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Výkresy ACAD\AKCE - 2023\CHARVÁTSKÁ NOVÁ VES - CHODNÍKY - LEDNICKÁ - POHANKA\ROZPOČET\"/>
    </mc:Choice>
  </mc:AlternateContent>
  <xr:revisionPtr revIDLastSave="0" documentId="8_{ABC2BE74-C7D6-4408-B5AF-6137EE3C5B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 001 Naklady" sheetId="12" r:id="rId4"/>
    <sheet name="SO 101.1 001 Pol" sheetId="13" r:id="rId5"/>
    <sheet name="SO 101.1 002 Pol" sheetId="14" r:id="rId6"/>
    <sheet name="SO 101.2 001 Pol" sheetId="15" r:id="rId7"/>
  </sheets>
  <externalReferences>
    <externalReference r:id="rId8"/>
  </externalReferences>
  <definedNames>
    <definedName name="CelkemDPHVypocet" localSheetId="1">Stavba!$H$48</definedName>
    <definedName name="CenaCelkem">Stavba!$G$29</definedName>
    <definedName name="CenaCelkemBezDPH">Stavba!$G$28</definedName>
    <definedName name="CenaCelkemVypocet" localSheetId="1">Stavba!$I$48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'00 001 Naklady'!$1:$7</definedName>
    <definedName name="_xlnm.Print_Titles" localSheetId="4">'SO 101.1 001 Pol'!$1:$7</definedName>
    <definedName name="_xlnm.Print_Titles" localSheetId="5">'SO 101.1 002 Pol'!$1:$7</definedName>
    <definedName name="_xlnm.Print_Titles" localSheetId="6">'SO 101.2 001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'00 001 Naklady'!$A$1:$Y$34</definedName>
    <definedName name="_xlnm.Print_Area" localSheetId="4">'SO 101.1 001 Pol'!$A$1:$Y$191</definedName>
    <definedName name="_xlnm.Print_Area" localSheetId="5">'SO 101.1 002 Pol'!$A$1:$Y$284</definedName>
    <definedName name="_xlnm.Print_Area" localSheetId="6">'SO 101.2 001 Pol'!$A$1:$Y$125</definedName>
    <definedName name="_xlnm.Print_Area" localSheetId="1">Stavba!$A$1:$J$75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Stavba!$F$48</definedName>
    <definedName name="ZakladDPHZakl">Stavba!$G$25</definedName>
    <definedName name="ZakladDPHZaklVypocet" localSheetId="1">Stavba!$G$48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4" i="1" l="1"/>
  <c r="I73" i="1"/>
  <c r="I72" i="1"/>
  <c r="I71" i="1"/>
  <c r="I70" i="1"/>
  <c r="I69" i="1"/>
  <c r="I68" i="1"/>
  <c r="I67" i="1"/>
  <c r="I66" i="1"/>
  <c r="I65" i="1"/>
  <c r="I64" i="1"/>
  <c r="I75" i="1" s="1"/>
  <c r="J70" i="1" s="1"/>
  <c r="I63" i="1"/>
  <c r="G47" i="1"/>
  <c r="H47" i="1" s="1"/>
  <c r="I47" i="1" s="1"/>
  <c r="F47" i="1"/>
  <c r="G46" i="1"/>
  <c r="F46" i="1"/>
  <c r="G45" i="1"/>
  <c r="F45" i="1"/>
  <c r="G44" i="1"/>
  <c r="F44" i="1"/>
  <c r="H44" i="1" s="1"/>
  <c r="I44" i="1" s="1"/>
  <c r="G43" i="1"/>
  <c r="F43" i="1"/>
  <c r="G41" i="1"/>
  <c r="H41" i="1" s="1"/>
  <c r="I41" i="1" s="1"/>
  <c r="F41" i="1"/>
  <c r="G40" i="1"/>
  <c r="F40" i="1"/>
  <c r="G39" i="1"/>
  <c r="G48" i="1" s="1"/>
  <c r="F39" i="1"/>
  <c r="G124" i="15"/>
  <c r="BA109" i="15"/>
  <c r="BA61" i="15"/>
  <c r="BA57" i="15"/>
  <c r="BA22" i="15"/>
  <c r="BA18" i="15"/>
  <c r="BA10" i="15"/>
  <c r="G9" i="15"/>
  <c r="I9" i="15"/>
  <c r="I8" i="15" s="1"/>
  <c r="K9" i="15"/>
  <c r="M9" i="15"/>
  <c r="O9" i="15"/>
  <c r="Q9" i="15"/>
  <c r="Q8" i="15" s="1"/>
  <c r="V9" i="15"/>
  <c r="G13" i="15"/>
  <c r="G8" i="15" s="1"/>
  <c r="I13" i="15"/>
  <c r="K13" i="15"/>
  <c r="K8" i="15" s="1"/>
  <c r="O13" i="15"/>
  <c r="Q13" i="15"/>
  <c r="V13" i="15"/>
  <c r="V8" i="15" s="1"/>
  <c r="G17" i="15"/>
  <c r="I17" i="15"/>
  <c r="K17" i="15"/>
  <c r="M17" i="15"/>
  <c r="O17" i="15"/>
  <c r="Q17" i="15"/>
  <c r="V17" i="15"/>
  <c r="G21" i="15"/>
  <c r="M21" i="15" s="1"/>
  <c r="I21" i="15"/>
  <c r="K21" i="15"/>
  <c r="O21" i="15"/>
  <c r="O8" i="15" s="1"/>
  <c r="Q21" i="15"/>
  <c r="V21" i="15"/>
  <c r="G25" i="15"/>
  <c r="I25" i="15"/>
  <c r="K25" i="15"/>
  <c r="M25" i="15"/>
  <c r="O25" i="15"/>
  <c r="Q25" i="15"/>
  <c r="V25" i="15"/>
  <c r="G29" i="15"/>
  <c r="M29" i="15" s="1"/>
  <c r="I29" i="15"/>
  <c r="K29" i="15"/>
  <c r="O29" i="15"/>
  <c r="Q29" i="15"/>
  <c r="V29" i="15"/>
  <c r="G33" i="15"/>
  <c r="I33" i="15"/>
  <c r="K33" i="15"/>
  <c r="M33" i="15"/>
  <c r="O33" i="15"/>
  <c r="Q33" i="15"/>
  <c r="V33" i="15"/>
  <c r="G37" i="15"/>
  <c r="M37" i="15" s="1"/>
  <c r="I37" i="15"/>
  <c r="K37" i="15"/>
  <c r="O37" i="15"/>
  <c r="Q37" i="15"/>
  <c r="V37" i="15"/>
  <c r="G41" i="15"/>
  <c r="I41" i="15"/>
  <c r="K41" i="15"/>
  <c r="M41" i="15"/>
  <c r="O41" i="15"/>
  <c r="Q41" i="15"/>
  <c r="V41" i="15"/>
  <c r="G44" i="15"/>
  <c r="M44" i="15" s="1"/>
  <c r="I44" i="15"/>
  <c r="K44" i="15"/>
  <c r="O44" i="15"/>
  <c r="Q44" i="15"/>
  <c r="V44" i="15"/>
  <c r="G47" i="15"/>
  <c r="I47" i="15"/>
  <c r="K47" i="15"/>
  <c r="M47" i="15"/>
  <c r="O47" i="15"/>
  <c r="Q47" i="15"/>
  <c r="V47" i="15"/>
  <c r="G50" i="15"/>
  <c r="M50" i="15" s="1"/>
  <c r="I50" i="15"/>
  <c r="K50" i="15"/>
  <c r="O50" i="15"/>
  <c r="Q50" i="15"/>
  <c r="V50" i="15"/>
  <c r="G53" i="15"/>
  <c r="G52" i="15" s="1"/>
  <c r="I53" i="15"/>
  <c r="K53" i="15"/>
  <c r="K52" i="15" s="1"/>
  <c r="O53" i="15"/>
  <c r="O52" i="15" s="1"/>
  <c r="Q53" i="15"/>
  <c r="V53" i="15"/>
  <c r="V52" i="15" s="1"/>
  <c r="G56" i="15"/>
  <c r="I56" i="15"/>
  <c r="I52" i="15" s="1"/>
  <c r="K56" i="15"/>
  <c r="M56" i="15"/>
  <c r="O56" i="15"/>
  <c r="Q56" i="15"/>
  <c r="Q52" i="15" s="1"/>
  <c r="V56" i="15"/>
  <c r="G60" i="15"/>
  <c r="M60" i="15" s="1"/>
  <c r="I60" i="15"/>
  <c r="K60" i="15"/>
  <c r="O60" i="15"/>
  <c r="Q60" i="15"/>
  <c r="V60" i="15"/>
  <c r="G66" i="15"/>
  <c r="M66" i="15" s="1"/>
  <c r="I66" i="15"/>
  <c r="K66" i="15"/>
  <c r="K65" i="15" s="1"/>
  <c r="O66" i="15"/>
  <c r="O65" i="15" s="1"/>
  <c r="Q66" i="15"/>
  <c r="V66" i="15"/>
  <c r="V65" i="15" s="1"/>
  <c r="G72" i="15"/>
  <c r="I72" i="15"/>
  <c r="I65" i="15" s="1"/>
  <c r="K72" i="15"/>
  <c r="M72" i="15"/>
  <c r="O72" i="15"/>
  <c r="Q72" i="15"/>
  <c r="V72" i="15"/>
  <c r="G76" i="15"/>
  <c r="M76" i="15" s="1"/>
  <c r="I76" i="15"/>
  <c r="K76" i="15"/>
  <c r="O76" i="15"/>
  <c r="Q76" i="15"/>
  <c r="V76" i="15"/>
  <c r="G79" i="15"/>
  <c r="I79" i="15"/>
  <c r="K79" i="15"/>
  <c r="M79" i="15"/>
  <c r="O79" i="15"/>
  <c r="Q79" i="15"/>
  <c r="Q65" i="15" s="1"/>
  <c r="V79" i="15"/>
  <c r="G83" i="15"/>
  <c r="M83" i="15" s="1"/>
  <c r="I83" i="15"/>
  <c r="K83" i="15"/>
  <c r="O83" i="15"/>
  <c r="Q83" i="15"/>
  <c r="V83" i="15"/>
  <c r="G86" i="15"/>
  <c r="I86" i="15"/>
  <c r="K86" i="15"/>
  <c r="M86" i="15"/>
  <c r="O86" i="15"/>
  <c r="Q86" i="15"/>
  <c r="V86" i="15"/>
  <c r="G91" i="15"/>
  <c r="M91" i="15" s="1"/>
  <c r="I91" i="15"/>
  <c r="K91" i="15"/>
  <c r="O91" i="15"/>
  <c r="Q91" i="15"/>
  <c r="V91" i="15"/>
  <c r="G95" i="15"/>
  <c r="I95" i="15"/>
  <c r="K95" i="15"/>
  <c r="M95" i="15"/>
  <c r="O95" i="15"/>
  <c r="Q95" i="15"/>
  <c r="V95" i="15"/>
  <c r="G97" i="15"/>
  <c r="M97" i="15" s="1"/>
  <c r="I97" i="15"/>
  <c r="K97" i="15"/>
  <c r="O97" i="15"/>
  <c r="Q97" i="15"/>
  <c r="V97" i="15"/>
  <c r="G99" i="15"/>
  <c r="I99" i="15"/>
  <c r="K99" i="15"/>
  <c r="M99" i="15"/>
  <c r="O99" i="15"/>
  <c r="Q99" i="15"/>
  <c r="V99" i="15"/>
  <c r="G101" i="15"/>
  <c r="M101" i="15" s="1"/>
  <c r="I101" i="15"/>
  <c r="K101" i="15"/>
  <c r="O101" i="15"/>
  <c r="Q101" i="15"/>
  <c r="V101" i="15"/>
  <c r="G103" i="15"/>
  <c r="I103" i="15"/>
  <c r="K103" i="15"/>
  <c r="M103" i="15"/>
  <c r="O103" i="15"/>
  <c r="Q103" i="15"/>
  <c r="V103" i="15"/>
  <c r="G105" i="15"/>
  <c r="M105" i="15" s="1"/>
  <c r="I105" i="15"/>
  <c r="K105" i="15"/>
  <c r="O105" i="15"/>
  <c r="Q105" i="15"/>
  <c r="V105" i="15"/>
  <c r="I107" i="15"/>
  <c r="Q107" i="15"/>
  <c r="G108" i="15"/>
  <c r="G107" i="15" s="1"/>
  <c r="I108" i="15"/>
  <c r="K108" i="15"/>
  <c r="K107" i="15" s="1"/>
  <c r="O108" i="15"/>
  <c r="O107" i="15" s="1"/>
  <c r="Q108" i="15"/>
  <c r="V108" i="15"/>
  <c r="V107" i="15" s="1"/>
  <c r="I111" i="15"/>
  <c r="Q111" i="15"/>
  <c r="G112" i="15"/>
  <c r="M112" i="15" s="1"/>
  <c r="M111" i="15" s="1"/>
  <c r="I112" i="15"/>
  <c r="K112" i="15"/>
  <c r="K111" i="15" s="1"/>
  <c r="O112" i="15"/>
  <c r="O111" i="15" s="1"/>
  <c r="Q112" i="15"/>
  <c r="V112" i="15"/>
  <c r="V111" i="15" s="1"/>
  <c r="Q115" i="15"/>
  <c r="G116" i="15"/>
  <c r="M116" i="15" s="1"/>
  <c r="M115" i="15" s="1"/>
  <c r="I116" i="15"/>
  <c r="K116" i="15"/>
  <c r="K115" i="15" s="1"/>
  <c r="O116" i="15"/>
  <c r="O115" i="15" s="1"/>
  <c r="Q116" i="15"/>
  <c r="V116" i="15"/>
  <c r="V115" i="15" s="1"/>
  <c r="G119" i="15"/>
  <c r="I119" i="15"/>
  <c r="I115" i="15" s="1"/>
  <c r="K119" i="15"/>
  <c r="M119" i="15"/>
  <c r="O119" i="15"/>
  <c r="Q119" i="15"/>
  <c r="V119" i="15"/>
  <c r="G121" i="15"/>
  <c r="M121" i="15" s="1"/>
  <c r="I121" i="15"/>
  <c r="K121" i="15"/>
  <c r="O121" i="15"/>
  <c r="Q121" i="15"/>
  <c r="V121" i="15"/>
  <c r="AE124" i="15"/>
  <c r="AF124" i="15"/>
  <c r="G283" i="14"/>
  <c r="BA195" i="14"/>
  <c r="BA192" i="14"/>
  <c r="BA100" i="14"/>
  <c r="BA68" i="14"/>
  <c r="BA61" i="14"/>
  <c r="BA50" i="14"/>
  <c r="BA43" i="14"/>
  <c r="BA35" i="14"/>
  <c r="BA31" i="14"/>
  <c r="G9" i="14"/>
  <c r="AF283" i="14" s="1"/>
  <c r="I9" i="14"/>
  <c r="K9" i="14"/>
  <c r="K8" i="14" s="1"/>
  <c r="O9" i="14"/>
  <c r="O8" i="14" s="1"/>
  <c r="Q9" i="14"/>
  <c r="V9" i="14"/>
  <c r="V8" i="14" s="1"/>
  <c r="G18" i="14"/>
  <c r="I18" i="14"/>
  <c r="K18" i="14"/>
  <c r="M18" i="14"/>
  <c r="O18" i="14"/>
  <c r="Q18" i="14"/>
  <c r="V18" i="14"/>
  <c r="G23" i="14"/>
  <c r="I23" i="14"/>
  <c r="K23" i="14"/>
  <c r="M23" i="14"/>
  <c r="O23" i="14"/>
  <c r="Q23" i="14"/>
  <c r="V23" i="14"/>
  <c r="G30" i="14"/>
  <c r="I30" i="14"/>
  <c r="I8" i="14" s="1"/>
  <c r="K30" i="14"/>
  <c r="M30" i="14"/>
  <c r="O30" i="14"/>
  <c r="Q30" i="14"/>
  <c r="V30" i="14"/>
  <c r="G34" i="14"/>
  <c r="M34" i="14" s="1"/>
  <c r="I34" i="14"/>
  <c r="K34" i="14"/>
  <c r="O34" i="14"/>
  <c r="Q34" i="14"/>
  <c r="V34" i="14"/>
  <c r="G42" i="14"/>
  <c r="M42" i="14" s="1"/>
  <c r="I42" i="14"/>
  <c r="K42" i="14"/>
  <c r="O42" i="14"/>
  <c r="Q42" i="14"/>
  <c r="Q8" i="14" s="1"/>
  <c r="V42" i="14"/>
  <c r="G49" i="14"/>
  <c r="M49" i="14" s="1"/>
  <c r="I49" i="14"/>
  <c r="K49" i="14"/>
  <c r="O49" i="14"/>
  <c r="Q49" i="14"/>
  <c r="V49" i="14"/>
  <c r="G56" i="14"/>
  <c r="I56" i="14"/>
  <c r="K56" i="14"/>
  <c r="M56" i="14"/>
  <c r="O56" i="14"/>
  <c r="Q56" i="14"/>
  <c r="V56" i="14"/>
  <c r="G60" i="14"/>
  <c r="I60" i="14"/>
  <c r="K60" i="14"/>
  <c r="M60" i="14"/>
  <c r="O60" i="14"/>
  <c r="Q60" i="14"/>
  <c r="V60" i="14"/>
  <c r="G67" i="14"/>
  <c r="I67" i="14"/>
  <c r="K67" i="14"/>
  <c r="M67" i="14"/>
  <c r="O67" i="14"/>
  <c r="Q67" i="14"/>
  <c r="V67" i="14"/>
  <c r="G71" i="14"/>
  <c r="M71" i="14" s="1"/>
  <c r="I71" i="14"/>
  <c r="K71" i="14"/>
  <c r="O71" i="14"/>
  <c r="Q71" i="14"/>
  <c r="V71" i="14"/>
  <c r="G76" i="14"/>
  <c r="M76" i="14" s="1"/>
  <c r="I76" i="14"/>
  <c r="K76" i="14"/>
  <c r="O76" i="14"/>
  <c r="Q76" i="14"/>
  <c r="V76" i="14"/>
  <c r="G80" i="14"/>
  <c r="M80" i="14" s="1"/>
  <c r="I80" i="14"/>
  <c r="K80" i="14"/>
  <c r="O80" i="14"/>
  <c r="Q80" i="14"/>
  <c r="V80" i="14"/>
  <c r="G84" i="14"/>
  <c r="I84" i="14"/>
  <c r="K84" i="14"/>
  <c r="M84" i="14"/>
  <c r="O84" i="14"/>
  <c r="Q84" i="14"/>
  <c r="V84" i="14"/>
  <c r="G88" i="14"/>
  <c r="I88" i="14"/>
  <c r="K88" i="14"/>
  <c r="M88" i="14"/>
  <c r="O88" i="14"/>
  <c r="Q88" i="14"/>
  <c r="V88" i="14"/>
  <c r="G91" i="14"/>
  <c r="I91" i="14"/>
  <c r="K91" i="14"/>
  <c r="M91" i="14"/>
  <c r="O91" i="14"/>
  <c r="Q91" i="14"/>
  <c r="V91" i="14"/>
  <c r="G99" i="14"/>
  <c r="M99" i="14" s="1"/>
  <c r="I99" i="14"/>
  <c r="K99" i="14"/>
  <c r="O99" i="14"/>
  <c r="Q99" i="14"/>
  <c r="V99" i="14"/>
  <c r="G103" i="14"/>
  <c r="M103" i="14" s="1"/>
  <c r="I103" i="14"/>
  <c r="K103" i="14"/>
  <c r="O103" i="14"/>
  <c r="Q103" i="14"/>
  <c r="V103" i="14"/>
  <c r="G108" i="14"/>
  <c r="M108" i="14" s="1"/>
  <c r="I108" i="14"/>
  <c r="K108" i="14"/>
  <c r="O108" i="14"/>
  <c r="Q108" i="14"/>
  <c r="V108" i="14"/>
  <c r="G114" i="14"/>
  <c r="I114" i="14"/>
  <c r="K114" i="14"/>
  <c r="M114" i="14"/>
  <c r="O114" i="14"/>
  <c r="Q114" i="14"/>
  <c r="V114" i="14"/>
  <c r="G119" i="14"/>
  <c r="I119" i="14"/>
  <c r="K119" i="14"/>
  <c r="M119" i="14"/>
  <c r="O119" i="14"/>
  <c r="Q119" i="14"/>
  <c r="V119" i="14"/>
  <c r="G122" i="14"/>
  <c r="I122" i="14"/>
  <c r="K122" i="14"/>
  <c r="M122" i="14"/>
  <c r="O122" i="14"/>
  <c r="Q122" i="14"/>
  <c r="V122" i="14"/>
  <c r="G126" i="14"/>
  <c r="M126" i="14" s="1"/>
  <c r="I126" i="14"/>
  <c r="K126" i="14"/>
  <c r="O126" i="14"/>
  <c r="Q126" i="14"/>
  <c r="V126" i="14"/>
  <c r="G131" i="14"/>
  <c r="M131" i="14" s="1"/>
  <c r="M130" i="14" s="1"/>
  <c r="I131" i="14"/>
  <c r="K131" i="14"/>
  <c r="K130" i="14" s="1"/>
  <c r="O131" i="14"/>
  <c r="O130" i="14" s="1"/>
  <c r="Q131" i="14"/>
  <c r="V131" i="14"/>
  <c r="V130" i="14" s="1"/>
  <c r="G135" i="14"/>
  <c r="I135" i="14"/>
  <c r="K135" i="14"/>
  <c r="M135" i="14"/>
  <c r="O135" i="14"/>
  <c r="Q135" i="14"/>
  <c r="V135" i="14"/>
  <c r="G139" i="14"/>
  <c r="I139" i="14"/>
  <c r="K139" i="14"/>
  <c r="M139" i="14"/>
  <c r="O139" i="14"/>
  <c r="Q139" i="14"/>
  <c r="V139" i="14"/>
  <c r="G143" i="14"/>
  <c r="I143" i="14"/>
  <c r="I130" i="14" s="1"/>
  <c r="K143" i="14"/>
  <c r="M143" i="14"/>
  <c r="O143" i="14"/>
  <c r="Q143" i="14"/>
  <c r="V143" i="14"/>
  <c r="G147" i="14"/>
  <c r="M147" i="14" s="1"/>
  <c r="I147" i="14"/>
  <c r="K147" i="14"/>
  <c r="O147" i="14"/>
  <c r="Q147" i="14"/>
  <c r="V147" i="14"/>
  <c r="G149" i="14"/>
  <c r="M149" i="14" s="1"/>
  <c r="I149" i="14"/>
  <c r="K149" i="14"/>
  <c r="O149" i="14"/>
  <c r="Q149" i="14"/>
  <c r="Q130" i="14" s="1"/>
  <c r="V149" i="14"/>
  <c r="O151" i="14"/>
  <c r="G152" i="14"/>
  <c r="I152" i="14"/>
  <c r="I151" i="14" s="1"/>
  <c r="K152" i="14"/>
  <c r="K151" i="14" s="1"/>
  <c r="M152" i="14"/>
  <c r="O152" i="14"/>
  <c r="Q152" i="14"/>
  <c r="Q151" i="14" s="1"/>
  <c r="V152" i="14"/>
  <c r="G160" i="14"/>
  <c r="I160" i="14"/>
  <c r="K160" i="14"/>
  <c r="M160" i="14"/>
  <c r="O160" i="14"/>
  <c r="Q160" i="14"/>
  <c r="V160" i="14"/>
  <c r="G165" i="14"/>
  <c r="I165" i="14"/>
  <c r="K165" i="14"/>
  <c r="M165" i="14"/>
  <c r="O165" i="14"/>
  <c r="Q165" i="14"/>
  <c r="V165" i="14"/>
  <c r="G172" i="14"/>
  <c r="G151" i="14" s="1"/>
  <c r="I172" i="14"/>
  <c r="K172" i="14"/>
  <c r="O172" i="14"/>
  <c r="Q172" i="14"/>
  <c r="V172" i="14"/>
  <c r="V151" i="14" s="1"/>
  <c r="G178" i="14"/>
  <c r="M178" i="14" s="1"/>
  <c r="I178" i="14"/>
  <c r="K178" i="14"/>
  <c r="O178" i="14"/>
  <c r="Q178" i="14"/>
  <c r="V178" i="14"/>
  <c r="G181" i="14"/>
  <c r="G182" i="14"/>
  <c r="I182" i="14"/>
  <c r="I181" i="14" s="1"/>
  <c r="K182" i="14"/>
  <c r="K181" i="14" s="1"/>
  <c r="M182" i="14"/>
  <c r="O182" i="14"/>
  <c r="Q182" i="14"/>
  <c r="Q181" i="14" s="1"/>
  <c r="V182" i="14"/>
  <c r="G185" i="14"/>
  <c r="I185" i="14"/>
  <c r="K185" i="14"/>
  <c r="M185" i="14"/>
  <c r="O185" i="14"/>
  <c r="O181" i="14" s="1"/>
  <c r="Q185" i="14"/>
  <c r="V185" i="14"/>
  <c r="G188" i="14"/>
  <c r="I188" i="14"/>
  <c r="K188" i="14"/>
  <c r="M188" i="14"/>
  <c r="O188" i="14"/>
  <c r="Q188" i="14"/>
  <c r="V188" i="14"/>
  <c r="G191" i="14"/>
  <c r="M191" i="14" s="1"/>
  <c r="I191" i="14"/>
  <c r="K191" i="14"/>
  <c r="O191" i="14"/>
  <c r="Q191" i="14"/>
  <c r="V191" i="14"/>
  <c r="V181" i="14" s="1"/>
  <c r="G194" i="14"/>
  <c r="M194" i="14" s="1"/>
  <c r="I194" i="14"/>
  <c r="K194" i="14"/>
  <c r="O194" i="14"/>
  <c r="Q194" i="14"/>
  <c r="V194" i="14"/>
  <c r="G197" i="14"/>
  <c r="M197" i="14" s="1"/>
  <c r="I197" i="14"/>
  <c r="K197" i="14"/>
  <c r="O197" i="14"/>
  <c r="Q197" i="14"/>
  <c r="V197" i="14"/>
  <c r="G201" i="14"/>
  <c r="I201" i="14"/>
  <c r="K201" i="14"/>
  <c r="M201" i="14"/>
  <c r="O201" i="14"/>
  <c r="Q201" i="14"/>
  <c r="V201" i="14"/>
  <c r="G204" i="14"/>
  <c r="I204" i="14"/>
  <c r="K204" i="14"/>
  <c r="M204" i="14"/>
  <c r="O204" i="14"/>
  <c r="Q204" i="14"/>
  <c r="V204" i="14"/>
  <c r="G206" i="14"/>
  <c r="I206" i="14"/>
  <c r="K206" i="14"/>
  <c r="M206" i="14"/>
  <c r="O206" i="14"/>
  <c r="Q206" i="14"/>
  <c r="V206" i="14"/>
  <c r="G208" i="14"/>
  <c r="M208" i="14" s="1"/>
  <c r="I208" i="14"/>
  <c r="K208" i="14"/>
  <c r="O208" i="14"/>
  <c r="Q208" i="14"/>
  <c r="V208" i="14"/>
  <c r="G211" i="14"/>
  <c r="M211" i="14" s="1"/>
  <c r="I211" i="14"/>
  <c r="K211" i="14"/>
  <c r="K210" i="14" s="1"/>
  <c r="O211" i="14"/>
  <c r="O210" i="14" s="1"/>
  <c r="Q211" i="14"/>
  <c r="V211" i="14"/>
  <c r="V210" i="14" s="1"/>
  <c r="G216" i="14"/>
  <c r="I216" i="14"/>
  <c r="K216" i="14"/>
  <c r="M216" i="14"/>
  <c r="O216" i="14"/>
  <c r="Q216" i="14"/>
  <c r="Q210" i="14" s="1"/>
  <c r="V216" i="14"/>
  <c r="G223" i="14"/>
  <c r="I223" i="14"/>
  <c r="K223" i="14"/>
  <c r="M223" i="14"/>
  <c r="O223" i="14"/>
  <c r="Q223" i="14"/>
  <c r="V223" i="14"/>
  <c r="G230" i="14"/>
  <c r="I230" i="14"/>
  <c r="K230" i="14"/>
  <c r="M230" i="14"/>
  <c r="O230" i="14"/>
  <c r="Q230" i="14"/>
  <c r="V230" i="14"/>
  <c r="G237" i="14"/>
  <c r="M237" i="14" s="1"/>
  <c r="I237" i="14"/>
  <c r="K237" i="14"/>
  <c r="O237" i="14"/>
  <c r="Q237" i="14"/>
  <c r="V237" i="14"/>
  <c r="G244" i="14"/>
  <c r="M244" i="14" s="1"/>
  <c r="I244" i="14"/>
  <c r="I210" i="14" s="1"/>
  <c r="K244" i="14"/>
  <c r="O244" i="14"/>
  <c r="Q244" i="14"/>
  <c r="V244" i="14"/>
  <c r="G250" i="14"/>
  <c r="M250" i="14" s="1"/>
  <c r="I250" i="14"/>
  <c r="K250" i="14"/>
  <c r="O250" i="14"/>
  <c r="Q250" i="14"/>
  <c r="V250" i="14"/>
  <c r="G254" i="14"/>
  <c r="I254" i="14"/>
  <c r="K254" i="14"/>
  <c r="M254" i="14"/>
  <c r="O254" i="14"/>
  <c r="Q254" i="14"/>
  <c r="V254" i="14"/>
  <c r="G258" i="14"/>
  <c r="I258" i="14"/>
  <c r="K258" i="14"/>
  <c r="M258" i="14"/>
  <c r="O258" i="14"/>
  <c r="Q258" i="14"/>
  <c r="V258" i="14"/>
  <c r="G261" i="14"/>
  <c r="I261" i="14"/>
  <c r="K261" i="14"/>
  <c r="M261" i="14"/>
  <c r="O261" i="14"/>
  <c r="Q261" i="14"/>
  <c r="V261" i="14"/>
  <c r="G264" i="14"/>
  <c r="M264" i="14" s="1"/>
  <c r="I264" i="14"/>
  <c r="K264" i="14"/>
  <c r="O264" i="14"/>
  <c r="Q264" i="14"/>
  <c r="V264" i="14"/>
  <c r="I267" i="14"/>
  <c r="Q267" i="14"/>
  <c r="G268" i="14"/>
  <c r="M268" i="14" s="1"/>
  <c r="M267" i="14" s="1"/>
  <c r="I268" i="14"/>
  <c r="K268" i="14"/>
  <c r="K267" i="14" s="1"/>
  <c r="O268" i="14"/>
  <c r="O267" i="14" s="1"/>
  <c r="Q268" i="14"/>
  <c r="V268" i="14"/>
  <c r="V267" i="14" s="1"/>
  <c r="G270" i="14"/>
  <c r="M270" i="14"/>
  <c r="Q270" i="14"/>
  <c r="V270" i="14"/>
  <c r="G271" i="14"/>
  <c r="I271" i="14"/>
  <c r="I270" i="14" s="1"/>
  <c r="K271" i="14"/>
  <c r="K270" i="14" s="1"/>
  <c r="M271" i="14"/>
  <c r="O271" i="14"/>
  <c r="O270" i="14" s="1"/>
  <c r="Q271" i="14"/>
  <c r="V271" i="14"/>
  <c r="G275" i="14"/>
  <c r="G274" i="14" s="1"/>
  <c r="I275" i="14"/>
  <c r="K275" i="14"/>
  <c r="K274" i="14" s="1"/>
  <c r="O275" i="14"/>
  <c r="Q275" i="14"/>
  <c r="Q274" i="14" s="1"/>
  <c r="V275" i="14"/>
  <c r="V274" i="14" s="1"/>
  <c r="G278" i="14"/>
  <c r="M278" i="14" s="1"/>
  <c r="I278" i="14"/>
  <c r="I274" i="14" s="1"/>
  <c r="K278" i="14"/>
  <c r="O278" i="14"/>
  <c r="O274" i="14" s="1"/>
  <c r="Q278" i="14"/>
  <c r="V278" i="14"/>
  <c r="G280" i="14"/>
  <c r="M280" i="14" s="1"/>
  <c r="I280" i="14"/>
  <c r="K280" i="14"/>
  <c r="O280" i="14"/>
  <c r="Q280" i="14"/>
  <c r="V280" i="14"/>
  <c r="AE283" i="14"/>
  <c r="G190" i="13"/>
  <c r="BA151" i="13"/>
  <c r="BA148" i="13"/>
  <c r="BA128" i="13"/>
  <c r="BA124" i="13"/>
  <c r="BA120" i="13"/>
  <c r="BA114" i="13"/>
  <c r="BA109" i="13"/>
  <c r="BA46" i="13"/>
  <c r="BA42" i="13"/>
  <c r="BA38" i="13"/>
  <c r="BA34" i="13"/>
  <c r="G9" i="13"/>
  <c r="M9" i="13" s="1"/>
  <c r="I9" i="13"/>
  <c r="I8" i="13" s="1"/>
  <c r="K9" i="13"/>
  <c r="K8" i="13" s="1"/>
  <c r="O9" i="13"/>
  <c r="O8" i="13" s="1"/>
  <c r="Q9" i="13"/>
  <c r="Q8" i="13" s="1"/>
  <c r="V9" i="13"/>
  <c r="G14" i="13"/>
  <c r="M14" i="13" s="1"/>
  <c r="I14" i="13"/>
  <c r="K14" i="13"/>
  <c r="O14" i="13"/>
  <c r="Q14" i="13"/>
  <c r="V14" i="13"/>
  <c r="V8" i="13" s="1"/>
  <c r="G19" i="13"/>
  <c r="M19" i="13" s="1"/>
  <c r="I19" i="13"/>
  <c r="K19" i="13"/>
  <c r="O19" i="13"/>
  <c r="Q19" i="13"/>
  <c r="V19" i="13"/>
  <c r="G23" i="13"/>
  <c r="I23" i="13"/>
  <c r="K23" i="13"/>
  <c r="M23" i="13"/>
  <c r="O23" i="13"/>
  <c r="Q23" i="13"/>
  <c r="V23" i="13"/>
  <c r="G27" i="13"/>
  <c r="I27" i="13"/>
  <c r="K27" i="13"/>
  <c r="M27" i="13"/>
  <c r="O27" i="13"/>
  <c r="Q27" i="13"/>
  <c r="V27" i="13"/>
  <c r="G33" i="13"/>
  <c r="I33" i="13"/>
  <c r="K33" i="13"/>
  <c r="M33" i="13"/>
  <c r="O33" i="13"/>
  <c r="Q33" i="13"/>
  <c r="V33" i="13"/>
  <c r="G37" i="13"/>
  <c r="M37" i="13" s="1"/>
  <c r="I37" i="13"/>
  <c r="K37" i="13"/>
  <c r="O37" i="13"/>
  <c r="Q37" i="13"/>
  <c r="V37" i="13"/>
  <c r="G41" i="13"/>
  <c r="M41" i="13" s="1"/>
  <c r="I41" i="13"/>
  <c r="K41" i="13"/>
  <c r="O41" i="13"/>
  <c r="Q41" i="13"/>
  <c r="V41" i="13"/>
  <c r="G45" i="13"/>
  <c r="M45" i="13" s="1"/>
  <c r="I45" i="13"/>
  <c r="K45" i="13"/>
  <c r="O45" i="13"/>
  <c r="Q45" i="13"/>
  <c r="V45" i="13"/>
  <c r="G49" i="13"/>
  <c r="I49" i="13"/>
  <c r="K49" i="13"/>
  <c r="M49" i="13"/>
  <c r="O49" i="13"/>
  <c r="Q49" i="13"/>
  <c r="V49" i="13"/>
  <c r="G53" i="13"/>
  <c r="I53" i="13"/>
  <c r="K53" i="13"/>
  <c r="M53" i="13"/>
  <c r="O53" i="13"/>
  <c r="Q53" i="13"/>
  <c r="V53" i="13"/>
  <c r="G57" i="13"/>
  <c r="I57" i="13"/>
  <c r="K57" i="13"/>
  <c r="M57" i="13"/>
  <c r="O57" i="13"/>
  <c r="Q57" i="13"/>
  <c r="V57" i="13"/>
  <c r="G61" i="13"/>
  <c r="I61" i="13"/>
  <c r="K61" i="13"/>
  <c r="M61" i="13"/>
  <c r="O61" i="13"/>
  <c r="Q61" i="13"/>
  <c r="V61" i="13"/>
  <c r="G64" i="13"/>
  <c r="M64" i="13" s="1"/>
  <c r="I64" i="13"/>
  <c r="K64" i="13"/>
  <c r="O64" i="13"/>
  <c r="Q64" i="13"/>
  <c r="V64" i="13"/>
  <c r="G68" i="13"/>
  <c r="M68" i="13" s="1"/>
  <c r="I68" i="13"/>
  <c r="K68" i="13"/>
  <c r="O68" i="13"/>
  <c r="Q68" i="13"/>
  <c r="V68" i="13"/>
  <c r="G73" i="13"/>
  <c r="M73" i="13" s="1"/>
  <c r="I73" i="13"/>
  <c r="K73" i="13"/>
  <c r="O73" i="13"/>
  <c r="Q73" i="13"/>
  <c r="V73" i="13"/>
  <c r="G77" i="13"/>
  <c r="I77" i="13"/>
  <c r="K77" i="13"/>
  <c r="M77" i="13"/>
  <c r="O77" i="13"/>
  <c r="Q77" i="13"/>
  <c r="V77" i="13"/>
  <c r="G81" i="13"/>
  <c r="I81" i="13"/>
  <c r="K81" i="13"/>
  <c r="M81" i="13"/>
  <c r="O81" i="13"/>
  <c r="Q81" i="13"/>
  <c r="V81" i="13"/>
  <c r="G85" i="13"/>
  <c r="I85" i="13"/>
  <c r="K85" i="13"/>
  <c r="M85" i="13"/>
  <c r="O85" i="13"/>
  <c r="Q85" i="13"/>
  <c r="V85" i="13"/>
  <c r="G88" i="13"/>
  <c r="M88" i="13" s="1"/>
  <c r="I88" i="13"/>
  <c r="K88" i="13"/>
  <c r="O88" i="13"/>
  <c r="Q88" i="13"/>
  <c r="V88" i="13"/>
  <c r="G91" i="13"/>
  <c r="M91" i="13" s="1"/>
  <c r="I91" i="13"/>
  <c r="K91" i="13"/>
  <c r="O91" i="13"/>
  <c r="Q91" i="13"/>
  <c r="V91" i="13"/>
  <c r="G95" i="13"/>
  <c r="I95" i="13"/>
  <c r="I94" i="13" s="1"/>
  <c r="K95" i="13"/>
  <c r="M95" i="13"/>
  <c r="O95" i="13"/>
  <c r="O94" i="13" s="1"/>
  <c r="Q95" i="13"/>
  <c r="V95" i="13"/>
  <c r="G100" i="13"/>
  <c r="G94" i="13" s="1"/>
  <c r="I100" i="13"/>
  <c r="K100" i="13"/>
  <c r="K94" i="13" s="1"/>
  <c r="M100" i="13"/>
  <c r="O100" i="13"/>
  <c r="Q100" i="13"/>
  <c r="V100" i="13"/>
  <c r="V94" i="13" s="1"/>
  <c r="G104" i="13"/>
  <c r="I104" i="13"/>
  <c r="K104" i="13"/>
  <c r="M104" i="13"/>
  <c r="O104" i="13"/>
  <c r="Q104" i="13"/>
  <c r="V104" i="13"/>
  <c r="G108" i="13"/>
  <c r="M108" i="13" s="1"/>
  <c r="I108" i="13"/>
  <c r="K108" i="13"/>
  <c r="O108" i="13"/>
  <c r="Q108" i="13"/>
  <c r="V108" i="13"/>
  <c r="G113" i="13"/>
  <c r="M113" i="13" s="1"/>
  <c r="I113" i="13"/>
  <c r="K113" i="13"/>
  <c r="O113" i="13"/>
  <c r="Q113" i="13"/>
  <c r="V113" i="13"/>
  <c r="G119" i="13"/>
  <c r="M119" i="13" s="1"/>
  <c r="I119" i="13"/>
  <c r="K119" i="13"/>
  <c r="O119" i="13"/>
  <c r="Q119" i="13"/>
  <c r="Q94" i="13" s="1"/>
  <c r="V119" i="13"/>
  <c r="G123" i="13"/>
  <c r="I123" i="13"/>
  <c r="K123" i="13"/>
  <c r="M123" i="13"/>
  <c r="O123" i="13"/>
  <c r="Q123" i="13"/>
  <c r="V123" i="13"/>
  <c r="G127" i="13"/>
  <c r="I127" i="13"/>
  <c r="K127" i="13"/>
  <c r="M127" i="13"/>
  <c r="O127" i="13"/>
  <c r="Q127" i="13"/>
  <c r="V127" i="13"/>
  <c r="G131" i="13"/>
  <c r="I131" i="13"/>
  <c r="K131" i="13"/>
  <c r="M131" i="13"/>
  <c r="O131" i="13"/>
  <c r="Q131" i="13"/>
  <c r="V131" i="13"/>
  <c r="G134" i="13"/>
  <c r="M134" i="13" s="1"/>
  <c r="I134" i="13"/>
  <c r="K134" i="13"/>
  <c r="O134" i="13"/>
  <c r="Q134" i="13"/>
  <c r="V134" i="13"/>
  <c r="G137" i="13"/>
  <c r="M137" i="13" s="1"/>
  <c r="I137" i="13"/>
  <c r="K137" i="13"/>
  <c r="O137" i="13"/>
  <c r="Q137" i="13"/>
  <c r="V137" i="13"/>
  <c r="G140" i="13"/>
  <c r="M140" i="13" s="1"/>
  <c r="I140" i="13"/>
  <c r="K140" i="13"/>
  <c r="O140" i="13"/>
  <c r="Q140" i="13"/>
  <c r="V140" i="13"/>
  <c r="G143" i="13"/>
  <c r="I143" i="13"/>
  <c r="K143" i="13"/>
  <c r="M143" i="13"/>
  <c r="O143" i="13"/>
  <c r="Q143" i="13"/>
  <c r="V143" i="13"/>
  <c r="G147" i="13"/>
  <c r="I147" i="13"/>
  <c r="I146" i="13" s="1"/>
  <c r="K147" i="13"/>
  <c r="K146" i="13" s="1"/>
  <c r="M147" i="13"/>
  <c r="O147" i="13"/>
  <c r="Q147" i="13"/>
  <c r="Q146" i="13" s="1"/>
  <c r="V147" i="13"/>
  <c r="G150" i="13"/>
  <c r="M150" i="13" s="1"/>
  <c r="M146" i="13" s="1"/>
  <c r="I150" i="13"/>
  <c r="K150" i="13"/>
  <c r="O150" i="13"/>
  <c r="O146" i="13" s="1"/>
  <c r="Q150" i="13"/>
  <c r="V150" i="13"/>
  <c r="V146" i="13" s="1"/>
  <c r="G154" i="13"/>
  <c r="V154" i="13"/>
  <c r="G155" i="13"/>
  <c r="M155" i="13" s="1"/>
  <c r="M154" i="13" s="1"/>
  <c r="I155" i="13"/>
  <c r="K155" i="13"/>
  <c r="K154" i="13" s="1"/>
  <c r="O155" i="13"/>
  <c r="O154" i="13" s="1"/>
  <c r="Q155" i="13"/>
  <c r="Q154" i="13" s="1"/>
  <c r="V155" i="13"/>
  <c r="G159" i="13"/>
  <c r="I159" i="13"/>
  <c r="I154" i="13" s="1"/>
  <c r="K159" i="13"/>
  <c r="M159" i="13"/>
  <c r="O159" i="13"/>
  <c r="Q159" i="13"/>
  <c r="V159" i="13"/>
  <c r="G163" i="13"/>
  <c r="I163" i="13"/>
  <c r="K163" i="13"/>
  <c r="M163" i="13"/>
  <c r="O163" i="13"/>
  <c r="Q163" i="13"/>
  <c r="V163" i="13"/>
  <c r="G167" i="13"/>
  <c r="I167" i="13"/>
  <c r="K167" i="13"/>
  <c r="M167" i="13"/>
  <c r="O167" i="13"/>
  <c r="Q167" i="13"/>
  <c r="V167" i="13"/>
  <c r="I170" i="13"/>
  <c r="K170" i="13"/>
  <c r="O170" i="13"/>
  <c r="G171" i="13"/>
  <c r="G170" i="13" s="1"/>
  <c r="I171" i="13"/>
  <c r="K171" i="13"/>
  <c r="O171" i="13"/>
  <c r="Q171" i="13"/>
  <c r="Q170" i="13" s="1"/>
  <c r="V171" i="13"/>
  <c r="V170" i="13" s="1"/>
  <c r="G174" i="13"/>
  <c r="Q174" i="13"/>
  <c r="V174" i="13"/>
  <c r="G175" i="13"/>
  <c r="I175" i="13"/>
  <c r="I174" i="13" s="1"/>
  <c r="K175" i="13"/>
  <c r="M175" i="13"/>
  <c r="M174" i="13" s="1"/>
  <c r="O175" i="13"/>
  <c r="O174" i="13" s="1"/>
  <c r="Q175" i="13"/>
  <c r="V175" i="13"/>
  <c r="G178" i="13"/>
  <c r="I178" i="13"/>
  <c r="K178" i="13"/>
  <c r="K174" i="13" s="1"/>
  <c r="M178" i="13"/>
  <c r="O178" i="13"/>
  <c r="Q178" i="13"/>
  <c r="V178" i="13"/>
  <c r="K181" i="13"/>
  <c r="G182" i="13"/>
  <c r="G181" i="13" s="1"/>
  <c r="I182" i="13"/>
  <c r="I181" i="13" s="1"/>
  <c r="K182" i="13"/>
  <c r="O182" i="13"/>
  <c r="O181" i="13" s="1"/>
  <c r="Q182" i="13"/>
  <c r="V182" i="13"/>
  <c r="V181" i="13" s="1"/>
  <c r="G185" i="13"/>
  <c r="M185" i="13" s="1"/>
  <c r="I185" i="13"/>
  <c r="K185" i="13"/>
  <c r="O185" i="13"/>
  <c r="Q185" i="13"/>
  <c r="Q181" i="13" s="1"/>
  <c r="V185" i="13"/>
  <c r="G187" i="13"/>
  <c r="M187" i="13" s="1"/>
  <c r="I187" i="13"/>
  <c r="K187" i="13"/>
  <c r="O187" i="13"/>
  <c r="Q187" i="13"/>
  <c r="V187" i="13"/>
  <c r="AE190" i="13"/>
  <c r="G33" i="12"/>
  <c r="G9" i="12"/>
  <c r="I9" i="12"/>
  <c r="I8" i="12" s="1"/>
  <c r="K9" i="12"/>
  <c r="M9" i="12"/>
  <c r="O9" i="12"/>
  <c r="Q9" i="12"/>
  <c r="Q8" i="12" s="1"/>
  <c r="V9" i="12"/>
  <c r="G11" i="12"/>
  <c r="AF33" i="12" s="1"/>
  <c r="I11" i="12"/>
  <c r="K11" i="12"/>
  <c r="O11" i="12"/>
  <c r="O8" i="12" s="1"/>
  <c r="Q11" i="12"/>
  <c r="V11" i="12"/>
  <c r="V8" i="12" s="1"/>
  <c r="G13" i="12"/>
  <c r="I13" i="12"/>
  <c r="K13" i="12"/>
  <c r="M13" i="12"/>
  <c r="O13" i="12"/>
  <c r="Q13" i="12"/>
  <c r="V13" i="12"/>
  <c r="G15" i="12"/>
  <c r="M15" i="12" s="1"/>
  <c r="I15" i="12"/>
  <c r="K15" i="12"/>
  <c r="O15" i="12"/>
  <c r="Q15" i="12"/>
  <c r="V15" i="12"/>
  <c r="G17" i="12"/>
  <c r="I17" i="12"/>
  <c r="K17" i="12"/>
  <c r="M17" i="12"/>
  <c r="O17" i="12"/>
  <c r="Q17" i="12"/>
  <c r="V17" i="12"/>
  <c r="G19" i="12"/>
  <c r="M19" i="12" s="1"/>
  <c r="I19" i="12"/>
  <c r="K19" i="12"/>
  <c r="K8" i="12" s="1"/>
  <c r="O19" i="12"/>
  <c r="Q19" i="12"/>
  <c r="V19" i="12"/>
  <c r="I21" i="12"/>
  <c r="G22" i="12"/>
  <c r="G21" i="12" s="1"/>
  <c r="I22" i="12"/>
  <c r="K22" i="12"/>
  <c r="K21" i="12" s="1"/>
  <c r="O22" i="12"/>
  <c r="O21" i="12" s="1"/>
  <c r="Q22" i="12"/>
  <c r="Q21" i="12" s="1"/>
  <c r="V22" i="12"/>
  <c r="V21" i="12" s="1"/>
  <c r="G25" i="12"/>
  <c r="I25" i="12"/>
  <c r="K25" i="12"/>
  <c r="M25" i="12"/>
  <c r="O25" i="12"/>
  <c r="Q25" i="12"/>
  <c r="V25" i="12"/>
  <c r="G27" i="12"/>
  <c r="I27" i="12"/>
  <c r="K27" i="12"/>
  <c r="M27" i="12"/>
  <c r="O27" i="12"/>
  <c r="Q27" i="12"/>
  <c r="V27" i="12"/>
  <c r="G29" i="12"/>
  <c r="I29" i="12"/>
  <c r="K29" i="12"/>
  <c r="M29" i="12"/>
  <c r="O29" i="12"/>
  <c r="Q29" i="12"/>
  <c r="V29" i="12"/>
  <c r="AE33" i="12"/>
  <c r="I20" i="1"/>
  <c r="I19" i="1"/>
  <c r="I18" i="1"/>
  <c r="I17" i="1"/>
  <c r="I16" i="1"/>
  <c r="F48" i="1"/>
  <c r="G23" i="1" s="1"/>
  <c r="H45" i="1"/>
  <c r="I45" i="1" s="1"/>
  <c r="H43" i="1"/>
  <c r="I43" i="1" s="1"/>
  <c r="H42" i="1"/>
  <c r="H40" i="1"/>
  <c r="I40" i="1" s="1"/>
  <c r="H39" i="1"/>
  <c r="I39" i="1" s="1"/>
  <c r="I48" i="1" s="1"/>
  <c r="J28" i="1"/>
  <c r="J26" i="1"/>
  <c r="G38" i="1"/>
  <c r="F38" i="1"/>
  <c r="J23" i="1"/>
  <c r="J24" i="1"/>
  <c r="J25" i="1"/>
  <c r="J27" i="1"/>
  <c r="E24" i="1"/>
  <c r="E26" i="1"/>
  <c r="J65" i="1" l="1"/>
  <c r="J68" i="1"/>
  <c r="J71" i="1"/>
  <c r="J74" i="1"/>
  <c r="J63" i="1"/>
  <c r="J66" i="1"/>
  <c r="J69" i="1"/>
  <c r="J72" i="1"/>
  <c r="J73" i="1"/>
  <c r="J64" i="1"/>
  <c r="J67" i="1"/>
  <c r="H46" i="1"/>
  <c r="I46" i="1" s="1"/>
  <c r="G28" i="1"/>
  <c r="G25" i="1"/>
  <c r="A25" i="1" s="1"/>
  <c r="H48" i="1"/>
  <c r="A23" i="1"/>
  <c r="M65" i="15"/>
  <c r="G115" i="15"/>
  <c r="M108" i="15"/>
  <c r="M107" i="15" s="1"/>
  <c r="G65" i="15"/>
  <c r="M53" i="15"/>
  <c r="M52" i="15" s="1"/>
  <c r="M13" i="15"/>
  <c r="M8" i="15" s="1"/>
  <c r="G111" i="15"/>
  <c r="M210" i="14"/>
  <c r="M151" i="14"/>
  <c r="M181" i="14"/>
  <c r="M275" i="14"/>
  <c r="M274" i="14" s="1"/>
  <c r="M172" i="14"/>
  <c r="G267" i="14"/>
  <c r="G210" i="14"/>
  <c r="G130" i="14"/>
  <c r="G8" i="14"/>
  <c r="M9" i="14"/>
  <c r="M8" i="14" s="1"/>
  <c r="M8" i="13"/>
  <c r="M94" i="13"/>
  <c r="AF190" i="13"/>
  <c r="M171" i="13"/>
  <c r="M170" i="13" s="1"/>
  <c r="G146" i="13"/>
  <c r="G8" i="13"/>
  <c r="M182" i="13"/>
  <c r="M181" i="13" s="1"/>
  <c r="M8" i="12"/>
  <c r="G8" i="12"/>
  <c r="M22" i="12"/>
  <c r="M21" i="12" s="1"/>
  <c r="M11" i="12"/>
  <c r="I21" i="1"/>
  <c r="J46" i="1"/>
  <c r="J44" i="1"/>
  <c r="J41" i="1"/>
  <c r="J47" i="1"/>
  <c r="J45" i="1"/>
  <c r="J43" i="1"/>
  <c r="J40" i="1"/>
  <c r="J39" i="1"/>
  <c r="J48" i="1" s="1"/>
  <c r="J75" i="1" l="1"/>
  <c r="A26" i="1"/>
  <c r="G26" i="1"/>
  <c r="A24" i="1"/>
  <c r="G24" i="1"/>
  <c r="A27" i="1" l="1"/>
  <c r="G29" i="1" s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66AC98D6-B1C4-4A85-9223-07BE03AD83E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1B83A41-66D8-4EC4-9BCC-6E5D30AD3BE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3A312914-0DFC-45C5-B4D3-F1969EA9AB0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CE78286-B507-43C8-941E-BEF16785CAF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95F732B9-944E-4CCC-BF87-E00C8969356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91B87BA-565B-4AC8-9FB8-306F4365ACD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468104FF-B0A7-49EE-93E1-D9D8D6D12FB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169738C-CF67-401E-826C-DF1B328CD974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<sst xmlns="http://schemas.openxmlformats.org/spreadsheetml/2006/main" count="2419" uniqueCount="578">
  <si>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</si>
  <si>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</si>
  <si>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</si>
  <si>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</si>
  <si>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</si>
  <si>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</si>
  <si>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</si>
  <si>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</si>
  <si>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</si>
  <si>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</si>
  <si>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</si>
  <si>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</si>
  <si>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</si>
  <si>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</si>
  <si>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</si>
  <si>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</si>
  <si>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</si>
  <si>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</si>
  <si>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</si>
  <si>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</si>
  <si>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</si>
  <si>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</si>
  <si>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</si>
  <si>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</si>
  <si>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</si>
  <si>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</si>
  <si>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</si>
  <si>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</si>
  <si>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</si>
  <si>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</si>
  <si>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</si>
  <si>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</si>
  <si>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</si>
  <si>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</si>
  <si>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</si>
  <si>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</si>
  <si>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</si>
  <si>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</si>
  <si>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</si>
  <si>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</si>
  <si>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</si>
  <si>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</si>
  <si>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</si>
  <si>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sdfsdf</t>
  </si>
  <si>
    <t>DO/7278/23/OM</t>
  </si>
  <si>
    <t>Břeclav-Charv. Nová Ves, rekonstrukce chodníku, ul. Lednická</t>
  </si>
  <si>
    <t>Stavba</t>
  </si>
  <si>
    <t>Ostatní a vedlejší náklady</t>
  </si>
  <si>
    <t>001</t>
  </si>
  <si>
    <t>Vedlejší a ostatní náklady</t>
  </si>
  <si>
    <t>Stavební objekt</t>
  </si>
  <si>
    <t>SO 101.1</t>
  </si>
  <si>
    <t>Rekonstrukce chodníku</t>
  </si>
  <si>
    <t>Chodníky a vjezdy</t>
  </si>
  <si>
    <t>002</t>
  </si>
  <si>
    <t>Úprava MK</t>
  </si>
  <si>
    <t>SO 101.2</t>
  </si>
  <si>
    <t>Umístění SDZ a VDZ</t>
  </si>
  <si>
    <t>Celkem za stavbu</t>
  </si>
  <si>
    <t>CZK</t>
  </si>
  <si>
    <t>#POPS</t>
  </si>
  <si>
    <t>Popis stavby: DO/7278/23/OM - Břeclav-Charv. Nová Ves, rekonstrukce chodníku, ul. Lednická</t>
  </si>
  <si>
    <t>#POPO</t>
  </si>
  <si>
    <t>Popis objektu: 00 - Vedlejší a ostatní náklady</t>
  </si>
  <si>
    <t>#POPR</t>
  </si>
  <si>
    <t>Popis rozpočtu: 001 - Vedlejší a ostatní náklady</t>
  </si>
  <si>
    <t>Popis objektu: SO 101.1 - Rekonstrukce chodníku</t>
  </si>
  <si>
    <t>Popis rozpočtu: 001 - Chodníky a vjezdy</t>
  </si>
  <si>
    <t>Popis rozpočtu: 002 - Úprava MK</t>
  </si>
  <si>
    <t>Popis objektu: SO 101.2 - Umístění SDZ a VDZ</t>
  </si>
  <si>
    <t>Popis rozpočtu: 001 - Umístění SDZ a VDZ</t>
  </si>
  <si>
    <t>Rekapitulace dílů</t>
  </si>
  <si>
    <t>Typ dílu</t>
  </si>
  <si>
    <t>1</t>
  </si>
  <si>
    <t>Zemní práce</t>
  </si>
  <si>
    <t>2</t>
  </si>
  <si>
    <t>Základy a zvláštní zakládání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</si>
  <si>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</si>
  <si>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</si>
  <si>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</si>
  <si>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</si>
  <si>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</si>
  <si>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</si>
  <si>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</si>
  <si>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</si>
  <si>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</si>
  <si>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</si>
  <si>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</si>
  <si>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</si>
  <si>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711</t>
  </si>
  <si>
    <t>Izolace proti vodě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</si>
  <si>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</si>
  <si>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</si>
  <si>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</si>
  <si>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</si>
  <si>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</si>
  <si>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</si>
  <si>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</si>
  <si>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</si>
  <si>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00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</si>
  <si>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</si>
  <si>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</si>
  <si>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</si>
  <si>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</si>
  <si>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</si>
  <si>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</si>
  <si>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</si>
  <si>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</si>
  <si>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</si>
  <si>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</si>
  <si>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</si>
  <si>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</si>
  <si>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</si>
  <si>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</si>
  <si>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</si>
  <si>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</si>
  <si>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</si>
  <si>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</si>
  <si>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</si>
  <si>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</si>
  <si>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</si>
  <si>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</si>
  <si>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</si>
  <si>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</si>
  <si>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</si>
  <si>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</si>
  <si>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</si>
  <si>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00411 R</t>
  </si>
  <si>
    <t>Přípravné a průzkumné služby či práce</t>
  </si>
  <si>
    <t>Soubor</t>
  </si>
  <si>
    <t>RTS 23/ II</t>
  </si>
  <si>
    <t>Indiv</t>
  </si>
  <si>
    <t>VRN</t>
  </si>
  <si>
    <t>Běžná</t>
  </si>
  <si>
    <t>POL99_2</t>
  </si>
  <si>
    <t>SPU</t>
  </si>
  <si>
    <t>00511 R</t>
  </si>
  <si>
    <t xml:space="preserve">Geodetické práce </t>
  </si>
  <si>
    <t>005111020R</t>
  </si>
  <si>
    <t>Vytyčení stavby</t>
  </si>
  <si>
    <t>005111021R</t>
  </si>
  <si>
    <t>Vytyčení inženýrských sítí</t>
  </si>
  <si>
    <t>005121 R</t>
  </si>
  <si>
    <t>Zařízení staveniště</t>
  </si>
  <si>
    <t>005124010R</t>
  </si>
  <si>
    <t>Koordinační činnost</t>
  </si>
  <si>
    <t>005211030R</t>
  </si>
  <si>
    <t xml:space="preserve">Dočasná dopravní opatření </t>
  </si>
  <si>
    <t>Včetně zajištění dočasného přesunutí a zřízení zastávky BUS po dobu provádění stavebních prací.</t>
  </si>
  <si>
    <t>POP</t>
  </si>
  <si>
    <t>00523  R</t>
  </si>
  <si>
    <t>Zkoušky a revize</t>
  </si>
  <si>
    <t>005241010R</t>
  </si>
  <si>
    <t xml:space="preserve">Dokumentace skutečného provedení </t>
  </si>
  <si>
    <t>005241020R</t>
  </si>
  <si>
    <t xml:space="preserve">Geodetické zaměření skutečného provedení  </t>
  </si>
  <si>
    <t>V položce je zakalkulováno také vypracování geometrického plánu a vložení do katastru.</t>
  </si>
  <si>
    <t>SUM</t>
  </si>
  <si>
    <t>END</t>
  </si>
  <si>
    <t>Položkový soupis prací a dodávek</t>
  </si>
  <si>
    <t>113106121R00</t>
  </si>
  <si>
    <t>Rozebrání komunikací pro pěší s jakýmkoliv ložem a výplní spár  z betonových nebo kameninových dlaždic nebo tvarovek</t>
  </si>
  <si>
    <t>m2</t>
  </si>
  <si>
    <t>822-1</t>
  </si>
  <si>
    <t>Práce</t>
  </si>
  <si>
    <t>POL1_</t>
  </si>
  <si>
    <t>s přemístěním hmot na skládku na vzdálenost do 3 m nebo s naložením na dopravní prostředek</t>
  </si>
  <si>
    <t>SPI</t>
  </si>
  <si>
    <t>(567,10+21,00+38,20+635,65+598,00)*0,80</t>
  </si>
  <si>
    <t>VV</t>
  </si>
  <si>
    <t>(75,80*0,80)</t>
  </si>
  <si>
    <t>113106231R00</t>
  </si>
  <si>
    <t>Rozebrání vozovek a ploch s jakoukoliv výplní spár   v jakékoliv ploše, ze zámkové dlažky, kladených do lože z kameniva</t>
  </si>
  <si>
    <t>(567,10+21,00+38,20+635,65+598,00)*0,10</t>
  </si>
  <si>
    <t>(75,80*0,10)</t>
  </si>
  <si>
    <t>113107620R00</t>
  </si>
  <si>
    <t>Odstranění podkladů nebo krytů z kameniva hrubého drceného, v ploše jednotlivě nad 50 m2, tloušťka vrstvy 200 mm</t>
  </si>
  <si>
    <t>1859,95*0,80</t>
  </si>
  <si>
    <t>75,80*0,80</t>
  </si>
  <si>
    <t>113107625R00</t>
  </si>
  <si>
    <t>Odstranění podkladů nebo krytů z kameniva hrubého drceného, v ploše jednotlivě nad 50 m2, tloušťka vrstvy 250 mm</t>
  </si>
  <si>
    <t>1859,95*0,20</t>
  </si>
  <si>
    <t>75,80*0,20</t>
  </si>
  <si>
    <t>113109420R00</t>
  </si>
  <si>
    <t>Odstranění podkladů nebo krytů z betonu prostého, v ploše jednotlivě nad 50 m2, tloušťka vrstvy 200 mm</t>
  </si>
  <si>
    <t>(567,10+21,00+38,20+635,65+598,00)*0,30</t>
  </si>
  <si>
    <t>(75,80*0,30)</t>
  </si>
  <si>
    <t>113201111R00</t>
  </si>
  <si>
    <t>Vytrhání obrub chodníkových ležatých</t>
  </si>
  <si>
    <t>m</t>
  </si>
  <si>
    <t>s vybouráním lože, s přemístěním hmot na skládku na vzdálenost do 3 m nebo naložením na dopravní prostředek</t>
  </si>
  <si>
    <t>(525,16+29,05+45,60+586,15+585,05)+84,40</t>
  </si>
  <si>
    <t>122202202R00</t>
  </si>
  <si>
    <t>Odkopávky a prokopávky pro silnice v hornině 3 přes 100 do 1 000 m3</t>
  </si>
  <si>
    <t>m3</t>
  </si>
  <si>
    <t>800-1</t>
  </si>
  <si>
    <t>s přemístěním výkopku v příčných profilech na vzdálenost do 15 m nebo s naložením na dopravní prostředek.</t>
  </si>
  <si>
    <t>(725,00+30,05+52,20+811,85+773,80+101,50)*0,40</t>
  </si>
  <si>
    <t>122202209R00</t>
  </si>
  <si>
    <t>Odkopávky a prokopávky pro silnice v hornině 3 příplatek za lepivost horniny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</si>
  <si>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</si>
  <si>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</si>
  <si>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</si>
  <si>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(725,00+30,05+52,20+811,85+773,80+101,50)*0,40*0,08</t>
  </si>
  <si>
    <t>162301102R00</t>
  </si>
  <si>
    <t>Vodorovné přemístění výkopku z horniny 1 až 4, na vzdálenost přes 500  do 1 000 m</t>
  </si>
  <si>
    <t>po suchu, bez naložení výkopku, avšak se složením bez rozhrnutí, zpáteční cesta vozidla.</t>
  </si>
  <si>
    <t>116,89083*2</t>
  </si>
  <si>
    <t>162701105R00</t>
  </si>
  <si>
    <t>Vodorovné přemístění výkopku z horniny 1 až 4, na vzdálenost přes 9 000  do 10 000 m</t>
  </si>
  <si>
    <t>(997,76-116,89083)</t>
  </si>
  <si>
    <t>162701109R00</t>
  </si>
  <si>
    <t>Vodorovné přemístění výkopku příplatek k ceně za každých dalších i započatých 1 000 m přes 10 000 m  z horniny 1 až 4</t>
  </si>
  <si>
    <t>167101102R00</t>
  </si>
  <si>
    <t>Nakládání, skládání, překládání neulehlého výkopku nakládání výkopku  přes 100 m3, z horniny 1 až 4</t>
  </si>
  <si>
    <t>116,89083</t>
  </si>
  <si>
    <t>171101121R00</t>
  </si>
  <si>
    <t>Uložení sypaniny do násypů zhutněných z hornin nesoudržných   kamenitých</t>
  </si>
  <si>
    <t>s rozprostřením sypaniny ve vrstvách a s hrubým urovnáním,</t>
  </si>
  <si>
    <t>36,80*0,08*0,70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</si>
  <si>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</si>
  <si>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</si>
  <si>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</si>
  <si>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</si>
  <si>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(525,16+29,05+45,60+586,15+585,05+84,40)*0,30*0,30*0,70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</si>
  <si>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</si>
  <si>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</si>
  <si>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</si>
  <si>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</si>
  <si>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(525,16+29,05+45,60+586,15+585,05+84,40)*0,30*0,70</t>
  </si>
  <si>
    <t>181101102R00</t>
  </si>
  <si>
    <t>Úprava pláně v zářezech v hornině 1 až 4, se zhutněním</t>
  </si>
  <si>
    <t>vyrovnáním výškových rozdílů, ploch vodorovných a ploch do sklonu 1 : 5.</t>
  </si>
  <si>
    <t>(725,00+30,05+52,20+811,85+773,80+101,50)</t>
  </si>
  <si>
    <t>181201102R00</t>
  </si>
  <si>
    <t>Úprava pláně v násypech v hornině 1 až 4, se zhutněním</t>
  </si>
  <si>
    <t>vyrovnání výškových rozdílů, plochy vodorovné a plochy do sklonu 1 : 5,</t>
  </si>
  <si>
    <t>171201200RTT</t>
  </si>
  <si>
    <t>Uložení sypaniny na skl.-sypanina na výšku přes 2m, včetně poplatku za skládku</t>
  </si>
  <si>
    <t xml:space="preserve">m3    </t>
  </si>
  <si>
    <t>Vlastní</t>
  </si>
  <si>
    <t>00572400R</t>
  </si>
  <si>
    <t>směs travní parková, pro běžnou zátěž</t>
  </si>
  <si>
    <t>kg</t>
  </si>
  <si>
    <t>SPCM</t>
  </si>
  <si>
    <t>Specifikace</t>
  </si>
  <si>
    <t>POL3_</t>
  </si>
  <si>
    <t>(525,16+29,05+45,60+586,15+585,05+84,40)*0,30*0,70*0,01</t>
  </si>
  <si>
    <t>583424802R</t>
  </si>
  <si>
    <t>Kamenivo stanovené přírodní; drcené; 4/8; amfibolit</t>
  </si>
  <si>
    <t>t</t>
  </si>
  <si>
    <t>36,80*0,08*0,70*2,3</t>
  </si>
  <si>
    <t>564851111RT2</t>
  </si>
  <si>
    <t>Podklad ze štěrkodrti s rozprostřením a zhutněním frakce 0-32 mm, tloušťka po zhutnění 150 mm</t>
  </si>
  <si>
    <t>(269,80+283,05+281,25)*1,2*2</t>
  </si>
  <si>
    <t>36,80*1,2*2</t>
  </si>
  <si>
    <t>30,12*1,2*2</t>
  </si>
  <si>
    <t>564871111RT2</t>
  </si>
  <si>
    <t>Podklad ze štěrkodrti s rozprostřením a zhutněním frakce 0-32 mm, tloušťka po zhutnění 250 mm</t>
  </si>
  <si>
    <t>-(1000,92+44,16+37,65)</t>
  </si>
  <si>
    <t>567211115R00</t>
  </si>
  <si>
    <t>Podklad z prostého betonu třídy I., tloušťky 150 mm</t>
  </si>
  <si>
    <t>(269,80+283,05+281,25+30,12)</t>
  </si>
  <si>
    <t>36,80</t>
  </si>
  <si>
    <t>596215020R00</t>
  </si>
  <si>
    <t>Kladení zámkové dlažby do drtě tloušťka dlažby 60 mm, tloušťka lože 30 mm</t>
  </si>
  <si>
    <t>s provedením lože z kameniva drceného, s vyplněním spár, s dvojitým hutněním a se smetením přebytečného materiálu na krajnici. S dodáním hmot pro lože a výplň spár.</t>
  </si>
  <si>
    <t>1935,70-(76,68+36,80+864,22+20,21)</t>
  </si>
  <si>
    <t>20,21</t>
  </si>
  <si>
    <t>596215040R00</t>
  </si>
  <si>
    <t>Kladení zámkové dlažby do drtě tloušťka dlažby 80 mm, tloušťka lože 40 mm</t>
  </si>
  <si>
    <t>(269,80+283,05+281,25+30,12)-76,68</t>
  </si>
  <si>
    <t>(191,70*0,40)</t>
  </si>
  <si>
    <t>596215028R00</t>
  </si>
  <si>
    <t>Kladení zámkové dlažby do drtě příplatek za více barev dlažby tloušťky 60 mm</t>
  </si>
  <si>
    <t>596215048R00</t>
  </si>
  <si>
    <t>Kladení zámkové dlažby do drtě příplatek za více barev dlažby tloušťky 80 mm</t>
  </si>
  <si>
    <t>596215049R00</t>
  </si>
  <si>
    <t>Kladení zámkové dlažby do drtě příplatek za více tvarů dlažby tloušťky 80 mm</t>
  </si>
  <si>
    <t>59245110R</t>
  </si>
  <si>
    <t>dlažba betonová dvouvrstvá, skladebná; obdélník; šedá; l = 200 mm; š = 100 mm; tl. 60,0 mm</t>
  </si>
  <si>
    <t>(1935,70-(76,68+36,80+864,22+20,21))*1,03</t>
  </si>
  <si>
    <t>592451151R</t>
  </si>
  <si>
    <t>dlažba betonová dvouvrstvá, skladebná; obdélník; dlaždice pro nevidomé; červená; l = 200 mm; š = 100 mm; tl. 60,0 mm</t>
  </si>
  <si>
    <t>20,21*1,03</t>
  </si>
  <si>
    <t>592451158R</t>
  </si>
  <si>
    <t>dlažba betonová dvouvrstvá, skladebná; obdélník; dlaždice pro nevidomé; červená; l = 200 mm; š = 100 mm; tl. 80,0 mm</t>
  </si>
  <si>
    <t>(191,70*0,40)*1,03</t>
  </si>
  <si>
    <t>592451170R</t>
  </si>
  <si>
    <t>dlažba betonová dvouvrstvá; obdélník; šedá; l = 200 mm; š = 100 mm; tl. 80,0 mm</t>
  </si>
  <si>
    <t>((269,80+283,05+281,25+30,12)-76,68)*1,03</t>
  </si>
  <si>
    <t>59248130R</t>
  </si>
  <si>
    <t>Dlažba betonová typ: vegetační, s fazetou; tl. = 80,00 mm; délka = 240,0 mm; šířka = 240,0 mm; povrch: hladký; zátěž: pojízdné do 3,5 t</t>
  </si>
  <si>
    <t>kus</t>
  </si>
  <si>
    <t>36,80*17,6*1,03</t>
  </si>
  <si>
    <t>899331111R00</t>
  </si>
  <si>
    <t>Výšková úprava uličního vstupu nebo vpustě do 20 cm zvýšením poklopu</t>
  </si>
  <si>
    <t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t>
  </si>
  <si>
    <t>899431111R00</t>
  </si>
  <si>
    <t>Výšková úprava uličního vstupu nebo vpustě do 20 cm zvýšením krytu šoupěte</t>
  </si>
  <si>
    <t>72</t>
  </si>
  <si>
    <t>917862111R00</t>
  </si>
  <si>
    <t>Osazení silničního nebo chodníkového betonového obrubníku stojatého, s boční opěrou z betonu prostého, do lože z betonu prostého C 12/15</t>
  </si>
  <si>
    <t>S dodáním hmot pro lože tl. 80-100 mm.</t>
  </si>
  <si>
    <t>(525,16+29,05+45,60+586,15+585,06+84,50)</t>
  </si>
  <si>
    <t>918101111R00</t>
  </si>
  <si>
    <t>Lože pod obrubníky, krajníky nebo obruby z betonu prostého C 12/15</t>
  </si>
  <si>
    <t>z dlažebních kostek z betonu prostého</t>
  </si>
  <si>
    <t>(525,16+29,05+45,60+586,15+585,06+84,50)*0,03</t>
  </si>
  <si>
    <t>919735124R00</t>
  </si>
  <si>
    <t>Řezání stávajících krytů nebo podkladů betonových, hloubky přes 150 do 200 mm</t>
  </si>
  <si>
    <t>včetně spotřeby vody</t>
  </si>
  <si>
    <t>105,70+12,50</t>
  </si>
  <si>
    <t>59217421R</t>
  </si>
  <si>
    <t>obrubník chodníkový materiál beton; l = 1000,0 mm; š = 100,0 mm; h = 250,0 mm; barva šedá</t>
  </si>
  <si>
    <t>(525,16+29,05+45,60+586,15+585,06+84,50)*1,03</t>
  </si>
  <si>
    <t>998223011R00</t>
  </si>
  <si>
    <t>Přesun hmot pozemních komunikací, kryt dlážděný jakékoliv délky objektu</t>
  </si>
  <si>
    <t>Přesun hmot</t>
  </si>
  <si>
    <t>POL7_</t>
  </si>
  <si>
    <t>vodorovně do 200 m</t>
  </si>
  <si>
    <t>711823121RT6</t>
  </si>
  <si>
    <t>Ochrana konstrukcí nopovou fólií svisle, výška nopu 20 mm, včetně dodávky fólie</t>
  </si>
  <si>
    <t>800-711</t>
  </si>
  <si>
    <t>(525,16+29,05+45,60+586,15+585,06+84,50)*0,50*0,30*1,03</t>
  </si>
  <si>
    <t>998711101R00</t>
  </si>
  <si>
    <t>Přesun hmot pro izolace proti vodě svisle do 6 m</t>
  </si>
  <si>
    <t>50 m vodorovně měřeno od těžiště půdorysné plochy skládky do těžiště půdorysné plochy objektu</t>
  </si>
  <si>
    <t>979081111R00</t>
  </si>
  <si>
    <t>Odvoz suti a vybouraných hmot na skládku do 1 km</t>
  </si>
  <si>
    <t>801-3</t>
  </si>
  <si>
    <t>Přesun suti</t>
  </si>
  <si>
    <t>POL8_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</si>
  <si>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</si>
  <si>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</si>
  <si>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</si>
  <si>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979990001T00</t>
  </si>
  <si>
    <t>Poplatek za skládku stavební suti, včetně poplatku za uložení</t>
  </si>
  <si>
    <t>113107630R00</t>
  </si>
  <si>
    <t>Odstranění podkladů nebo krytů z kameniva hrubého drceného, v ploše jednotlivě nad 50 m2, tloušťka vrstvy 300 mm</t>
  </si>
  <si>
    <t>(21,75+7,25+44,80+9,15)</t>
  </si>
  <si>
    <t>35,65*0,75*2</t>
  </si>
  <si>
    <t>21,80*0,75*2</t>
  </si>
  <si>
    <t>26,90*0,75*2</t>
  </si>
  <si>
    <t>15,55*0,75*2</t>
  </si>
  <si>
    <t>10,0*0,75*2</t>
  </si>
  <si>
    <t>113108415R00</t>
  </si>
  <si>
    <t>Odstranění podkladů nebo krytů živičných, v ploše jednotlivě nad 50 m2, tloušťka vrstvy 150 mm</t>
  </si>
  <si>
    <t>5,50</t>
  </si>
  <si>
    <t>10,00*0,50</t>
  </si>
  <si>
    <t>113109430R00</t>
  </si>
  <si>
    <t>Odstranění podkladů nebo krytů z betonu prostého, v ploše jednotlivě nad 50 m2, tloušťka vrstvy 300 mm</t>
  </si>
  <si>
    <t>35,65*2*0,75</t>
  </si>
  <si>
    <t>21,80*2*0,75</t>
  </si>
  <si>
    <t>26,90*2*0,75</t>
  </si>
  <si>
    <t>15,55*2*0,75</t>
  </si>
  <si>
    <t>10,0*0,75</t>
  </si>
  <si>
    <t>113151114R00</t>
  </si>
  <si>
    <t>Odstranění podkladu, krytu frézováním povrch živičný, plochy do 500 m2 na jednom objektu nebo při provádění pruhu šířky do  750 mm, tloušťky 50 mm</t>
  </si>
  <si>
    <t>s naložením na dopravní prostředek, očištění povrchu od frézované plochy, opotřebování frézovacích nástrojů (nožů, upínacích kroužků, držáků) nutné ruční odstranění (vybourání) živičného krytu kolem překážek,</t>
  </si>
  <si>
    <t>79,55</t>
  </si>
  <si>
    <t>113202111R00</t>
  </si>
  <si>
    <t>Vytrhání obrub z krajníků nebo obrubníků stojatých</t>
  </si>
  <si>
    <t>35,65*2</t>
  </si>
  <si>
    <t>21,80*2</t>
  </si>
  <si>
    <t>26,90*2</t>
  </si>
  <si>
    <t>15,55*2</t>
  </si>
  <si>
    <t>10,0*2</t>
  </si>
  <si>
    <t>(36,7+21,6+30,4+16,4)*1,0*0,60</t>
  </si>
  <si>
    <t>10,1*0,75*0,6</t>
  </si>
  <si>
    <t>10,0*0,75*0,6</t>
  </si>
  <si>
    <t>44,80*0,50</t>
  </si>
  <si>
    <t>139601102R00</t>
  </si>
  <si>
    <t>Ruční výkop jam, rýh a šachet v hornině 3</t>
  </si>
  <si>
    <t>s přehozením na vzdálenost do 5 m nebo s naložením na ruční dopravní prostředek</t>
  </si>
  <si>
    <t>1,5*1,5*1,5*2</t>
  </si>
  <si>
    <t>(36,7+21,6+30,4+16,4)*1,0*0,60*0,08</t>
  </si>
  <si>
    <t>10,1*0,75*0,6*0,08</t>
  </si>
  <si>
    <t>10,0*0,75*0,6*0,08</t>
  </si>
  <si>
    <t>44,80*0,50*0,08</t>
  </si>
  <si>
    <t>161101501R00</t>
  </si>
  <si>
    <t>Svislé přemístění výkopku nošením z horniny 1 až 4</t>
  </si>
  <si>
    <t xml:space="preserve"> bez naložení, avšak s vyprázdněním nádoby na hromady nebo do dopravního prostředku, na každých třeba i započatých 3 m výšky,</t>
  </si>
  <si>
    <t>(13,2+7,5+4,3+14,3+13,3+5,0+9,0)*0,30*0,30*2</t>
  </si>
  <si>
    <t>(2,6+11,45)*0,30*2</t>
  </si>
  <si>
    <t>(94,505+6,750-10,209)</t>
  </si>
  <si>
    <t>167101101R00</t>
  </si>
  <si>
    <t>Nakládání, skládání, překládání neulehlého výkopku nakládání výkopku  do 100 m3, z horniny 1 až 4</t>
  </si>
  <si>
    <t>(13,2+7,5+4,3+14,3+13,3+5,0+9,0)*0,30*0,30</t>
  </si>
  <si>
    <t>(2,6+11,45)*0,30</t>
  </si>
  <si>
    <t>167101201R00</t>
  </si>
  <si>
    <t>Nakládání, skládání, překládání neulehlého výkopku nakládání, skládání, překládání neulehléno výkopku nebo zeminy - ručně  z horniny 1 až 4</t>
  </si>
  <si>
    <t>Štěrkodrť fr. 0-32mm : 1,0*2*0,80*1,20</t>
  </si>
  <si>
    <t>(1,5*1,5*1,20)*2*0,75</t>
  </si>
  <si>
    <t>Výkopek : (13,2+7,5+4,3+14,3+13,3+5,0+9,0)*0,30*0,30</t>
  </si>
  <si>
    <t>175101101RT2</t>
  </si>
  <si>
    <t>Obsyp potrubí bez prohození sypaniny, s dodáním štěrkopísku frakce 0 - 22 mm</t>
  </si>
  <si>
    <t>sypaninou z vhodných hornin tř. 1 - 4 nebo materiálem připraveným podél výkopu ve vzdálenosti do 3 m od jeho kraje, pro jakoukoliv hloubku výkopu a jakoukoliv míru zhutnění,</t>
  </si>
  <si>
    <t>1,0*2*0,80*0,45</t>
  </si>
  <si>
    <t>(13,2+7,5+4,3+14,3+13,3+5,0+9,0)*0,30</t>
  </si>
  <si>
    <t>(2,6+11,45)</t>
  </si>
  <si>
    <t>(35,65+21,80+26,90+15,55)*0,75</t>
  </si>
  <si>
    <t>(13,2+7,5+4,3+14,3+13,3+5,0+9,0)*0,30*0,01</t>
  </si>
  <si>
    <t>(2,6+11,45)*0,01</t>
  </si>
  <si>
    <t>583423202R</t>
  </si>
  <si>
    <t>Kamenivo stanovené přírodní; drcené; 0/32; amfibolit</t>
  </si>
  <si>
    <t>1,0*2*0,80*1,20*2</t>
  </si>
  <si>
    <t>(1,5*1,5*1,20)*2*0,75*2</t>
  </si>
  <si>
    <t>451572111RK1</t>
  </si>
  <si>
    <t>Lože pod potrubí, stoky a drobné objekty z kameniva drobného těženého 0÷4 mm</t>
  </si>
  <si>
    <t>827-1</t>
  </si>
  <si>
    <t>v otevřeném výkopu,</t>
  </si>
  <si>
    <t>1,0*2*0,80*0,10</t>
  </si>
  <si>
    <t>452311131R00</t>
  </si>
  <si>
    <t>Podkladní a zajišťovací konstrukce z betonu desky pod potrubí, stoky a drobné objekty , z betonu prostého třídy C 12/15</t>
  </si>
  <si>
    <t>z cementu portlandského nebo struskoportlandského, v otevřeném výkopu,</t>
  </si>
  <si>
    <t>1,50*1,50*0,10*2</t>
  </si>
  <si>
    <t>452312171R00</t>
  </si>
  <si>
    <t>Podkladní a zajišťovací konstrukce z betonu sedlové lože, z betonu prostého třídy C 30/37</t>
  </si>
  <si>
    <t>1,5*1,5*0,35*2</t>
  </si>
  <si>
    <t>452386115R00</t>
  </si>
  <si>
    <t>Podkladní a vyrovnávací konstrukce vyrovnávací prstence z betonu prostého třídy C 30/37, výšky do 100 mm, Beton čerstvý</t>
  </si>
  <si>
    <t>z cementu portlandského nebo struskoportlandského,</t>
  </si>
  <si>
    <t>Včetně bednění, odbednění a na nátěru bednění proti přilnavosti betonu.</t>
  </si>
  <si>
    <t>592238739R</t>
  </si>
  <si>
    <t>prstenec do uliční vpusti; betonový; DN = 500,0 mm; l = 250,0 mm; h = 40,0 mm; beton C 40/50</t>
  </si>
  <si>
    <t>RTS 23/ I</t>
  </si>
  <si>
    <t>59224399R</t>
  </si>
  <si>
    <t>Prstenec vyrovnávací TBV-Q 45/6 VP</t>
  </si>
  <si>
    <t>36,70*1,0</t>
  </si>
  <si>
    <t>21,60*1,0</t>
  </si>
  <si>
    <t>10,0*1,0</t>
  </si>
  <si>
    <t>30,4*1,0</t>
  </si>
  <si>
    <t>16,40*1,0</t>
  </si>
  <si>
    <t>(36,7+21,6+30,4+16,4)*0,25</t>
  </si>
  <si>
    <t>10,10</t>
  </si>
  <si>
    <t>10,0*0,50</t>
  </si>
  <si>
    <t>573231127R00</t>
  </si>
  <si>
    <t>Postřik živičný spojovací bez posypu kamenivem , množství zbytkového asfaltu 0,70 kg/m2</t>
  </si>
  <si>
    <t>bez posypu kamenivem</t>
  </si>
  <si>
    <t>10,1*2</t>
  </si>
  <si>
    <t>577112114R00</t>
  </si>
  <si>
    <t>Beton asfaltový z modifikovaného asfaltu v pruhu šířky do 3 m, ACO 11 S , tloušťky 50 mm, plochy přes 1000 m2</t>
  </si>
  <si>
    <t>10,1</t>
  </si>
  <si>
    <t>577114116R00</t>
  </si>
  <si>
    <t>Beton asfaltový z modifikovaného asfaltu v pruhu šířky do 3 m, ACL 16 S , tloušťky 70 mm, plochy přes 1000 m2</t>
  </si>
  <si>
    <t>871313121R00</t>
  </si>
  <si>
    <t>Montáž potrubí z trub z plastů těsněných gumovým kroužkem  DN 150 mm</t>
  </si>
  <si>
    <t>v otevřeném výkopu ve sklonu do 20 %,</t>
  </si>
  <si>
    <t>877313123R00</t>
  </si>
  <si>
    <t>Montáž tvarovek na potrubí z trub z plastů těsněných gumovým kroužkem jednoosých DN 150 mm</t>
  </si>
  <si>
    <t>895941311RT2</t>
  </si>
  <si>
    <t xml:space="preserve">Zřízení vpusti kanalizační uliční z betonových dílců včetně dodávky dílců pro uliční vpusti TBV pro typ UVB-50 </t>
  </si>
  <si>
    <t>včetně zřízení lože ze štěrkopísku,</t>
  </si>
  <si>
    <t>899203111RT3</t>
  </si>
  <si>
    <t>Osazení mříží litinových včetně dodání mříže  500 x 500 mm, únosnost D400</t>
  </si>
  <si>
    <t>včetně rámů a košů na bahno,</t>
  </si>
  <si>
    <t>Výška mříže s rámem max. 160 mm.</t>
  </si>
  <si>
    <t>286111121R</t>
  </si>
  <si>
    <t>Trubka plastová pro venkovní kanalizaci spoj: hrdlový; potrubí: vícevrstvé; skladba: PVC-U - pěna - PVC-U; povrch: hladký; DN = 150; de = 160,0 mm; s = 4,7 mm; SDR 34,0; SN 8</t>
  </si>
  <si>
    <t>2,0*1,02</t>
  </si>
  <si>
    <t>28651661.AR</t>
  </si>
  <si>
    <t>Koleno plastové pro venkovní kanalizaci typ: jednoznačné; spoj: hrdlový; potrubí: jednovrstvé; materiál: PVC-U; povrch: hladký; jmenovitý úhel = 30,0 °; DN = 150; SDR 41,0; SN 8</t>
  </si>
  <si>
    <t>28651662.AR</t>
  </si>
  <si>
    <t>Koleno plastové pro venkovní kanalizaci typ: jednoznačné; spoj: hrdlový; potrubí: jednovrstvé; materiál: PVC-U; povrch: hladký; jmenovitý úhel = 45,0 °; DN = 150; SDR 41,0; SN 8</t>
  </si>
  <si>
    <t>592238753R</t>
  </si>
  <si>
    <t>dno uliční vpusti beton; Di = 500,0 mm; h = 245 mm; t = 65 mm; s kalištěm, s výtokem PVC; DN výtoku 150; beton C 40/50</t>
  </si>
  <si>
    <t>917762111R00</t>
  </si>
  <si>
    <t>Osazení silničního nebo chodníkového betonového obrubníku ležatého, s boční opěrou z betonu prostého, do lože z betonu prostého C 12/15</t>
  </si>
  <si>
    <t>(36,7+21,6+30,4+16,4)</t>
  </si>
  <si>
    <t>10,00</t>
  </si>
  <si>
    <t>102,20-(7,0+7,0+24,1)+10,0</t>
  </si>
  <si>
    <t>7,0</t>
  </si>
  <si>
    <t>(3,6+4,5+3,0+3,0+4,0+3,0+3,0)</t>
  </si>
  <si>
    <t>(64,1+7,0+7,0+24,1)*0,045</t>
  </si>
  <si>
    <t>105,1*0,06</t>
  </si>
  <si>
    <t>10,0*0,045</t>
  </si>
  <si>
    <t>10,0*0,06</t>
  </si>
  <si>
    <t>919722211R00</t>
  </si>
  <si>
    <t>Dilatační spáry řezané v cementobetonovém krytu příčné, zalití spár za studena s těsněním, šířka přes 3 do 9 mm</t>
  </si>
  <si>
    <t>vyčištění spár po řezání, vyčištění spár před zálivkou a impregnace spár před zálivkou,</t>
  </si>
  <si>
    <t>(36,7+21,6+30,4+16,4+4,75)</t>
  </si>
  <si>
    <t>(0,5*8)</t>
  </si>
  <si>
    <t>14,50</t>
  </si>
  <si>
    <t>10,0+0,5</t>
  </si>
  <si>
    <t>919735113R00</t>
  </si>
  <si>
    <t>Řezání stávajících krytů nebo podkladů živičných, hloubky přes 100 do 150 mm</t>
  </si>
  <si>
    <t>(36,70+4,45+21,7+30,4+16,5)</t>
  </si>
  <si>
    <t>(0,5*6)</t>
  </si>
  <si>
    <t>8,00</t>
  </si>
  <si>
    <t>10,00+0,5</t>
  </si>
  <si>
    <t>111609990500R</t>
  </si>
  <si>
    <t>hmota zalévací dvousložková</t>
  </si>
  <si>
    <t>(36,7+21,6+30,4+16,4+4,75)*0,01*0,05*2000</t>
  </si>
  <si>
    <t>(0,5*8)*0,01*0,05*2000</t>
  </si>
  <si>
    <t>14,50*0,01*0,05*2000</t>
  </si>
  <si>
    <t>(10,0+0,5)*0,01*0,05*2000</t>
  </si>
  <si>
    <t>592162116R</t>
  </si>
  <si>
    <t>Dlažba betonová tl. = 80,00 mm; délka = 500,0 mm; šířka = 250,0 mm; povrch: hladký; zátěž: pojízdné nad 3,5 t</t>
  </si>
  <si>
    <t>(36,7+21,6+30,4+16,4)*2*1,03</t>
  </si>
  <si>
    <t>10,0*2*1,03</t>
  </si>
  <si>
    <t>59217010R</t>
  </si>
  <si>
    <t>obrubník silniční materiál beton; l = 1000,0 mm; š = 150,0 mm; h = 250,0 mm; barva přírodní</t>
  </si>
  <si>
    <t>(102,2-(7,0+7,0+24,1))*1,03</t>
  </si>
  <si>
    <t>10,0*1,03</t>
  </si>
  <si>
    <t>59217020R</t>
  </si>
  <si>
    <t>obrubník silniční nájezdový; materiál beton; l = 1000,0 mm; š = 148,5 mm; h = 145,0 mm; barva přírodní</t>
  </si>
  <si>
    <t>(3,6+4,5+3,0+3,0+4,0+3,0+3,0)*1,03</t>
  </si>
  <si>
    <t>59217021R</t>
  </si>
  <si>
    <t>obrubník silniční přechodový pravý; materiál beton; l = 975,0 mm; š = 150,0 mm; výškový rozsah h = 145 až 250 mm; barva přírodní</t>
  </si>
  <si>
    <t>7,0*1,03</t>
  </si>
  <si>
    <t>59217022R</t>
  </si>
  <si>
    <t>obrubník silniční přechodový levý; materiál beton; l = 975,0 mm; š = 150,0 mm; výškový rozsah h = 145 až 250 mm; barva přírodní</t>
  </si>
  <si>
    <t>961000001RRR</t>
  </si>
  <si>
    <t>Vybourání a odstranění stávajících UV, včetně mříží LT</t>
  </si>
  <si>
    <t xml:space="preserve">ks    </t>
  </si>
  <si>
    <t>998225111R00</t>
  </si>
  <si>
    <t>Přesun hmot komunikací a letišť, kryt živičný jakékoliv délky objektu</t>
  </si>
  <si>
    <t>120901121R00</t>
  </si>
  <si>
    <t>Bourání konstrukcí v odkopávkách a prokopávkách z betonu, prostého, pneumatickým kladivem</t>
  </si>
  <si>
    <t>korytech vodotečí, melioračních kanálech s přemístěním suti na hromady na vzdálenost do 20 m nebo s naložením na dopravní prostředek,</t>
  </si>
  <si>
    <t>2*0,30*0,30*0,70</t>
  </si>
  <si>
    <t>6*0,30*0,30*0,70</t>
  </si>
  <si>
    <t>161101551R00</t>
  </si>
  <si>
    <t>Svislé přemístění výkopku nošením z horniny 5 až 7</t>
  </si>
  <si>
    <t>162701155R00</t>
  </si>
  <si>
    <t>Vodorovné přemístění výkopku z horniny 5 až 7, na vzdálenost přes 9 000  do 10 000 m</t>
  </si>
  <si>
    <t>162701159R00</t>
  </si>
  <si>
    <t>Vodorovné přemístění výkopku příplatek k ceně za každých dalších i započatých 1 000 m přes 10 000 m  z horniny 5 až 7</t>
  </si>
  <si>
    <t>167101251R00</t>
  </si>
  <si>
    <t>Nakládání, skládání, překládání neulehlého výkopku nakládání, skládání, překládání neulehléno výkopku nebo zeminy - ručně  z horniny 5 až 7</t>
  </si>
  <si>
    <t>919009999RRR</t>
  </si>
  <si>
    <t>Odstranění stávajícího VDZ frézováním</t>
  </si>
  <si>
    <t xml:space="preserve">m2    </t>
  </si>
  <si>
    <t>275313611R00</t>
  </si>
  <si>
    <t>Beton základových patek prostý třídy C 16/20</t>
  </si>
  <si>
    <t>801-1</t>
  </si>
  <si>
    <t>6*(0,30*0,30*0,70)*1,2</t>
  </si>
  <si>
    <t>275351215R00</t>
  </si>
  <si>
    <t>Bednění stěn základových patek zřízení</t>
  </si>
  <si>
    <t>bednění svislé nebo šikmé (odkloněné), půdorysně přímé nebo zalomené, stěn základových patek ve volných nebo zapažených jámách, rýhách, šachtách, včetně případných vzpěr,</t>
  </si>
  <si>
    <t>6*(0,30*4*0,40)</t>
  </si>
  <si>
    <t>275351216R00</t>
  </si>
  <si>
    <t>Bednění stěn základových patek odstranění</t>
  </si>
  <si>
    <t>Včetně očištění, vytřídění a uložení bednícího materiálu.</t>
  </si>
  <si>
    <t>914001121RT6</t>
  </si>
  <si>
    <t>Osazení a montáž svislých dopravních značek sloupek, do betonového základu a AL patky, včetně dodávky sloupku a značky</t>
  </si>
  <si>
    <t>915711111RT1</t>
  </si>
  <si>
    <t>Vodorovné značení krytů stříkané barvou, bílou, dělicích čar šířky 120 mm</t>
  </si>
  <si>
    <t>35,0+35,0</t>
  </si>
  <si>
    <t>13,2+7,0</t>
  </si>
  <si>
    <t>915721111RT1</t>
  </si>
  <si>
    <t>Vodorovné značení krytů stříkané barvou, bílou, stopčar, zeber, stínů, šipek, nápisů, přechodů apod.</t>
  </si>
  <si>
    <t>32,45</t>
  </si>
  <si>
    <t>915719111R00</t>
  </si>
  <si>
    <t>Vodorovné značení krytů příplatek k ceně  za reflexní úpravu dělících čar šířky 120 mm</t>
  </si>
  <si>
    <t>915729111R00</t>
  </si>
  <si>
    <t>Vodorovné značení krytů příplatek k ceně  za reflexní úpravu stopčar, zeber, stínů, šipek, nápisů, přechodů apod.</t>
  </si>
  <si>
    <t>915791111R00</t>
  </si>
  <si>
    <t>Předznačení pro vodorovné značení pro dělící čáry, vodící proužky</t>
  </si>
  <si>
    <t>stříkané barvou nebo prováděné z nátěrových hmot</t>
  </si>
  <si>
    <t>915791112R00</t>
  </si>
  <si>
    <t xml:space="preserve">Předznačení pro vodorovné značení pro stopčáry, zebry,stíny, šipky, nápisy, přechody </t>
  </si>
  <si>
    <t>40444973.AR</t>
  </si>
  <si>
    <t>značka dopravní silniční svislá; upravující přednost P2; tvar čtverec; 500 mm; štít z pozink.plechu s dvoj.ohybem,retroref.folie II.tř.; záruka 10 let</t>
  </si>
  <si>
    <t>40444984.AR</t>
  </si>
  <si>
    <t>značka dopravní silniční svislá; upravující přednost P4; tvar trojúhelník; 700 mm; štít z pozink.plechu s dvoj.ohybem,retroref.folie I.tř.; záruka 7 let</t>
  </si>
  <si>
    <t>40444999.AR</t>
  </si>
  <si>
    <t>značka dopravní silniční svislá; upravující přednost P6; tvar osmiúhelník; 700 mm; štít z pozink.plechu s dvoj.ohybem,retroref.folie I.tř.; záruka 7 let</t>
  </si>
  <si>
    <t>40445044.AR</t>
  </si>
  <si>
    <t>značka dopravní silniční svislá; informativní provozní IP4b-IP7,IP10; tvar čtverec; 500 mm; štít z pozink.plechu s dvoj.ohybem,retroref.folie I.tř.; záruka 7 let</t>
  </si>
  <si>
    <t>404459503R</t>
  </si>
  <si>
    <t>příslušenství k dopr.značení sloupek Fe 60 pozinkovaný, délka 3000 mm</t>
  </si>
  <si>
    <t>404459534R</t>
  </si>
  <si>
    <t>příslušenství k dopr.značení upínací svorka na sloupek pr. 60 nebo 70 mm, včetně spojovacího materiálu</t>
  </si>
  <si>
    <t>966006132R00</t>
  </si>
  <si>
    <t>Odstranění značek pro staničení nebo dopravních značek dopravních nebo orientačních  s betonovými patkami</t>
  </si>
  <si>
    <t>s uložením hmot na skládku na vzdálenost do 3 m nebo s naložením na dopravní prostředek, se zásypem jam a jeho zhutněním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</si>
</sst>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49" fontId="16" fillId="4" borderId="0" xfId="0" applyNumberFormat="1" applyFont="1" applyFill="1" applyBorder="1" applyAlignment="1" applyProtection="1">
      <alignment vertical="top"/>
      <protection locked="0"/>
    </xf>
    <xf numFmtId="49" fontId="16" fillId="4" borderId="18" xfId="0" applyNumberFormat="1" applyFont="1" applyFill="1" applyBorder="1" applyAlignment="1" applyProtection="1">
      <alignment vertical="top"/>
      <protection locked="0"/>
    </xf>
    <xf numFmtId="0" fontId="17" fillId="0" borderId="18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16" fillId="4" borderId="18" xfId="0" applyNumberFormat="1" applyFont="1" applyFill="1" applyBorder="1" applyAlignment="1" applyProtection="1">
      <alignment horizontal="left" vertical="top" wrapText="1"/>
      <protection locked="0"/>
    </xf>
    <xf numFmtId="0" fontId="17" fillId="0" borderId="18" xfId="0" applyNumberFormat="1" applyFont="1" applyBorder="1" applyAlignment="1">
      <alignment horizontal="left" vertical="top" wrapText="1"/>
    </xf>
    <xf numFmtId="49" fontId="16" fillId="4" borderId="0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0" fontId="16" fillId="0" borderId="18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0" fontId="17" fillId="0" borderId="0" xfId="0" applyNumberFormat="1" applyFont="1" applyBorder="1" applyAlignment="1">
      <alignment vertical="top" wrapText="1"/>
    </xf>
    <xf numFmtId="0" fontId="16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lDoLYCHecvEr0QREuMKpTbU+3EW818eHtxdHFo9LoFXLsPCCwLoq2A53VGmbM7SEJXvUf7oRcoRz6N5VDAkxyw==" saltValue="FF2osj5x2wQLvH2hmgd4N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8"/>
  <sheetViews>
    <sheetView showGridLines="0" topLeftCell="B25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44</v>
      </c>
      <c r="E2" s="114" t="s">
        <v>45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">
      <c r="A16" s="194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SUMIF(F63:F74,A16,I63:I74)+SUMIF(F63:F74,"PSU",I63:I74)</f>
        <v>0</v>
      </c>
      <c r="J16" s="85"/>
    </row>
    <row r="17" spans="1:10" ht="23.25" customHeight="1" x14ac:dyDescent="0.2">
      <c r="A17" s="194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SUMIF(F63:F74,A17,I63:I74)</f>
        <v>0</v>
      </c>
      <c r="J17" s="85"/>
    </row>
    <row r="18" spans="1:10" ht="23.25" customHeight="1" x14ac:dyDescent="0.2">
      <c r="A18" s="194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SUMIF(F63:F74,A18,I63:I74)</f>
        <v>0</v>
      </c>
      <c r="J18" s="85"/>
    </row>
    <row r="19" spans="1:10" ht="23.25" customHeight="1" x14ac:dyDescent="0.2">
      <c r="A19" s="194" t="s">
        <v>94</v>
      </c>
      <c r="B19" s="38" t="s">
        <v>27</v>
      </c>
      <c r="C19" s="62"/>
      <c r="D19" s="63"/>
      <c r="E19" s="83"/>
      <c r="F19" s="84"/>
      <c r="G19" s="83"/>
      <c r="H19" s="84"/>
      <c r="I19" s="83">
        <f>SUMIF(F63:F74,A19,I63:I74)</f>
        <v>0</v>
      </c>
      <c r="J19" s="85"/>
    </row>
    <row r="20" spans="1:10" ht="23.25" customHeight="1" x14ac:dyDescent="0.2">
      <c r="A20" s="194" t="s">
        <v>95</v>
      </c>
      <c r="B20" s="38" t="s">
        <v>28</v>
      </c>
      <c r="C20" s="62"/>
      <c r="D20" s="63"/>
      <c r="E20" s="83"/>
      <c r="F20" s="84"/>
      <c r="G20" s="83"/>
      <c r="H20" s="84"/>
      <c r="I20" s="83">
        <f>SUMIF(F63:F74,A20,I63:I74)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3" t="s">
        <v>23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3" t="s">
        <v>35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59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 t="s">
        <v>43</v>
      </c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46</v>
      </c>
      <c r="C39" s="145"/>
      <c r="D39" s="145"/>
      <c r="E39" s="145"/>
      <c r="F39" s="146">
        <f>'00 001 Naklady'!AE33+'SO 101.1 001 Pol'!AE190+'SO 101.1 002 Pol'!AE283+'SO 101.2 001 Pol'!AE124</f>
        <v>0</v>
      </c>
      <c r="G39" s="147">
        <f>'00 001 Naklady'!AF33+'SO 101.1 001 Pol'!AF190+'SO 101.1 002 Pol'!AF283+'SO 101.2 001 Pol'!AF124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">
      <c r="A40" s="134">
        <v>2</v>
      </c>
      <c r="B40" s="150"/>
      <c r="C40" s="151" t="s">
        <v>47</v>
      </c>
      <c r="D40" s="151"/>
      <c r="E40" s="151"/>
      <c r="F40" s="152">
        <f>'00 001 Naklady'!AE33</f>
        <v>0</v>
      </c>
      <c r="G40" s="153">
        <f>'00 001 Naklady'!AF33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">
      <c r="A41" s="134">
        <v>3</v>
      </c>
      <c r="B41" s="155" t="s">
        <v>48</v>
      </c>
      <c r="C41" s="145" t="s">
        <v>49</v>
      </c>
      <c r="D41" s="145"/>
      <c r="E41" s="145"/>
      <c r="F41" s="156">
        <f>'00 001 Naklady'!AE33</f>
        <v>0</v>
      </c>
      <c r="G41" s="148">
        <f>'00 001 Naklady'!AF33</f>
        <v>0</v>
      </c>
      <c r="H41" s="148">
        <f>(F41*SazbaDPH1/100)+(G41*SazbaDPH2/100)</f>
        <v>0</v>
      </c>
      <c r="I41" s="148">
        <f>F41+G41+H41</f>
        <v>0</v>
      </c>
      <c r="J41" s="149" t="str">
        <f>IF(CenaCelkemVypocet=0,"",I41/CenaCelkemVypocet*100)</f>
        <v/>
      </c>
    </row>
    <row r="42" spans="1:10" ht="25.5" customHeight="1" x14ac:dyDescent="0.2">
      <c r="A42" s="134">
        <v>2</v>
      </c>
      <c r="B42" s="150"/>
      <c r="C42" s="151" t="s">
        <v>50</v>
      </c>
      <c r="D42" s="151"/>
      <c r="E42" s="151"/>
      <c r="F42" s="152"/>
      <c r="G42" s="153"/>
      <c r="H42" s="153">
        <f>(F42*SazbaDPH1/100)+(G42*SazbaDPH2/100)</f>
        <v>0</v>
      </c>
      <c r="I42" s="153"/>
      <c r="J42" s="154"/>
    </row>
    <row r="43" spans="1:10" ht="25.5" customHeight="1" x14ac:dyDescent="0.2">
      <c r="A43" s="134">
        <v>2</v>
      </c>
      <c r="B43" s="150" t="s">
        <v>51</v>
      </c>
      <c r="C43" s="151" t="s">
        <v>52</v>
      </c>
      <c r="D43" s="151"/>
      <c r="E43" s="151"/>
      <c r="F43" s="152">
        <f>'SO 101.1 001 Pol'!AE190+'SO 101.1 002 Pol'!AE283</f>
        <v>0</v>
      </c>
      <c r="G43" s="153">
        <f>'SO 101.1 001 Pol'!AF190+'SO 101.1 002 Pol'!AF283</f>
        <v>0</v>
      </c>
      <c r="H43" s="153">
        <f>(F43*SazbaDPH1/100)+(G43*SazbaDPH2/100)</f>
        <v>0</v>
      </c>
      <c r="I43" s="153">
        <f>F43+G43+H43</f>
        <v>0</v>
      </c>
      <c r="J43" s="154" t="str">
        <f>IF(CenaCelkemVypocet=0,"",I43/CenaCelkemVypocet*100)</f>
        <v/>
      </c>
    </row>
    <row r="44" spans="1:10" ht="25.5" customHeight="1" x14ac:dyDescent="0.2">
      <c r="A44" s="134">
        <v>3</v>
      </c>
      <c r="B44" s="155" t="s">
        <v>48</v>
      </c>
      <c r="C44" s="145" t="s">
        <v>53</v>
      </c>
      <c r="D44" s="145"/>
      <c r="E44" s="145"/>
      <c r="F44" s="156">
        <f>'SO 101.1 001 Pol'!AE190</f>
        <v>0</v>
      </c>
      <c r="G44" s="148">
        <f>'SO 101.1 001 Pol'!AF190</f>
        <v>0</v>
      </c>
      <c r="H44" s="148">
        <f>(F44*SazbaDPH1/100)+(G44*SazbaDPH2/100)</f>
        <v>0</v>
      </c>
      <c r="I44" s="148">
        <f>F44+G44+H44</f>
        <v>0</v>
      </c>
      <c r="J44" s="149" t="str">
        <f>IF(CenaCelkemVypocet=0,"",I44/CenaCelkemVypocet*100)</f>
        <v/>
      </c>
    </row>
    <row r="45" spans="1:10" ht="25.5" customHeight="1" x14ac:dyDescent="0.2">
      <c r="A45" s="134">
        <v>3</v>
      </c>
      <c r="B45" s="155" t="s">
        <v>54</v>
      </c>
      <c r="C45" s="145" t="s">
        <v>55</v>
      </c>
      <c r="D45" s="145"/>
      <c r="E45" s="145"/>
      <c r="F45" s="156">
        <f>'SO 101.1 002 Pol'!AE283</f>
        <v>0</v>
      </c>
      <c r="G45" s="148">
        <f>'SO 101.1 002 Pol'!AF283</f>
        <v>0</v>
      </c>
      <c r="H45" s="148">
        <f>(F45*SazbaDPH1/100)+(G45*SazbaDPH2/100)</f>
        <v>0</v>
      </c>
      <c r="I45" s="148">
        <f>F45+G45+H45</f>
        <v>0</v>
      </c>
      <c r="J45" s="149" t="str">
        <f>IF(CenaCelkemVypocet=0,"",I45/CenaCelkemVypocet*100)</f>
        <v/>
      </c>
    </row>
    <row r="46" spans="1:10" ht="25.5" customHeight="1" x14ac:dyDescent="0.2">
      <c r="A46" s="134">
        <v>2</v>
      </c>
      <c r="B46" s="150" t="s">
        <v>56</v>
      </c>
      <c r="C46" s="151" t="s">
        <v>57</v>
      </c>
      <c r="D46" s="151"/>
      <c r="E46" s="151"/>
      <c r="F46" s="152">
        <f>'SO 101.2 001 Pol'!AE124</f>
        <v>0</v>
      </c>
      <c r="G46" s="153">
        <f>'SO 101.2 001 Pol'!AF124</f>
        <v>0</v>
      </c>
      <c r="H46" s="153">
        <f>(F46*SazbaDPH1/100)+(G46*SazbaDPH2/100)</f>
        <v>0</v>
      </c>
      <c r="I46" s="153">
        <f>F46+G46+H46</f>
        <v>0</v>
      </c>
      <c r="J46" s="154" t="str">
        <f>IF(CenaCelkemVypocet=0,"",I46/CenaCelkemVypocet*100)</f>
        <v/>
      </c>
    </row>
    <row r="47" spans="1:10" ht="25.5" customHeight="1" x14ac:dyDescent="0.2">
      <c r="A47" s="134">
        <v>3</v>
      </c>
      <c r="B47" s="155" t="s">
        <v>48</v>
      </c>
      <c r="C47" s="145" t="s">
        <v>57</v>
      </c>
      <c r="D47" s="145"/>
      <c r="E47" s="145"/>
      <c r="F47" s="156">
        <f>'SO 101.2 001 Pol'!AE124</f>
        <v>0</v>
      </c>
      <c r="G47" s="148">
        <f>'SO 101.2 001 Pol'!AF124</f>
        <v>0</v>
      </c>
      <c r="H47" s="148">
        <f>(F47*SazbaDPH1/100)+(G47*SazbaDPH2/100)</f>
        <v>0</v>
      </c>
      <c r="I47" s="148">
        <f>F47+G47+H47</f>
        <v>0</v>
      </c>
      <c r="J47" s="149" t="str">
        <f>IF(CenaCelkemVypocet=0,"",I47/CenaCelkemVypocet*100)</f>
        <v/>
      </c>
    </row>
    <row r="48" spans="1:10" ht="25.5" customHeight="1" x14ac:dyDescent="0.2">
      <c r="A48" s="134"/>
      <c r="B48" s="157" t="s">
        <v>58</v>
      </c>
      <c r="C48" s="158"/>
      <c r="D48" s="158"/>
      <c r="E48" s="159"/>
      <c r="F48" s="160">
        <f>SUMIF(A39:A47,"=1",F39:F47)</f>
        <v>0</v>
      </c>
      <c r="G48" s="161">
        <f>SUMIF(A39:A47,"=1",G39:G47)</f>
        <v>0</v>
      </c>
      <c r="H48" s="161">
        <f>SUMIF(A39:A47,"=1",H39:H47)</f>
        <v>0</v>
      </c>
      <c r="I48" s="161">
        <f>SUMIF(A39:A47,"=1",I39:I47)</f>
        <v>0</v>
      </c>
      <c r="J48" s="162">
        <f>SUMIF(A39:A47,"=1",J39:J47)</f>
        <v>0</v>
      </c>
    </row>
    <row r="50" spans="1:10" x14ac:dyDescent="0.2">
      <c r="A50" t="s">
        <v>60</v>
      </c>
      <c r="B50" t="s">
        <v>61</v>
      </c>
    </row>
    <row r="51" spans="1:10" x14ac:dyDescent="0.2">
      <c r="A51" t="s">
        <v>62</v>
      </c>
      <c r="B51" t="s">
        <v>63</v>
      </c>
    </row>
    <row r="52" spans="1:10" x14ac:dyDescent="0.2">
      <c r="A52" t="s">
        <v>64</v>
      </c>
      <c r="B52" t="s">
        <v>65</v>
      </c>
    </row>
    <row r="53" spans="1:10" x14ac:dyDescent="0.2">
      <c r="A53" t="s">
        <v>62</v>
      </c>
      <c r="B53" t="s">
        <v>66</v>
      </c>
    </row>
    <row r="54" spans="1:10" x14ac:dyDescent="0.2">
      <c r="A54" t="s">
        <v>64</v>
      </c>
      <c r="B54" t="s">
        <v>67</v>
      </c>
    </row>
    <row r="55" spans="1:10" x14ac:dyDescent="0.2">
      <c r="A55" t="s">
        <v>64</v>
      </c>
      <c r="B55" t="s">
        <v>68</v>
      </c>
    </row>
    <row r="56" spans="1:10" x14ac:dyDescent="0.2">
      <c r="A56" t="s">
        <v>62</v>
      </c>
      <c r="B56" t="s">
        <v>69</v>
      </c>
    </row>
    <row r="57" spans="1:10" x14ac:dyDescent="0.2">
      <c r="A57" t="s">
        <v>64</v>
      </c>
      <c r="B57" t="s">
        <v>70</v>
      </c>
    </row>
    <row r="60" spans="1:10" ht="15.75" x14ac:dyDescent="0.25">
      <c r="B60" s="173" t="s">
        <v>71</v>
      </c>
    </row>
    <row r="62" spans="1:10" ht="25.5" customHeight="1" x14ac:dyDescent="0.2">
      <c r="A62" s="175"/>
      <c r="B62" s="178" t="s">
        <v>17</v>
      </c>
      <c r="C62" s="178" t="s">
        <v>5</v>
      </c>
      <c r="D62" s="179"/>
      <c r="E62" s="179"/>
      <c r="F62" s="180" t="s">
        <v>72</v>
      </c>
      <c r="G62" s="180"/>
      <c r="H62" s="180"/>
      <c r="I62" s="180" t="s">
        <v>29</v>
      </c>
      <c r="J62" s="180" t="s">
        <v>0</v>
      </c>
    </row>
    <row r="63" spans="1:10" ht="36.75" customHeight="1" x14ac:dyDescent="0.2">
      <c r="A63" s="176"/>
      <c r="B63" s="181" t="s">
        <v>73</v>
      </c>
      <c r="C63" s="182" t="s">
        <v>74</v>
      </c>
      <c r="D63" s="183"/>
      <c r="E63" s="183"/>
      <c r="F63" s="190" t="s">
        <v>24</v>
      </c>
      <c r="G63" s="191"/>
      <c r="H63" s="191"/>
      <c r="I63" s="191">
        <f>'SO 101.1 001 Pol'!G8+'SO 101.1 002 Pol'!G8+'SO 101.2 001 Pol'!G8</f>
        <v>0</v>
      </c>
      <c r="J63" s="187" t="str">
        <f>IF(I75=0,"",I63/I75*100)</f>
        <v/>
      </c>
    </row>
    <row r="64" spans="1:10" ht="36.75" customHeight="1" x14ac:dyDescent="0.2">
      <c r="A64" s="176"/>
      <c r="B64" s="181" t="s">
        <v>75</v>
      </c>
      <c r="C64" s="182" t="s">
        <v>76</v>
      </c>
      <c r="D64" s="183"/>
      <c r="E64" s="183"/>
      <c r="F64" s="190" t="s">
        <v>24</v>
      </c>
      <c r="G64" s="191"/>
      <c r="H64" s="191"/>
      <c r="I64" s="191">
        <f>'SO 101.2 001 Pol'!G52</f>
        <v>0</v>
      </c>
      <c r="J64" s="187" t="str">
        <f>IF(I75=0,"",I64/I75*100)</f>
        <v/>
      </c>
    </row>
    <row r="65" spans="1:10" ht="36.75" customHeight="1" x14ac:dyDescent="0.2">
      <c r="A65" s="176"/>
      <c r="B65" s="181" t="s">
        <v>77</v>
      </c>
      <c r="C65" s="182" t="s">
        <v>78</v>
      </c>
      <c r="D65" s="183"/>
      <c r="E65" s="183"/>
      <c r="F65" s="190" t="s">
        <v>24</v>
      </c>
      <c r="G65" s="191"/>
      <c r="H65" s="191"/>
      <c r="I65" s="191">
        <f>'SO 101.1 002 Pol'!G130</f>
        <v>0</v>
      </c>
      <c r="J65" s="187" t="str">
        <f>IF(I75=0,"",I65/I75*100)</f>
        <v/>
      </c>
    </row>
    <row r="66" spans="1:10" ht="36.75" customHeight="1" x14ac:dyDescent="0.2">
      <c r="A66" s="176"/>
      <c r="B66" s="181" t="s">
        <v>79</v>
      </c>
      <c r="C66" s="182" t="s">
        <v>80</v>
      </c>
      <c r="D66" s="183"/>
      <c r="E66" s="183"/>
      <c r="F66" s="190" t="s">
        <v>24</v>
      </c>
      <c r="G66" s="191"/>
      <c r="H66" s="191"/>
      <c r="I66" s="191">
        <f>'SO 101.1 001 Pol'!G94+'SO 101.1 002 Pol'!G151</f>
        <v>0</v>
      </c>
      <c r="J66" s="187" t="str">
        <f>IF(I75=0,"",I66/I75*100)</f>
        <v/>
      </c>
    </row>
    <row r="67" spans="1:10" ht="36.75" customHeight="1" x14ac:dyDescent="0.2">
      <c r="A67" s="176"/>
      <c r="B67" s="181" t="s">
        <v>81</v>
      </c>
      <c r="C67" s="182" t="s">
        <v>82</v>
      </c>
      <c r="D67" s="183"/>
      <c r="E67" s="183"/>
      <c r="F67" s="190" t="s">
        <v>24</v>
      </c>
      <c r="G67" s="191"/>
      <c r="H67" s="191"/>
      <c r="I67" s="191">
        <f>'SO 101.1 001 Pol'!G146+'SO 101.1 002 Pol'!G181</f>
        <v>0</v>
      </c>
      <c r="J67" s="187" t="str">
        <f>IF(I75=0,"",I67/I75*100)</f>
        <v/>
      </c>
    </row>
    <row r="68" spans="1:10" ht="36.75" customHeight="1" x14ac:dyDescent="0.2">
      <c r="A68" s="176"/>
      <c r="B68" s="181" t="s">
        <v>83</v>
      </c>
      <c r="C68" s="182" t="s">
        <v>84</v>
      </c>
      <c r="D68" s="183"/>
      <c r="E68" s="183"/>
      <c r="F68" s="190" t="s">
        <v>24</v>
      </c>
      <c r="G68" s="191"/>
      <c r="H68" s="191"/>
      <c r="I68" s="191">
        <f>'SO 101.1 001 Pol'!G154+'SO 101.1 002 Pol'!G210+'SO 101.2 001 Pol'!G65</f>
        <v>0</v>
      </c>
      <c r="J68" s="187" t="str">
        <f>IF(I75=0,"",I68/I75*100)</f>
        <v/>
      </c>
    </row>
    <row r="69" spans="1:10" ht="36.75" customHeight="1" x14ac:dyDescent="0.2">
      <c r="A69" s="176"/>
      <c r="B69" s="181" t="s">
        <v>85</v>
      </c>
      <c r="C69" s="182" t="s">
        <v>86</v>
      </c>
      <c r="D69" s="183"/>
      <c r="E69" s="183"/>
      <c r="F69" s="190" t="s">
        <v>24</v>
      </c>
      <c r="G69" s="191"/>
      <c r="H69" s="191"/>
      <c r="I69" s="191">
        <f>'SO 101.1 002 Pol'!G267+'SO 101.2 001 Pol'!G107</f>
        <v>0</v>
      </c>
      <c r="J69" s="187" t="str">
        <f>IF(I75=0,"",I69/I75*100)</f>
        <v/>
      </c>
    </row>
    <row r="70" spans="1:10" ht="36.75" customHeight="1" x14ac:dyDescent="0.2">
      <c r="A70" s="176"/>
      <c r="B70" s="181" t="s">
        <v>87</v>
      </c>
      <c r="C70" s="182" t="s">
        <v>88</v>
      </c>
      <c r="D70" s="183"/>
      <c r="E70" s="183"/>
      <c r="F70" s="190" t="s">
        <v>24</v>
      </c>
      <c r="G70" s="191"/>
      <c r="H70" s="191"/>
      <c r="I70" s="191">
        <f>'SO 101.1 001 Pol'!G170+'SO 101.1 002 Pol'!G270+'SO 101.2 001 Pol'!G111</f>
        <v>0</v>
      </c>
      <c r="J70" s="187" t="str">
        <f>IF(I75=0,"",I70/I75*100)</f>
        <v/>
      </c>
    </row>
    <row r="71" spans="1:10" ht="36.75" customHeight="1" x14ac:dyDescent="0.2">
      <c r="A71" s="176"/>
      <c r="B71" s="181" t="s">
        <v>89</v>
      </c>
      <c r="C71" s="182" t="s">
        <v>90</v>
      </c>
      <c r="D71" s="183"/>
      <c r="E71" s="183"/>
      <c r="F71" s="190" t="s">
        <v>25</v>
      </c>
      <c r="G71" s="191"/>
      <c r="H71" s="191"/>
      <c r="I71" s="191">
        <f>'SO 101.1 001 Pol'!G174</f>
        <v>0</v>
      </c>
      <c r="J71" s="187" t="str">
        <f>IF(I75=0,"",I71/I75*100)</f>
        <v/>
      </c>
    </row>
    <row r="72" spans="1:10" ht="36.75" customHeight="1" x14ac:dyDescent="0.2">
      <c r="A72" s="176"/>
      <c r="B72" s="181" t="s">
        <v>91</v>
      </c>
      <c r="C72" s="182" t="s">
        <v>92</v>
      </c>
      <c r="D72" s="183"/>
      <c r="E72" s="183"/>
      <c r="F72" s="190" t="s">
        <v>93</v>
      </c>
      <c r="G72" s="191"/>
      <c r="H72" s="191"/>
      <c r="I72" s="191">
        <f>'SO 101.1 001 Pol'!G181+'SO 101.1 002 Pol'!G274+'SO 101.2 001 Pol'!G115</f>
        <v>0</v>
      </c>
      <c r="J72" s="187" t="str">
        <f>IF(I75=0,"",I72/I75*100)</f>
        <v/>
      </c>
    </row>
    <row r="73" spans="1:10" ht="36.75" customHeight="1" x14ac:dyDescent="0.2">
      <c r="A73" s="176"/>
      <c r="B73" s="181" t="s">
        <v>94</v>
      </c>
      <c r="C73" s="182" t="s">
        <v>27</v>
      </c>
      <c r="D73" s="183"/>
      <c r="E73" s="183"/>
      <c r="F73" s="190" t="s">
        <v>94</v>
      </c>
      <c r="G73" s="191"/>
      <c r="H73" s="191"/>
      <c r="I73" s="191">
        <f>'00 001 Naklady'!G8</f>
        <v>0</v>
      </c>
      <c r="J73" s="187" t="str">
        <f>IF(I75=0,"",I73/I75*100)</f>
        <v/>
      </c>
    </row>
    <row r="74" spans="1:10" ht="36.75" customHeight="1" x14ac:dyDescent="0.2">
      <c r="A74" s="176"/>
      <c r="B74" s="181" t="s">
        <v>95</v>
      </c>
      <c r="C74" s="182" t="s">
        <v>28</v>
      </c>
      <c r="D74" s="183"/>
      <c r="E74" s="183"/>
      <c r="F74" s="190" t="s">
        <v>95</v>
      </c>
      <c r="G74" s="191"/>
      <c r="H74" s="191"/>
      <c r="I74" s="191">
        <f>'00 001 Naklady'!G21</f>
        <v>0</v>
      </c>
      <c r="J74" s="187" t="str">
        <f>IF(I75=0,"",I74/I75*100)</f>
        <v/>
      </c>
    </row>
    <row r="75" spans="1:10" ht="25.5" customHeight="1" x14ac:dyDescent="0.2">
      <c r="A75" s="177"/>
      <c r="B75" s="184" t="s">
        <v>1</v>
      </c>
      <c r="C75" s="185"/>
      <c r="D75" s="186"/>
      <c r="E75" s="186"/>
      <c r="F75" s="192"/>
      <c r="G75" s="193"/>
      <c r="H75" s="193"/>
      <c r="I75" s="193">
        <f>SUM(I63:I74)</f>
        <v>0</v>
      </c>
      <c r="J75" s="188">
        <f>SUM(J63:J74)</f>
        <v>0</v>
      </c>
    </row>
    <row r="76" spans="1:10" x14ac:dyDescent="0.2">
      <c r="F76" s="133"/>
      <c r="G76" s="133"/>
      <c r="H76" s="133"/>
      <c r="I76" s="133"/>
      <c r="J76" s="189"/>
    </row>
    <row r="77" spans="1:10" x14ac:dyDescent="0.2">
      <c r="F77" s="133"/>
      <c r="G77" s="133"/>
      <c r="H77" s="133"/>
      <c r="I77" s="133"/>
      <c r="J77" s="189"/>
    </row>
    <row r="78" spans="1:10" x14ac:dyDescent="0.2">
      <c r="F78" s="133"/>
      <c r="G78" s="133"/>
      <c r="H78" s="133"/>
      <c r="I78" s="133"/>
      <c r="J78" s="189"/>
    </row>
  </sheetData>
  <sheetProtection algorithmName="SHA-512" hashValue="n/JBjyT54ElSEVPHLsJE9NxSuY2OjjGMC9FmoeT5xyXCyZP04mAoyVzxiIN0qcBGXJLD7Dyy3BdUgu6ZG/ilqQ==" saltValue="uHbOoOdNi6roEL1OttkK2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3">
    <mergeCell ref="C73:E73"/>
    <mergeCell ref="C74:E74"/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  <mergeCell ref="C44:E44"/>
    <mergeCell ref="C45:E45"/>
    <mergeCell ref="C46:E46"/>
    <mergeCell ref="C47:E47"/>
    <mergeCell ref="B48:E48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RhFJKLUUTV8qEmVFV8eZio8qK8lepKXlUpsg5/muvkTE9uoT1aaQin9cyJFuP56LRVrtN9nj4tu2BgqKW0Fh9w==" saltValue="+MWn6fKIJs041OH7y4Use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1547A-FF72-4FF4-9EBF-027277413257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5" t="s">
        <v>96</v>
      </c>
      <c r="B1" s="195"/>
      <c r="C1" s="195"/>
      <c r="D1" s="195"/>
      <c r="E1" s="195"/>
      <c r="F1" s="195"/>
      <c r="G1" s="195"/>
      <c r="AG1" t="s">
        <v>97</v>
      </c>
    </row>
    <row r="2" spans="1:60" ht="24.95" customHeight="1" x14ac:dyDescent="0.2">
      <c r="A2" s="196" t="s">
        <v>7</v>
      </c>
      <c r="B2" s="49" t="s">
        <v>44</v>
      </c>
      <c r="C2" s="199" t="s">
        <v>45</v>
      </c>
      <c r="D2" s="197"/>
      <c r="E2" s="197"/>
      <c r="F2" s="197"/>
      <c r="G2" s="198"/>
      <c r="AG2" t="s">
        <v>98</v>
      </c>
    </row>
    <row r="3" spans="1:60" ht="24.95" customHeight="1" x14ac:dyDescent="0.2">
      <c r="A3" s="196" t="s">
        <v>8</v>
      </c>
      <c r="B3" s="49" t="s">
        <v>99</v>
      </c>
      <c r="C3" s="199" t="s">
        <v>49</v>
      </c>
      <c r="D3" s="197"/>
      <c r="E3" s="197"/>
      <c r="F3" s="197"/>
      <c r="G3" s="198"/>
      <c r="AC3" s="174" t="s">
        <v>100</v>
      </c>
      <c r="AG3" t="s">
        <v>101</v>
      </c>
    </row>
    <row r="4" spans="1:60" ht="24.95" customHeight="1" x14ac:dyDescent="0.2">
      <c r="A4" s="200" t="s">
        <v>9</v>
      </c>
      <c r="B4" s="201" t="s">
        <v>48</v>
      </c>
      <c r="C4" s="202" t="s">
        <v>49</v>
      </c>
      <c r="D4" s="203"/>
      <c r="E4" s="203"/>
      <c r="F4" s="203"/>
      <c r="G4" s="204"/>
      <c r="AG4" t="s">
        <v>102</v>
      </c>
    </row>
    <row r="5" spans="1:60" x14ac:dyDescent="0.2">
      <c r="D5" s="10"/>
    </row>
    <row r="6" spans="1:60" ht="38.25" x14ac:dyDescent="0.2">
      <c r="A6" s="206" t="s">
        <v>103</v>
      </c>
      <c r="B6" s="208" t="s">
        <v>104</v>
      </c>
      <c r="C6" s="208" t="s">
        <v>105</v>
      </c>
      <c r="D6" s="207" t="s">
        <v>106</v>
      </c>
      <c r="E6" s="206" t="s">
        <v>107</v>
      </c>
      <c r="F6" s="205" t="s">
        <v>108</v>
      </c>
      <c r="G6" s="206" t="s">
        <v>29</v>
      </c>
      <c r="H6" s="209" t="s">
        <v>30</v>
      </c>
      <c r="I6" s="209" t="s">
        <v>109</v>
      </c>
      <c r="J6" s="209" t="s">
        <v>31</v>
      </c>
      <c r="K6" s="209" t="s">
        <v>110</v>
      </c>
      <c r="L6" s="209" t="s">
        <v>111</v>
      </c>
      <c r="M6" s="209" t="s">
        <v>112</v>
      </c>
      <c r="N6" s="209" t="s">
        <v>113</v>
      </c>
      <c r="O6" s="209" t="s">
        <v>114</v>
      </c>
      <c r="P6" s="209" t="s">
        <v>115</v>
      </c>
      <c r="Q6" s="209" t="s">
        <v>116</v>
      </c>
      <c r="R6" s="209" t="s">
        <v>117</v>
      </c>
      <c r="S6" s="209" t="s">
        <v>118</v>
      </c>
      <c r="T6" s="209" t="s">
        <v>119</v>
      </c>
      <c r="U6" s="209" t="s">
        <v>120</v>
      </c>
      <c r="V6" s="209" t="s">
        <v>121</v>
      </c>
      <c r="W6" s="209" t="s">
        <v>122</v>
      </c>
      <c r="X6" s="209" t="s">
        <v>123</v>
      </c>
      <c r="Y6" s="209" t="s">
        <v>124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2" t="s">
        <v>125</v>
      </c>
      <c r="B8" s="223" t="s">
        <v>94</v>
      </c>
      <c r="C8" s="239" t="s">
        <v>27</v>
      </c>
      <c r="D8" s="224"/>
      <c r="E8" s="225"/>
      <c r="F8" s="226"/>
      <c r="G8" s="226">
        <f>SUMIF(AG9:AG20,"&lt;&gt;NOR",G9:G20)</f>
        <v>0</v>
      </c>
      <c r="H8" s="226"/>
      <c r="I8" s="226">
        <f>SUM(I9:I20)</f>
        <v>0</v>
      </c>
      <c r="J8" s="226"/>
      <c r="K8" s="226">
        <f>SUM(K9:K20)</f>
        <v>0</v>
      </c>
      <c r="L8" s="226"/>
      <c r="M8" s="226">
        <f>SUM(M9:M20)</f>
        <v>0</v>
      </c>
      <c r="N8" s="225"/>
      <c r="O8" s="225">
        <f>SUM(O9:O20)</f>
        <v>0</v>
      </c>
      <c r="P8" s="225"/>
      <c r="Q8" s="225">
        <f>SUM(Q9:Q20)</f>
        <v>0</v>
      </c>
      <c r="R8" s="226"/>
      <c r="S8" s="226"/>
      <c r="T8" s="227"/>
      <c r="U8" s="221"/>
      <c r="V8" s="221">
        <f>SUM(V9:V20)</f>
        <v>0</v>
      </c>
      <c r="W8" s="221"/>
      <c r="X8" s="221"/>
      <c r="Y8" s="221"/>
      <c r="AG8" t="s">
        <v>126</v>
      </c>
    </row>
    <row r="9" spans="1:60" outlineLevel="1" x14ac:dyDescent="0.2">
      <c r="A9" s="229">
        <v>1</v>
      </c>
      <c r="B9" s="230" t="s">
        <v>127</v>
      </c>
      <c r="C9" s="240" t="s">
        <v>128</v>
      </c>
      <c r="D9" s="231" t="s">
        <v>129</v>
      </c>
      <c r="E9" s="232">
        <v>1</v>
      </c>
      <c r="F9" s="233"/>
      <c r="G9" s="234">
        <f>ROUND(E9*F9,2)</f>
        <v>0</v>
      </c>
      <c r="H9" s="233"/>
      <c r="I9" s="234">
        <f>ROUND(E9*H9,2)</f>
        <v>0</v>
      </c>
      <c r="J9" s="233"/>
      <c r="K9" s="234">
        <f>ROUND(E9*J9,2)</f>
        <v>0</v>
      </c>
      <c r="L9" s="234">
        <v>21</v>
      </c>
      <c r="M9" s="234">
        <f>G9*(1+L9/100)</f>
        <v>0</v>
      </c>
      <c r="N9" s="232">
        <v>0</v>
      </c>
      <c r="O9" s="232">
        <f>ROUND(E9*N9,2)</f>
        <v>0</v>
      </c>
      <c r="P9" s="232">
        <v>0</v>
      </c>
      <c r="Q9" s="232">
        <f>ROUND(E9*P9,2)</f>
        <v>0</v>
      </c>
      <c r="R9" s="234"/>
      <c r="S9" s="234" t="s">
        <v>130</v>
      </c>
      <c r="T9" s="235" t="s">
        <v>131</v>
      </c>
      <c r="U9" s="220">
        <v>0</v>
      </c>
      <c r="V9" s="220">
        <f>ROUND(E9*U9,2)</f>
        <v>0</v>
      </c>
      <c r="W9" s="220"/>
      <c r="X9" s="220" t="s">
        <v>132</v>
      </c>
      <c r="Y9" s="220" t="s">
        <v>133</v>
      </c>
      <c r="Z9" s="210"/>
      <c r="AA9" s="210"/>
      <c r="AB9" s="210"/>
      <c r="AC9" s="210"/>
      <c r="AD9" s="210"/>
      <c r="AE9" s="210"/>
      <c r="AF9" s="210"/>
      <c r="AG9" s="210" t="s">
        <v>134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17"/>
      <c r="B10" s="218"/>
      <c r="C10" s="241"/>
      <c r="D10" s="237"/>
      <c r="E10" s="237"/>
      <c r="F10" s="237"/>
      <c r="G10" s="237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135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29">
        <v>2</v>
      </c>
      <c r="B11" s="230" t="s">
        <v>136</v>
      </c>
      <c r="C11" s="240" t="s">
        <v>137</v>
      </c>
      <c r="D11" s="231" t="s">
        <v>129</v>
      </c>
      <c r="E11" s="232">
        <v>0.05</v>
      </c>
      <c r="F11" s="233"/>
      <c r="G11" s="234">
        <f>ROUND(E11*F11,2)</f>
        <v>0</v>
      </c>
      <c r="H11" s="233"/>
      <c r="I11" s="234">
        <f>ROUND(E11*H11,2)</f>
        <v>0</v>
      </c>
      <c r="J11" s="233"/>
      <c r="K11" s="234">
        <f>ROUND(E11*J11,2)</f>
        <v>0</v>
      </c>
      <c r="L11" s="234">
        <v>21</v>
      </c>
      <c r="M11" s="234">
        <f>G11*(1+L11/100)</f>
        <v>0</v>
      </c>
      <c r="N11" s="232">
        <v>0</v>
      </c>
      <c r="O11" s="232">
        <f>ROUND(E11*N11,2)</f>
        <v>0</v>
      </c>
      <c r="P11" s="232">
        <v>0</v>
      </c>
      <c r="Q11" s="232">
        <f>ROUND(E11*P11,2)</f>
        <v>0</v>
      </c>
      <c r="R11" s="234"/>
      <c r="S11" s="234" t="s">
        <v>130</v>
      </c>
      <c r="T11" s="235" t="s">
        <v>131</v>
      </c>
      <c r="U11" s="220">
        <v>0</v>
      </c>
      <c r="V11" s="220">
        <f>ROUND(E11*U11,2)</f>
        <v>0</v>
      </c>
      <c r="W11" s="220"/>
      <c r="X11" s="220" t="s">
        <v>132</v>
      </c>
      <c r="Y11" s="220" t="s">
        <v>133</v>
      </c>
      <c r="Z11" s="210"/>
      <c r="AA11" s="210"/>
      <c r="AB11" s="210"/>
      <c r="AC11" s="210"/>
      <c r="AD11" s="210"/>
      <c r="AE11" s="210"/>
      <c r="AF11" s="210"/>
      <c r="AG11" s="210" t="s">
        <v>134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2" x14ac:dyDescent="0.2">
      <c r="A12" s="217"/>
      <c r="B12" s="218"/>
      <c r="C12" s="241"/>
      <c r="D12" s="237"/>
      <c r="E12" s="237"/>
      <c r="F12" s="237"/>
      <c r="G12" s="237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10"/>
      <c r="AA12" s="210"/>
      <c r="AB12" s="210"/>
      <c r="AC12" s="210"/>
      <c r="AD12" s="210"/>
      <c r="AE12" s="210"/>
      <c r="AF12" s="210"/>
      <c r="AG12" s="210" t="s">
        <v>135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29">
        <v>3</v>
      </c>
      <c r="B13" s="230" t="s">
        <v>138</v>
      </c>
      <c r="C13" s="240" t="s">
        <v>139</v>
      </c>
      <c r="D13" s="231" t="s">
        <v>129</v>
      </c>
      <c r="E13" s="232">
        <v>1</v>
      </c>
      <c r="F13" s="233"/>
      <c r="G13" s="234">
        <f>ROUND(E13*F13,2)</f>
        <v>0</v>
      </c>
      <c r="H13" s="233"/>
      <c r="I13" s="234">
        <f>ROUND(E13*H13,2)</f>
        <v>0</v>
      </c>
      <c r="J13" s="233"/>
      <c r="K13" s="234">
        <f>ROUND(E13*J13,2)</f>
        <v>0</v>
      </c>
      <c r="L13" s="234">
        <v>21</v>
      </c>
      <c r="M13" s="234">
        <f>G13*(1+L13/100)</f>
        <v>0</v>
      </c>
      <c r="N13" s="232">
        <v>0</v>
      </c>
      <c r="O13" s="232">
        <f>ROUND(E13*N13,2)</f>
        <v>0</v>
      </c>
      <c r="P13" s="232">
        <v>0</v>
      </c>
      <c r="Q13" s="232">
        <f>ROUND(E13*P13,2)</f>
        <v>0</v>
      </c>
      <c r="R13" s="234"/>
      <c r="S13" s="234" t="s">
        <v>130</v>
      </c>
      <c r="T13" s="235" t="s">
        <v>131</v>
      </c>
      <c r="U13" s="220">
        <v>0</v>
      </c>
      <c r="V13" s="220">
        <f>ROUND(E13*U13,2)</f>
        <v>0</v>
      </c>
      <c r="W13" s="220"/>
      <c r="X13" s="220" t="s">
        <v>132</v>
      </c>
      <c r="Y13" s="220" t="s">
        <v>133</v>
      </c>
      <c r="Z13" s="210"/>
      <c r="AA13" s="210"/>
      <c r="AB13" s="210"/>
      <c r="AC13" s="210"/>
      <c r="AD13" s="210"/>
      <c r="AE13" s="210"/>
      <c r="AF13" s="210"/>
      <c r="AG13" s="210" t="s">
        <v>134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2" x14ac:dyDescent="0.2">
      <c r="A14" s="217"/>
      <c r="B14" s="218"/>
      <c r="C14" s="241"/>
      <c r="D14" s="237"/>
      <c r="E14" s="237"/>
      <c r="F14" s="237"/>
      <c r="G14" s="237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10"/>
      <c r="AA14" s="210"/>
      <c r="AB14" s="210"/>
      <c r="AC14" s="210"/>
      <c r="AD14" s="210"/>
      <c r="AE14" s="210"/>
      <c r="AF14" s="210"/>
      <c r="AG14" s="210" t="s">
        <v>135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29">
        <v>4</v>
      </c>
      <c r="B15" s="230" t="s">
        <v>140</v>
      </c>
      <c r="C15" s="240" t="s">
        <v>141</v>
      </c>
      <c r="D15" s="231" t="s">
        <v>129</v>
      </c>
      <c r="E15" s="232">
        <v>1</v>
      </c>
      <c r="F15" s="233"/>
      <c r="G15" s="234">
        <f>ROUND(E15*F15,2)</f>
        <v>0</v>
      </c>
      <c r="H15" s="233"/>
      <c r="I15" s="234">
        <f>ROUND(E15*H15,2)</f>
        <v>0</v>
      </c>
      <c r="J15" s="233"/>
      <c r="K15" s="234">
        <f>ROUND(E15*J15,2)</f>
        <v>0</v>
      </c>
      <c r="L15" s="234">
        <v>21</v>
      </c>
      <c r="M15" s="234">
        <f>G15*(1+L15/100)</f>
        <v>0</v>
      </c>
      <c r="N15" s="232">
        <v>0</v>
      </c>
      <c r="O15" s="232">
        <f>ROUND(E15*N15,2)</f>
        <v>0</v>
      </c>
      <c r="P15" s="232">
        <v>0</v>
      </c>
      <c r="Q15" s="232">
        <f>ROUND(E15*P15,2)</f>
        <v>0</v>
      </c>
      <c r="R15" s="234"/>
      <c r="S15" s="234" t="s">
        <v>130</v>
      </c>
      <c r="T15" s="235" t="s">
        <v>131</v>
      </c>
      <c r="U15" s="220">
        <v>0</v>
      </c>
      <c r="V15" s="220">
        <f>ROUND(E15*U15,2)</f>
        <v>0</v>
      </c>
      <c r="W15" s="220"/>
      <c r="X15" s="220" t="s">
        <v>132</v>
      </c>
      <c r="Y15" s="220" t="s">
        <v>133</v>
      </c>
      <c r="Z15" s="210"/>
      <c r="AA15" s="210"/>
      <c r="AB15" s="210"/>
      <c r="AC15" s="210"/>
      <c r="AD15" s="210"/>
      <c r="AE15" s="210"/>
      <c r="AF15" s="210"/>
      <c r="AG15" s="210" t="s">
        <v>134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">
      <c r="A16" s="217"/>
      <c r="B16" s="218"/>
      <c r="C16" s="241"/>
      <c r="D16" s="237"/>
      <c r="E16" s="237"/>
      <c r="F16" s="237"/>
      <c r="G16" s="237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135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29">
        <v>5</v>
      </c>
      <c r="B17" s="230" t="s">
        <v>142</v>
      </c>
      <c r="C17" s="240" t="s">
        <v>143</v>
      </c>
      <c r="D17" s="231" t="s">
        <v>129</v>
      </c>
      <c r="E17" s="232">
        <v>1</v>
      </c>
      <c r="F17" s="233"/>
      <c r="G17" s="234">
        <f>ROUND(E17*F17,2)</f>
        <v>0</v>
      </c>
      <c r="H17" s="233"/>
      <c r="I17" s="234">
        <f>ROUND(E17*H17,2)</f>
        <v>0</v>
      </c>
      <c r="J17" s="233"/>
      <c r="K17" s="234">
        <f>ROUND(E17*J17,2)</f>
        <v>0</v>
      </c>
      <c r="L17" s="234">
        <v>21</v>
      </c>
      <c r="M17" s="234">
        <f>G17*(1+L17/100)</f>
        <v>0</v>
      </c>
      <c r="N17" s="232">
        <v>0</v>
      </c>
      <c r="O17" s="232">
        <f>ROUND(E17*N17,2)</f>
        <v>0</v>
      </c>
      <c r="P17" s="232">
        <v>0</v>
      </c>
      <c r="Q17" s="232">
        <f>ROUND(E17*P17,2)</f>
        <v>0</v>
      </c>
      <c r="R17" s="234"/>
      <c r="S17" s="234" t="s">
        <v>130</v>
      </c>
      <c r="T17" s="235" t="s">
        <v>131</v>
      </c>
      <c r="U17" s="220">
        <v>0</v>
      </c>
      <c r="V17" s="220">
        <f>ROUND(E17*U17,2)</f>
        <v>0</v>
      </c>
      <c r="W17" s="220"/>
      <c r="X17" s="220" t="s">
        <v>132</v>
      </c>
      <c r="Y17" s="220" t="s">
        <v>133</v>
      </c>
      <c r="Z17" s="210"/>
      <c r="AA17" s="210"/>
      <c r="AB17" s="210"/>
      <c r="AC17" s="210"/>
      <c r="AD17" s="210"/>
      <c r="AE17" s="210"/>
      <c r="AF17" s="210"/>
      <c r="AG17" s="210" t="s">
        <v>134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">
      <c r="A18" s="217"/>
      <c r="B18" s="218"/>
      <c r="C18" s="241"/>
      <c r="D18" s="237"/>
      <c r="E18" s="237"/>
      <c r="F18" s="237"/>
      <c r="G18" s="237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135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">
      <c r="A19" s="229">
        <v>6</v>
      </c>
      <c r="B19" s="230" t="s">
        <v>144</v>
      </c>
      <c r="C19" s="240" t="s">
        <v>145</v>
      </c>
      <c r="D19" s="231" t="s">
        <v>129</v>
      </c>
      <c r="E19" s="232">
        <v>1</v>
      </c>
      <c r="F19" s="233"/>
      <c r="G19" s="234">
        <f>ROUND(E19*F19,2)</f>
        <v>0</v>
      </c>
      <c r="H19" s="233"/>
      <c r="I19" s="234">
        <f>ROUND(E19*H19,2)</f>
        <v>0</v>
      </c>
      <c r="J19" s="233"/>
      <c r="K19" s="234">
        <f>ROUND(E19*J19,2)</f>
        <v>0</v>
      </c>
      <c r="L19" s="234">
        <v>21</v>
      </c>
      <c r="M19" s="234">
        <f>G19*(1+L19/100)</f>
        <v>0</v>
      </c>
      <c r="N19" s="232">
        <v>0</v>
      </c>
      <c r="O19" s="232">
        <f>ROUND(E19*N19,2)</f>
        <v>0</v>
      </c>
      <c r="P19" s="232">
        <v>0</v>
      </c>
      <c r="Q19" s="232">
        <f>ROUND(E19*P19,2)</f>
        <v>0</v>
      </c>
      <c r="R19" s="234"/>
      <c r="S19" s="234" t="s">
        <v>130</v>
      </c>
      <c r="T19" s="235" t="s">
        <v>131</v>
      </c>
      <c r="U19" s="220">
        <v>0</v>
      </c>
      <c r="V19" s="220">
        <f>ROUND(E19*U19,2)</f>
        <v>0</v>
      </c>
      <c r="W19" s="220"/>
      <c r="X19" s="220" t="s">
        <v>132</v>
      </c>
      <c r="Y19" s="220" t="s">
        <v>133</v>
      </c>
      <c r="Z19" s="210"/>
      <c r="AA19" s="210"/>
      <c r="AB19" s="210"/>
      <c r="AC19" s="210"/>
      <c r="AD19" s="210"/>
      <c r="AE19" s="210"/>
      <c r="AF19" s="210"/>
      <c r="AG19" s="210" t="s">
        <v>134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2" x14ac:dyDescent="0.2">
      <c r="A20" s="217"/>
      <c r="B20" s="218"/>
      <c r="C20" s="241"/>
      <c r="D20" s="237"/>
      <c r="E20" s="237"/>
      <c r="F20" s="237"/>
      <c r="G20" s="237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135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x14ac:dyDescent="0.2">
      <c r="A21" s="222" t="s">
        <v>125</v>
      </c>
      <c r="B21" s="223" t="s">
        <v>95</v>
      </c>
      <c r="C21" s="239" t="s">
        <v>28</v>
      </c>
      <c r="D21" s="224"/>
      <c r="E21" s="225"/>
      <c r="F21" s="226"/>
      <c r="G21" s="226">
        <f>SUMIF(AG22:AG31,"&lt;&gt;NOR",G22:G31)</f>
        <v>0</v>
      </c>
      <c r="H21" s="226"/>
      <c r="I21" s="226">
        <f>SUM(I22:I31)</f>
        <v>0</v>
      </c>
      <c r="J21" s="226"/>
      <c r="K21" s="226">
        <f>SUM(K22:K31)</f>
        <v>0</v>
      </c>
      <c r="L21" s="226"/>
      <c r="M21" s="226">
        <f>SUM(M22:M31)</f>
        <v>0</v>
      </c>
      <c r="N21" s="225"/>
      <c r="O21" s="225">
        <f>SUM(O22:O31)</f>
        <v>0</v>
      </c>
      <c r="P21" s="225"/>
      <c r="Q21" s="225">
        <f>SUM(Q22:Q31)</f>
        <v>0</v>
      </c>
      <c r="R21" s="226"/>
      <c r="S21" s="226"/>
      <c r="T21" s="227"/>
      <c r="U21" s="221"/>
      <c r="V21" s="221">
        <f>SUM(V22:V31)</f>
        <v>0</v>
      </c>
      <c r="W21" s="221"/>
      <c r="X21" s="221"/>
      <c r="Y21" s="221"/>
      <c r="AG21" t="s">
        <v>126</v>
      </c>
    </row>
    <row r="22" spans="1:60" outlineLevel="1" x14ac:dyDescent="0.2">
      <c r="A22" s="229">
        <v>7</v>
      </c>
      <c r="B22" s="230" t="s">
        <v>146</v>
      </c>
      <c r="C22" s="240" t="s">
        <v>147</v>
      </c>
      <c r="D22" s="231" t="s">
        <v>129</v>
      </c>
      <c r="E22" s="232">
        <v>1</v>
      </c>
      <c r="F22" s="233"/>
      <c r="G22" s="234">
        <f>ROUND(E22*F22,2)</f>
        <v>0</v>
      </c>
      <c r="H22" s="233"/>
      <c r="I22" s="234">
        <f>ROUND(E22*H22,2)</f>
        <v>0</v>
      </c>
      <c r="J22" s="233"/>
      <c r="K22" s="234">
        <f>ROUND(E22*J22,2)</f>
        <v>0</v>
      </c>
      <c r="L22" s="234">
        <v>21</v>
      </c>
      <c r="M22" s="234">
        <f>G22*(1+L22/100)</f>
        <v>0</v>
      </c>
      <c r="N22" s="232">
        <v>0</v>
      </c>
      <c r="O22" s="232">
        <f>ROUND(E22*N22,2)</f>
        <v>0</v>
      </c>
      <c r="P22" s="232">
        <v>0</v>
      </c>
      <c r="Q22" s="232">
        <f>ROUND(E22*P22,2)</f>
        <v>0</v>
      </c>
      <c r="R22" s="234"/>
      <c r="S22" s="234" t="s">
        <v>130</v>
      </c>
      <c r="T22" s="235" t="s">
        <v>131</v>
      </c>
      <c r="U22" s="220">
        <v>0</v>
      </c>
      <c r="V22" s="220">
        <f>ROUND(E22*U22,2)</f>
        <v>0</v>
      </c>
      <c r="W22" s="220"/>
      <c r="X22" s="220" t="s">
        <v>132</v>
      </c>
      <c r="Y22" s="220" t="s">
        <v>133</v>
      </c>
      <c r="Z22" s="210"/>
      <c r="AA22" s="210"/>
      <c r="AB22" s="210"/>
      <c r="AC22" s="210"/>
      <c r="AD22" s="210"/>
      <c r="AE22" s="210"/>
      <c r="AF22" s="210"/>
      <c r="AG22" s="210" t="s">
        <v>134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2" x14ac:dyDescent="0.2">
      <c r="A23" s="217"/>
      <c r="B23" s="218"/>
      <c r="C23" s="242" t="s">
        <v>148</v>
      </c>
      <c r="D23" s="238"/>
      <c r="E23" s="238"/>
      <c r="F23" s="238"/>
      <c r="G23" s="238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10"/>
      <c r="AA23" s="210"/>
      <c r="AB23" s="210"/>
      <c r="AC23" s="210"/>
      <c r="AD23" s="210"/>
      <c r="AE23" s="210"/>
      <c r="AF23" s="210"/>
      <c r="AG23" s="210" t="s">
        <v>149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2" x14ac:dyDescent="0.2">
      <c r="A24" s="217"/>
      <c r="B24" s="218"/>
      <c r="C24" s="243"/>
      <c r="D24" s="236"/>
      <c r="E24" s="236"/>
      <c r="F24" s="236"/>
      <c r="G24" s="236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135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29">
        <v>8</v>
      </c>
      <c r="B25" s="230" t="s">
        <v>150</v>
      </c>
      <c r="C25" s="240" t="s">
        <v>151</v>
      </c>
      <c r="D25" s="231" t="s">
        <v>129</v>
      </c>
      <c r="E25" s="232">
        <v>1</v>
      </c>
      <c r="F25" s="233"/>
      <c r="G25" s="234">
        <f>ROUND(E25*F25,2)</f>
        <v>0</v>
      </c>
      <c r="H25" s="233"/>
      <c r="I25" s="234">
        <f>ROUND(E25*H25,2)</f>
        <v>0</v>
      </c>
      <c r="J25" s="233"/>
      <c r="K25" s="234">
        <f>ROUND(E25*J25,2)</f>
        <v>0</v>
      </c>
      <c r="L25" s="234">
        <v>21</v>
      </c>
      <c r="M25" s="234">
        <f>G25*(1+L25/100)</f>
        <v>0</v>
      </c>
      <c r="N25" s="232">
        <v>0</v>
      </c>
      <c r="O25" s="232">
        <f>ROUND(E25*N25,2)</f>
        <v>0</v>
      </c>
      <c r="P25" s="232">
        <v>0</v>
      </c>
      <c r="Q25" s="232">
        <f>ROUND(E25*P25,2)</f>
        <v>0</v>
      </c>
      <c r="R25" s="234"/>
      <c r="S25" s="234" t="s">
        <v>130</v>
      </c>
      <c r="T25" s="235" t="s">
        <v>131</v>
      </c>
      <c r="U25" s="220">
        <v>0</v>
      </c>
      <c r="V25" s="220">
        <f>ROUND(E25*U25,2)</f>
        <v>0</v>
      </c>
      <c r="W25" s="220"/>
      <c r="X25" s="220" t="s">
        <v>132</v>
      </c>
      <c r="Y25" s="220" t="s">
        <v>133</v>
      </c>
      <c r="Z25" s="210"/>
      <c r="AA25" s="210"/>
      <c r="AB25" s="210"/>
      <c r="AC25" s="210"/>
      <c r="AD25" s="210"/>
      <c r="AE25" s="210"/>
      <c r="AF25" s="210"/>
      <c r="AG25" s="210" t="s">
        <v>134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2" x14ac:dyDescent="0.2">
      <c r="A26" s="217"/>
      <c r="B26" s="218"/>
      <c r="C26" s="241"/>
      <c r="D26" s="237"/>
      <c r="E26" s="237"/>
      <c r="F26" s="237"/>
      <c r="G26" s="237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10"/>
      <c r="AA26" s="210"/>
      <c r="AB26" s="210"/>
      <c r="AC26" s="210"/>
      <c r="AD26" s="210"/>
      <c r="AE26" s="210"/>
      <c r="AF26" s="210"/>
      <c r="AG26" s="210" t="s">
        <v>135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29">
        <v>9</v>
      </c>
      <c r="B27" s="230" t="s">
        <v>152</v>
      </c>
      <c r="C27" s="240" t="s">
        <v>153</v>
      </c>
      <c r="D27" s="231" t="s">
        <v>129</v>
      </c>
      <c r="E27" s="232">
        <v>1</v>
      </c>
      <c r="F27" s="233"/>
      <c r="G27" s="234">
        <f>ROUND(E27*F27,2)</f>
        <v>0</v>
      </c>
      <c r="H27" s="233"/>
      <c r="I27" s="234">
        <f>ROUND(E27*H27,2)</f>
        <v>0</v>
      </c>
      <c r="J27" s="233"/>
      <c r="K27" s="234">
        <f>ROUND(E27*J27,2)</f>
        <v>0</v>
      </c>
      <c r="L27" s="234">
        <v>21</v>
      </c>
      <c r="M27" s="234">
        <f>G27*(1+L27/100)</f>
        <v>0</v>
      </c>
      <c r="N27" s="232">
        <v>0</v>
      </c>
      <c r="O27" s="232">
        <f>ROUND(E27*N27,2)</f>
        <v>0</v>
      </c>
      <c r="P27" s="232">
        <v>0</v>
      </c>
      <c r="Q27" s="232">
        <f>ROUND(E27*P27,2)</f>
        <v>0</v>
      </c>
      <c r="R27" s="234"/>
      <c r="S27" s="234" t="s">
        <v>130</v>
      </c>
      <c r="T27" s="235" t="s">
        <v>131</v>
      </c>
      <c r="U27" s="220">
        <v>0</v>
      </c>
      <c r="V27" s="220">
        <f>ROUND(E27*U27,2)</f>
        <v>0</v>
      </c>
      <c r="W27" s="220"/>
      <c r="X27" s="220" t="s">
        <v>132</v>
      </c>
      <c r="Y27" s="220" t="s">
        <v>133</v>
      </c>
      <c r="Z27" s="210"/>
      <c r="AA27" s="210"/>
      <c r="AB27" s="210"/>
      <c r="AC27" s="210"/>
      <c r="AD27" s="210"/>
      <c r="AE27" s="210"/>
      <c r="AF27" s="210"/>
      <c r="AG27" s="210" t="s">
        <v>134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2" x14ac:dyDescent="0.2">
      <c r="A28" s="217"/>
      <c r="B28" s="218"/>
      <c r="C28" s="241"/>
      <c r="D28" s="237"/>
      <c r="E28" s="237"/>
      <c r="F28" s="237"/>
      <c r="G28" s="237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10"/>
      <c r="AA28" s="210"/>
      <c r="AB28" s="210"/>
      <c r="AC28" s="210"/>
      <c r="AD28" s="210"/>
      <c r="AE28" s="210"/>
      <c r="AF28" s="210"/>
      <c r="AG28" s="210" t="s">
        <v>135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29">
        <v>10</v>
      </c>
      <c r="B29" s="230" t="s">
        <v>154</v>
      </c>
      <c r="C29" s="240" t="s">
        <v>155</v>
      </c>
      <c r="D29" s="231" t="s">
        <v>129</v>
      </c>
      <c r="E29" s="232">
        <v>1</v>
      </c>
      <c r="F29" s="233"/>
      <c r="G29" s="234">
        <f>ROUND(E29*F29,2)</f>
        <v>0</v>
      </c>
      <c r="H29" s="233"/>
      <c r="I29" s="234">
        <f>ROUND(E29*H29,2)</f>
        <v>0</v>
      </c>
      <c r="J29" s="233"/>
      <c r="K29" s="234">
        <f>ROUND(E29*J29,2)</f>
        <v>0</v>
      </c>
      <c r="L29" s="234">
        <v>21</v>
      </c>
      <c r="M29" s="234">
        <f>G29*(1+L29/100)</f>
        <v>0</v>
      </c>
      <c r="N29" s="232">
        <v>0</v>
      </c>
      <c r="O29" s="232">
        <f>ROUND(E29*N29,2)</f>
        <v>0</v>
      </c>
      <c r="P29" s="232">
        <v>0</v>
      </c>
      <c r="Q29" s="232">
        <f>ROUND(E29*P29,2)</f>
        <v>0</v>
      </c>
      <c r="R29" s="234"/>
      <c r="S29" s="234" t="s">
        <v>130</v>
      </c>
      <c r="T29" s="235" t="s">
        <v>131</v>
      </c>
      <c r="U29" s="220">
        <v>0</v>
      </c>
      <c r="V29" s="220">
        <f>ROUND(E29*U29,2)</f>
        <v>0</v>
      </c>
      <c r="W29" s="220"/>
      <c r="X29" s="220" t="s">
        <v>132</v>
      </c>
      <c r="Y29" s="220" t="s">
        <v>133</v>
      </c>
      <c r="Z29" s="210"/>
      <c r="AA29" s="210"/>
      <c r="AB29" s="210"/>
      <c r="AC29" s="210"/>
      <c r="AD29" s="210"/>
      <c r="AE29" s="210"/>
      <c r="AF29" s="210"/>
      <c r="AG29" s="210" t="s">
        <v>134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2" x14ac:dyDescent="0.2">
      <c r="A30" s="217"/>
      <c r="B30" s="218"/>
      <c r="C30" s="242" t="s">
        <v>156</v>
      </c>
      <c r="D30" s="238"/>
      <c r="E30" s="238"/>
      <c r="F30" s="238"/>
      <c r="G30" s="238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10"/>
      <c r="AA30" s="210"/>
      <c r="AB30" s="210"/>
      <c r="AC30" s="210"/>
      <c r="AD30" s="210"/>
      <c r="AE30" s="210"/>
      <c r="AF30" s="210"/>
      <c r="AG30" s="210" t="s">
        <v>149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2" x14ac:dyDescent="0.2">
      <c r="A31" s="217"/>
      <c r="B31" s="218"/>
      <c r="C31" s="243"/>
      <c r="D31" s="236"/>
      <c r="E31" s="236"/>
      <c r="F31" s="236"/>
      <c r="G31" s="236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10"/>
      <c r="AA31" s="210"/>
      <c r="AB31" s="210"/>
      <c r="AC31" s="210"/>
      <c r="AD31" s="210"/>
      <c r="AE31" s="210"/>
      <c r="AF31" s="210"/>
      <c r="AG31" s="210" t="s">
        <v>135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x14ac:dyDescent="0.2">
      <c r="A32" s="3"/>
      <c r="B32" s="4"/>
      <c r="C32" s="244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E32">
        <v>15</v>
      </c>
      <c r="AF32">
        <v>21</v>
      </c>
      <c r="AG32" t="s">
        <v>111</v>
      </c>
    </row>
    <row r="33" spans="1:33" x14ac:dyDescent="0.2">
      <c r="A33" s="213"/>
      <c r="B33" s="214" t="s">
        <v>29</v>
      </c>
      <c r="C33" s="245"/>
      <c r="D33" s="215"/>
      <c r="E33" s="216"/>
      <c r="F33" s="216"/>
      <c r="G33" s="228">
        <f>G8+G21</f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AE33">
        <f>SUMIF(L7:L31,AE32,G7:G31)</f>
        <v>0</v>
      </c>
      <c r="AF33">
        <f>SUMIF(L7:L31,AF32,G7:G31)</f>
        <v>0</v>
      </c>
      <c r="AG33" t="s">
        <v>157</v>
      </c>
    </row>
    <row r="34" spans="1:33" x14ac:dyDescent="0.2">
      <c r="C34" s="246"/>
      <c r="D34" s="10"/>
      <c r="AG34" t="s">
        <v>158</v>
      </c>
    </row>
    <row r="35" spans="1:33" x14ac:dyDescent="0.2">
      <c r="D35" s="10"/>
    </row>
    <row r="36" spans="1:33" x14ac:dyDescent="0.2">
      <c r="D36" s="10"/>
    </row>
    <row r="37" spans="1:33" x14ac:dyDescent="0.2">
      <c r="D37" s="10"/>
    </row>
    <row r="38" spans="1:33" x14ac:dyDescent="0.2">
      <c r="D38" s="10"/>
    </row>
    <row r="39" spans="1:33" x14ac:dyDescent="0.2">
      <c r="D39" s="10"/>
    </row>
    <row r="40" spans="1:33" x14ac:dyDescent="0.2">
      <c r="D40" s="10"/>
    </row>
    <row r="41" spans="1:33" x14ac:dyDescent="0.2">
      <c r="D41" s="10"/>
    </row>
    <row r="42" spans="1:33" x14ac:dyDescent="0.2">
      <c r="D42" s="10"/>
    </row>
    <row r="43" spans="1:33" x14ac:dyDescent="0.2">
      <c r="D43" s="10"/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V2/vYsClzsLxW4XbKTr8j8KV9BM+Y2EFAuF41j+gfFeFKeYuVR7qnqRcNHdO2UjIdOSy4p9dBrmIAgOXg6c7SA==" saltValue="mKJcBJM0zoGtzWGVsd/EJA==" spinCount="100000" sheet="1" formatRows="0"/>
  <mergeCells count="16">
    <mergeCell ref="C26:G26"/>
    <mergeCell ref="C28:G28"/>
    <mergeCell ref="C30:G30"/>
    <mergeCell ref="C31:G31"/>
    <mergeCell ref="C14:G14"/>
    <mergeCell ref="C16:G16"/>
    <mergeCell ref="C18:G18"/>
    <mergeCell ref="C20:G20"/>
    <mergeCell ref="C23:G23"/>
    <mergeCell ref="C24:G24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29F5-5761-4DB7-BA98-23EAAC90B5C9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5" t="s">
        <v>159</v>
      </c>
      <c r="B1" s="195"/>
      <c r="C1" s="195"/>
      <c r="D1" s="195"/>
      <c r="E1" s="195"/>
      <c r="F1" s="195"/>
      <c r="G1" s="195"/>
      <c r="AG1" t="s">
        <v>97</v>
      </c>
    </row>
    <row r="2" spans="1:60" ht="24.95" customHeight="1" x14ac:dyDescent="0.2">
      <c r="A2" s="196" t="s">
        <v>7</v>
      </c>
      <c r="B2" s="49" t="s">
        <v>44</v>
      </c>
      <c r="C2" s="199" t="s">
        <v>45</v>
      </c>
      <c r="D2" s="197"/>
      <c r="E2" s="197"/>
      <c r="F2" s="197"/>
      <c r="G2" s="198"/>
      <c r="AG2" t="s">
        <v>98</v>
      </c>
    </row>
    <row r="3" spans="1:60" ht="24.95" customHeight="1" x14ac:dyDescent="0.2">
      <c r="A3" s="196" t="s">
        <v>8</v>
      </c>
      <c r="B3" s="49" t="s">
        <v>51</v>
      </c>
      <c r="C3" s="199" t="s">
        <v>52</v>
      </c>
      <c r="D3" s="197"/>
      <c r="E3" s="197"/>
      <c r="F3" s="197"/>
      <c r="G3" s="198"/>
      <c r="AC3" s="174" t="s">
        <v>98</v>
      </c>
      <c r="AG3" t="s">
        <v>101</v>
      </c>
    </row>
    <row r="4" spans="1:60" ht="24.95" customHeight="1" x14ac:dyDescent="0.2">
      <c r="A4" s="200" t="s">
        <v>9</v>
      </c>
      <c r="B4" s="201" t="s">
        <v>48</v>
      </c>
      <c r="C4" s="202" t="s">
        <v>53</v>
      </c>
      <c r="D4" s="203"/>
      <c r="E4" s="203"/>
      <c r="F4" s="203"/>
      <c r="G4" s="204"/>
      <c r="AG4" t="s">
        <v>102</v>
      </c>
    </row>
    <row r="5" spans="1:60" x14ac:dyDescent="0.2">
      <c r="D5" s="10"/>
    </row>
    <row r="6" spans="1:60" ht="38.25" x14ac:dyDescent="0.2">
      <c r="A6" s="206" t="s">
        <v>103</v>
      </c>
      <c r="B6" s="208" t="s">
        <v>104</v>
      </c>
      <c r="C6" s="208" t="s">
        <v>105</v>
      </c>
      <c r="D6" s="207" t="s">
        <v>106</v>
      </c>
      <c r="E6" s="206" t="s">
        <v>107</v>
      </c>
      <c r="F6" s="205" t="s">
        <v>108</v>
      </c>
      <c r="G6" s="206" t="s">
        <v>29</v>
      </c>
      <c r="H6" s="209" t="s">
        <v>30</v>
      </c>
      <c r="I6" s="209" t="s">
        <v>109</v>
      </c>
      <c r="J6" s="209" t="s">
        <v>31</v>
      </c>
      <c r="K6" s="209" t="s">
        <v>110</v>
      </c>
      <c r="L6" s="209" t="s">
        <v>111</v>
      </c>
      <c r="M6" s="209" t="s">
        <v>112</v>
      </c>
      <c r="N6" s="209" t="s">
        <v>113</v>
      </c>
      <c r="O6" s="209" t="s">
        <v>114</v>
      </c>
      <c r="P6" s="209" t="s">
        <v>115</v>
      </c>
      <c r="Q6" s="209" t="s">
        <v>116</v>
      </c>
      <c r="R6" s="209" t="s">
        <v>117</v>
      </c>
      <c r="S6" s="209" t="s">
        <v>118</v>
      </c>
      <c r="T6" s="209" t="s">
        <v>119</v>
      </c>
      <c r="U6" s="209" t="s">
        <v>120</v>
      </c>
      <c r="V6" s="209" t="s">
        <v>121</v>
      </c>
      <c r="W6" s="209" t="s">
        <v>122</v>
      </c>
      <c r="X6" s="209" t="s">
        <v>123</v>
      </c>
      <c r="Y6" s="209" t="s">
        <v>124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2" t="s">
        <v>125</v>
      </c>
      <c r="B8" s="223" t="s">
        <v>73</v>
      </c>
      <c r="C8" s="239" t="s">
        <v>74</v>
      </c>
      <c r="D8" s="224"/>
      <c r="E8" s="225"/>
      <c r="F8" s="226"/>
      <c r="G8" s="226">
        <f>SUMIF(AG9:AG93,"&lt;&gt;NOR",G9:G93)</f>
        <v>0</v>
      </c>
      <c r="H8" s="226"/>
      <c r="I8" s="226">
        <f>SUM(I9:I93)</f>
        <v>0</v>
      </c>
      <c r="J8" s="226"/>
      <c r="K8" s="226">
        <f>SUM(K9:K93)</f>
        <v>0</v>
      </c>
      <c r="L8" s="226"/>
      <c r="M8" s="226">
        <f>SUM(M9:M93)</f>
        <v>0</v>
      </c>
      <c r="N8" s="225"/>
      <c r="O8" s="225">
        <f>SUM(O9:O93)</f>
        <v>4.74</v>
      </c>
      <c r="P8" s="225"/>
      <c r="Q8" s="225">
        <f>SUM(Q9:Q93)</f>
        <v>1931.42</v>
      </c>
      <c r="R8" s="226"/>
      <c r="S8" s="226"/>
      <c r="T8" s="227"/>
      <c r="U8" s="221"/>
      <c r="V8" s="221">
        <f>SUM(V9:V93)</f>
        <v>1199.92</v>
      </c>
      <c r="W8" s="221"/>
      <c r="X8" s="221"/>
      <c r="Y8" s="221"/>
      <c r="AG8" t="s">
        <v>126</v>
      </c>
    </row>
    <row r="9" spans="1:60" ht="22.5" outlineLevel="1" x14ac:dyDescent="0.2">
      <c r="A9" s="229">
        <v>1</v>
      </c>
      <c r="B9" s="230" t="s">
        <v>160</v>
      </c>
      <c r="C9" s="240" t="s">
        <v>161</v>
      </c>
      <c r="D9" s="231" t="s">
        <v>162</v>
      </c>
      <c r="E9" s="232">
        <v>1548.6</v>
      </c>
      <c r="F9" s="233"/>
      <c r="G9" s="234">
        <f>ROUND(E9*F9,2)</f>
        <v>0</v>
      </c>
      <c r="H9" s="233"/>
      <c r="I9" s="234">
        <f>ROUND(E9*H9,2)</f>
        <v>0</v>
      </c>
      <c r="J9" s="233"/>
      <c r="K9" s="234">
        <f>ROUND(E9*J9,2)</f>
        <v>0</v>
      </c>
      <c r="L9" s="234">
        <v>21</v>
      </c>
      <c r="M9" s="234">
        <f>G9*(1+L9/100)</f>
        <v>0</v>
      </c>
      <c r="N9" s="232">
        <v>0</v>
      </c>
      <c r="O9" s="232">
        <f>ROUND(E9*N9,2)</f>
        <v>0</v>
      </c>
      <c r="P9" s="232">
        <v>0.13800000000000001</v>
      </c>
      <c r="Q9" s="232">
        <f>ROUND(E9*P9,2)</f>
        <v>213.71</v>
      </c>
      <c r="R9" s="234" t="s">
        <v>163</v>
      </c>
      <c r="S9" s="234" t="s">
        <v>130</v>
      </c>
      <c r="T9" s="235" t="s">
        <v>131</v>
      </c>
      <c r="U9" s="220">
        <v>0.16</v>
      </c>
      <c r="V9" s="220">
        <f>ROUND(E9*U9,2)</f>
        <v>247.78</v>
      </c>
      <c r="W9" s="220"/>
      <c r="X9" s="220" t="s">
        <v>164</v>
      </c>
      <c r="Y9" s="220" t="s">
        <v>133</v>
      </c>
      <c r="Z9" s="210"/>
      <c r="AA9" s="210"/>
      <c r="AB9" s="210"/>
      <c r="AC9" s="210"/>
      <c r="AD9" s="210"/>
      <c r="AE9" s="210"/>
      <c r="AF9" s="210"/>
      <c r="AG9" s="210" t="s">
        <v>165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17"/>
      <c r="B10" s="218"/>
      <c r="C10" s="252" t="s">
        <v>166</v>
      </c>
      <c r="D10" s="249"/>
      <c r="E10" s="249"/>
      <c r="F10" s="249"/>
      <c r="G10" s="249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167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2" x14ac:dyDescent="0.2">
      <c r="A11" s="217"/>
      <c r="B11" s="218"/>
      <c r="C11" s="253" t="s">
        <v>168</v>
      </c>
      <c r="D11" s="247"/>
      <c r="E11" s="248">
        <v>1487.96</v>
      </c>
      <c r="F11" s="220"/>
      <c r="G11" s="220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169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3" x14ac:dyDescent="0.2">
      <c r="A12" s="217"/>
      <c r="B12" s="218"/>
      <c r="C12" s="253" t="s">
        <v>170</v>
      </c>
      <c r="D12" s="247"/>
      <c r="E12" s="248">
        <v>60.64</v>
      </c>
      <c r="F12" s="220"/>
      <c r="G12" s="220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10"/>
      <c r="AA12" s="210"/>
      <c r="AB12" s="210"/>
      <c r="AC12" s="210"/>
      <c r="AD12" s="210"/>
      <c r="AE12" s="210"/>
      <c r="AF12" s="210"/>
      <c r="AG12" s="210" t="s">
        <v>169</v>
      </c>
      <c r="AH12" s="210">
        <v>0</v>
      </c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2" x14ac:dyDescent="0.2">
      <c r="A13" s="217"/>
      <c r="B13" s="218"/>
      <c r="C13" s="243"/>
      <c r="D13" s="236"/>
      <c r="E13" s="236"/>
      <c r="F13" s="236"/>
      <c r="G13" s="236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10"/>
      <c r="AA13" s="210"/>
      <c r="AB13" s="210"/>
      <c r="AC13" s="210"/>
      <c r="AD13" s="210"/>
      <c r="AE13" s="210"/>
      <c r="AF13" s="210"/>
      <c r="AG13" s="210" t="s">
        <v>135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ht="22.5" outlineLevel="1" x14ac:dyDescent="0.2">
      <c r="A14" s="229">
        <v>2</v>
      </c>
      <c r="B14" s="230" t="s">
        <v>171</v>
      </c>
      <c r="C14" s="240" t="s">
        <v>172</v>
      </c>
      <c r="D14" s="231" t="s">
        <v>162</v>
      </c>
      <c r="E14" s="232">
        <v>193.57499999999999</v>
      </c>
      <c r="F14" s="233"/>
      <c r="G14" s="234">
        <f>ROUND(E14*F14,2)</f>
        <v>0</v>
      </c>
      <c r="H14" s="233"/>
      <c r="I14" s="234">
        <f>ROUND(E14*H14,2)</f>
        <v>0</v>
      </c>
      <c r="J14" s="233"/>
      <c r="K14" s="234">
        <f>ROUND(E14*J14,2)</f>
        <v>0</v>
      </c>
      <c r="L14" s="234">
        <v>21</v>
      </c>
      <c r="M14" s="234">
        <f>G14*(1+L14/100)</f>
        <v>0</v>
      </c>
      <c r="N14" s="232">
        <v>0</v>
      </c>
      <c r="O14" s="232">
        <f>ROUND(E14*N14,2)</f>
        <v>0</v>
      </c>
      <c r="P14" s="232">
        <v>0.22500000000000001</v>
      </c>
      <c r="Q14" s="232">
        <f>ROUND(E14*P14,2)</f>
        <v>43.55</v>
      </c>
      <c r="R14" s="234" t="s">
        <v>163</v>
      </c>
      <c r="S14" s="234" t="s">
        <v>130</v>
      </c>
      <c r="T14" s="235" t="s">
        <v>131</v>
      </c>
      <c r="U14" s="220">
        <v>0.14199999999999999</v>
      </c>
      <c r="V14" s="220">
        <f>ROUND(E14*U14,2)</f>
        <v>27.49</v>
      </c>
      <c r="W14" s="220"/>
      <c r="X14" s="220" t="s">
        <v>164</v>
      </c>
      <c r="Y14" s="220" t="s">
        <v>133</v>
      </c>
      <c r="Z14" s="210"/>
      <c r="AA14" s="210"/>
      <c r="AB14" s="210"/>
      <c r="AC14" s="210"/>
      <c r="AD14" s="210"/>
      <c r="AE14" s="210"/>
      <c r="AF14" s="210"/>
      <c r="AG14" s="210" t="s">
        <v>165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2" x14ac:dyDescent="0.2">
      <c r="A15" s="217"/>
      <c r="B15" s="218"/>
      <c r="C15" s="252" t="s">
        <v>166</v>
      </c>
      <c r="D15" s="249"/>
      <c r="E15" s="249"/>
      <c r="F15" s="249"/>
      <c r="G15" s="249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10"/>
      <c r="AA15" s="210"/>
      <c r="AB15" s="210"/>
      <c r="AC15" s="210"/>
      <c r="AD15" s="210"/>
      <c r="AE15" s="210"/>
      <c r="AF15" s="210"/>
      <c r="AG15" s="210" t="s">
        <v>167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">
      <c r="A16" s="217"/>
      <c r="B16" s="218"/>
      <c r="C16" s="253" t="s">
        <v>173</v>
      </c>
      <c r="D16" s="247"/>
      <c r="E16" s="248">
        <v>185.995</v>
      </c>
      <c r="F16" s="220"/>
      <c r="G16" s="220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169</v>
      </c>
      <c r="AH16" s="210">
        <v>0</v>
      </c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3" x14ac:dyDescent="0.2">
      <c r="A17" s="217"/>
      <c r="B17" s="218"/>
      <c r="C17" s="253" t="s">
        <v>174</v>
      </c>
      <c r="D17" s="247"/>
      <c r="E17" s="248">
        <v>7.58</v>
      </c>
      <c r="F17" s="220"/>
      <c r="G17" s="220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10"/>
      <c r="AA17" s="210"/>
      <c r="AB17" s="210"/>
      <c r="AC17" s="210"/>
      <c r="AD17" s="210"/>
      <c r="AE17" s="210"/>
      <c r="AF17" s="210"/>
      <c r="AG17" s="210" t="s">
        <v>169</v>
      </c>
      <c r="AH17" s="210">
        <v>0</v>
      </c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">
      <c r="A18" s="217"/>
      <c r="B18" s="218"/>
      <c r="C18" s="243"/>
      <c r="D18" s="236"/>
      <c r="E18" s="236"/>
      <c r="F18" s="236"/>
      <c r="G18" s="236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135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ht="22.5" outlineLevel="1" x14ac:dyDescent="0.2">
      <c r="A19" s="229">
        <v>3</v>
      </c>
      <c r="B19" s="230" t="s">
        <v>175</v>
      </c>
      <c r="C19" s="240" t="s">
        <v>176</v>
      </c>
      <c r="D19" s="231" t="s">
        <v>162</v>
      </c>
      <c r="E19" s="232">
        <v>1548.6</v>
      </c>
      <c r="F19" s="233"/>
      <c r="G19" s="234">
        <f>ROUND(E19*F19,2)</f>
        <v>0</v>
      </c>
      <c r="H19" s="233"/>
      <c r="I19" s="234">
        <f>ROUND(E19*H19,2)</f>
        <v>0</v>
      </c>
      <c r="J19" s="233"/>
      <c r="K19" s="234">
        <f>ROUND(E19*J19,2)</f>
        <v>0</v>
      </c>
      <c r="L19" s="234">
        <v>21</v>
      </c>
      <c r="M19" s="234">
        <f>G19*(1+L19/100)</f>
        <v>0</v>
      </c>
      <c r="N19" s="232">
        <v>0</v>
      </c>
      <c r="O19" s="232">
        <f>ROUND(E19*N19,2)</f>
        <v>0</v>
      </c>
      <c r="P19" s="232">
        <v>0.44</v>
      </c>
      <c r="Q19" s="232">
        <f>ROUND(E19*P19,2)</f>
        <v>681.38</v>
      </c>
      <c r="R19" s="234" t="s">
        <v>163</v>
      </c>
      <c r="S19" s="234" t="s">
        <v>130</v>
      </c>
      <c r="T19" s="235" t="s">
        <v>131</v>
      </c>
      <c r="U19" s="220">
        <v>7.2999999999999995E-2</v>
      </c>
      <c r="V19" s="220">
        <f>ROUND(E19*U19,2)</f>
        <v>113.05</v>
      </c>
      <c r="W19" s="220"/>
      <c r="X19" s="220" t="s">
        <v>164</v>
      </c>
      <c r="Y19" s="220" t="s">
        <v>133</v>
      </c>
      <c r="Z19" s="210"/>
      <c r="AA19" s="210"/>
      <c r="AB19" s="210"/>
      <c r="AC19" s="210"/>
      <c r="AD19" s="210"/>
      <c r="AE19" s="210"/>
      <c r="AF19" s="210"/>
      <c r="AG19" s="210" t="s">
        <v>165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2" x14ac:dyDescent="0.2">
      <c r="A20" s="217"/>
      <c r="B20" s="218"/>
      <c r="C20" s="253" t="s">
        <v>177</v>
      </c>
      <c r="D20" s="247"/>
      <c r="E20" s="248">
        <v>1487.96</v>
      </c>
      <c r="F20" s="220"/>
      <c r="G20" s="220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169</v>
      </c>
      <c r="AH20" s="210">
        <v>0</v>
      </c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3" x14ac:dyDescent="0.2">
      <c r="A21" s="217"/>
      <c r="B21" s="218"/>
      <c r="C21" s="253" t="s">
        <v>178</v>
      </c>
      <c r="D21" s="247"/>
      <c r="E21" s="248">
        <v>60.64</v>
      </c>
      <c r="F21" s="220"/>
      <c r="G21" s="220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10"/>
      <c r="AA21" s="210"/>
      <c r="AB21" s="210"/>
      <c r="AC21" s="210"/>
      <c r="AD21" s="210"/>
      <c r="AE21" s="210"/>
      <c r="AF21" s="210"/>
      <c r="AG21" s="210" t="s">
        <v>169</v>
      </c>
      <c r="AH21" s="210">
        <v>0</v>
      </c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">
      <c r="A22" s="217"/>
      <c r="B22" s="218"/>
      <c r="C22" s="243"/>
      <c r="D22" s="236"/>
      <c r="E22" s="236"/>
      <c r="F22" s="236"/>
      <c r="G22" s="236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135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ht="22.5" outlineLevel="1" x14ac:dyDescent="0.2">
      <c r="A23" s="229">
        <v>4</v>
      </c>
      <c r="B23" s="230" t="s">
        <v>179</v>
      </c>
      <c r="C23" s="240" t="s">
        <v>180</v>
      </c>
      <c r="D23" s="231" t="s">
        <v>162</v>
      </c>
      <c r="E23" s="232">
        <v>387.15</v>
      </c>
      <c r="F23" s="233"/>
      <c r="G23" s="234">
        <f>ROUND(E23*F23,2)</f>
        <v>0</v>
      </c>
      <c r="H23" s="233"/>
      <c r="I23" s="234">
        <f>ROUND(E23*H23,2)</f>
        <v>0</v>
      </c>
      <c r="J23" s="233"/>
      <c r="K23" s="234">
        <f>ROUND(E23*J23,2)</f>
        <v>0</v>
      </c>
      <c r="L23" s="234">
        <v>21</v>
      </c>
      <c r="M23" s="234">
        <f>G23*(1+L23/100)</f>
        <v>0</v>
      </c>
      <c r="N23" s="232">
        <v>0</v>
      </c>
      <c r="O23" s="232">
        <f>ROUND(E23*N23,2)</f>
        <v>0</v>
      </c>
      <c r="P23" s="232">
        <v>0.55000000000000004</v>
      </c>
      <c r="Q23" s="232">
        <f>ROUND(E23*P23,2)</f>
        <v>212.93</v>
      </c>
      <c r="R23" s="234" t="s">
        <v>163</v>
      </c>
      <c r="S23" s="234" t="s">
        <v>130</v>
      </c>
      <c r="T23" s="235" t="s">
        <v>131</v>
      </c>
      <c r="U23" s="220">
        <v>9.4500000000000001E-2</v>
      </c>
      <c r="V23" s="220">
        <f>ROUND(E23*U23,2)</f>
        <v>36.590000000000003</v>
      </c>
      <c r="W23" s="220"/>
      <c r="X23" s="220" t="s">
        <v>164</v>
      </c>
      <c r="Y23" s="220" t="s">
        <v>133</v>
      </c>
      <c r="Z23" s="210"/>
      <c r="AA23" s="210"/>
      <c r="AB23" s="210"/>
      <c r="AC23" s="210"/>
      <c r="AD23" s="210"/>
      <c r="AE23" s="210"/>
      <c r="AF23" s="210"/>
      <c r="AG23" s="210" t="s">
        <v>165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2" x14ac:dyDescent="0.2">
      <c r="A24" s="217"/>
      <c r="B24" s="218"/>
      <c r="C24" s="253" t="s">
        <v>181</v>
      </c>
      <c r="D24" s="247"/>
      <c r="E24" s="248">
        <v>371.99</v>
      </c>
      <c r="F24" s="220"/>
      <c r="G24" s="220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169</v>
      </c>
      <c r="AH24" s="210">
        <v>0</v>
      </c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3" x14ac:dyDescent="0.2">
      <c r="A25" s="217"/>
      <c r="B25" s="218"/>
      <c r="C25" s="253" t="s">
        <v>182</v>
      </c>
      <c r="D25" s="247"/>
      <c r="E25" s="248">
        <v>15.16</v>
      </c>
      <c r="F25" s="220"/>
      <c r="G25" s="220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10"/>
      <c r="AA25" s="210"/>
      <c r="AB25" s="210"/>
      <c r="AC25" s="210"/>
      <c r="AD25" s="210"/>
      <c r="AE25" s="210"/>
      <c r="AF25" s="210"/>
      <c r="AG25" s="210" t="s">
        <v>169</v>
      </c>
      <c r="AH25" s="210">
        <v>0</v>
      </c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2" x14ac:dyDescent="0.2">
      <c r="A26" s="217"/>
      <c r="B26" s="218"/>
      <c r="C26" s="243"/>
      <c r="D26" s="236"/>
      <c r="E26" s="236"/>
      <c r="F26" s="236"/>
      <c r="G26" s="236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10"/>
      <c r="AA26" s="210"/>
      <c r="AB26" s="210"/>
      <c r="AC26" s="210"/>
      <c r="AD26" s="210"/>
      <c r="AE26" s="210"/>
      <c r="AF26" s="210"/>
      <c r="AG26" s="210" t="s">
        <v>135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ht="22.5" outlineLevel="1" x14ac:dyDescent="0.2">
      <c r="A27" s="229">
        <v>5</v>
      </c>
      <c r="B27" s="230" t="s">
        <v>183</v>
      </c>
      <c r="C27" s="240" t="s">
        <v>184</v>
      </c>
      <c r="D27" s="231" t="s">
        <v>162</v>
      </c>
      <c r="E27" s="232">
        <v>774.3</v>
      </c>
      <c r="F27" s="233"/>
      <c r="G27" s="234">
        <f>ROUND(E27*F27,2)</f>
        <v>0</v>
      </c>
      <c r="H27" s="233"/>
      <c r="I27" s="234">
        <f>ROUND(E27*H27,2)</f>
        <v>0</v>
      </c>
      <c r="J27" s="233"/>
      <c r="K27" s="234">
        <f>ROUND(E27*J27,2)</f>
        <v>0</v>
      </c>
      <c r="L27" s="234">
        <v>21</v>
      </c>
      <c r="M27" s="234">
        <f>G27*(1+L27/100)</f>
        <v>0</v>
      </c>
      <c r="N27" s="232">
        <v>0</v>
      </c>
      <c r="O27" s="232">
        <f>ROUND(E27*N27,2)</f>
        <v>0</v>
      </c>
      <c r="P27" s="232">
        <v>0.48</v>
      </c>
      <c r="Q27" s="232">
        <f>ROUND(E27*P27,2)</f>
        <v>371.66</v>
      </c>
      <c r="R27" s="234" t="s">
        <v>163</v>
      </c>
      <c r="S27" s="234" t="s">
        <v>130</v>
      </c>
      <c r="T27" s="235" t="s">
        <v>131</v>
      </c>
      <c r="U27" s="220">
        <v>0.06</v>
      </c>
      <c r="V27" s="220">
        <f>ROUND(E27*U27,2)</f>
        <v>46.46</v>
      </c>
      <c r="W27" s="220"/>
      <c r="X27" s="220" t="s">
        <v>164</v>
      </c>
      <c r="Y27" s="220" t="s">
        <v>133</v>
      </c>
      <c r="Z27" s="210"/>
      <c r="AA27" s="210"/>
      <c r="AB27" s="210"/>
      <c r="AC27" s="210"/>
      <c r="AD27" s="210"/>
      <c r="AE27" s="210"/>
      <c r="AF27" s="210"/>
      <c r="AG27" s="210" t="s">
        <v>165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2" x14ac:dyDescent="0.2">
      <c r="A28" s="217"/>
      <c r="B28" s="218"/>
      <c r="C28" s="253" t="s">
        <v>173</v>
      </c>
      <c r="D28" s="247"/>
      <c r="E28" s="248">
        <v>185.995</v>
      </c>
      <c r="F28" s="220"/>
      <c r="G28" s="220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10"/>
      <c r="AA28" s="210"/>
      <c r="AB28" s="210"/>
      <c r="AC28" s="210"/>
      <c r="AD28" s="210"/>
      <c r="AE28" s="210"/>
      <c r="AF28" s="210"/>
      <c r="AG28" s="210" t="s">
        <v>169</v>
      </c>
      <c r="AH28" s="210">
        <v>0</v>
      </c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3" x14ac:dyDescent="0.2">
      <c r="A29" s="217"/>
      <c r="B29" s="218"/>
      <c r="C29" s="253" t="s">
        <v>174</v>
      </c>
      <c r="D29" s="247"/>
      <c r="E29" s="248">
        <v>7.58</v>
      </c>
      <c r="F29" s="220"/>
      <c r="G29" s="220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20"/>
      <c r="Z29" s="210"/>
      <c r="AA29" s="210"/>
      <c r="AB29" s="210"/>
      <c r="AC29" s="210"/>
      <c r="AD29" s="210"/>
      <c r="AE29" s="210"/>
      <c r="AF29" s="210"/>
      <c r="AG29" s="210" t="s">
        <v>169</v>
      </c>
      <c r="AH29" s="210">
        <v>0</v>
      </c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3" x14ac:dyDescent="0.2">
      <c r="A30" s="217"/>
      <c r="B30" s="218"/>
      <c r="C30" s="253" t="s">
        <v>185</v>
      </c>
      <c r="D30" s="247"/>
      <c r="E30" s="248">
        <v>557.98500000000001</v>
      </c>
      <c r="F30" s="220"/>
      <c r="G30" s="220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10"/>
      <c r="AA30" s="210"/>
      <c r="AB30" s="210"/>
      <c r="AC30" s="210"/>
      <c r="AD30" s="210"/>
      <c r="AE30" s="210"/>
      <c r="AF30" s="210"/>
      <c r="AG30" s="210" t="s">
        <v>169</v>
      </c>
      <c r="AH30" s="210">
        <v>0</v>
      </c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3" x14ac:dyDescent="0.2">
      <c r="A31" s="217"/>
      <c r="B31" s="218"/>
      <c r="C31" s="253" t="s">
        <v>186</v>
      </c>
      <c r="D31" s="247"/>
      <c r="E31" s="248">
        <v>22.74</v>
      </c>
      <c r="F31" s="220"/>
      <c r="G31" s="220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10"/>
      <c r="AA31" s="210"/>
      <c r="AB31" s="210"/>
      <c r="AC31" s="210"/>
      <c r="AD31" s="210"/>
      <c r="AE31" s="210"/>
      <c r="AF31" s="210"/>
      <c r="AG31" s="210" t="s">
        <v>169</v>
      </c>
      <c r="AH31" s="210">
        <v>0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2" x14ac:dyDescent="0.2">
      <c r="A32" s="217"/>
      <c r="B32" s="218"/>
      <c r="C32" s="243"/>
      <c r="D32" s="236"/>
      <c r="E32" s="236"/>
      <c r="F32" s="236"/>
      <c r="G32" s="236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10"/>
      <c r="AA32" s="210"/>
      <c r="AB32" s="210"/>
      <c r="AC32" s="210"/>
      <c r="AD32" s="210"/>
      <c r="AE32" s="210"/>
      <c r="AF32" s="210"/>
      <c r="AG32" s="210" t="s">
        <v>135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">
      <c r="A33" s="229">
        <v>6</v>
      </c>
      <c r="B33" s="230" t="s">
        <v>187</v>
      </c>
      <c r="C33" s="240" t="s">
        <v>188</v>
      </c>
      <c r="D33" s="231" t="s">
        <v>189</v>
      </c>
      <c r="E33" s="232">
        <v>1855.41</v>
      </c>
      <c r="F33" s="233"/>
      <c r="G33" s="234">
        <f>ROUND(E33*F33,2)</f>
        <v>0</v>
      </c>
      <c r="H33" s="233"/>
      <c r="I33" s="234">
        <f>ROUND(E33*H33,2)</f>
        <v>0</v>
      </c>
      <c r="J33" s="233"/>
      <c r="K33" s="234">
        <f>ROUND(E33*J33,2)</f>
        <v>0</v>
      </c>
      <c r="L33" s="234">
        <v>21</v>
      </c>
      <c r="M33" s="234">
        <f>G33*(1+L33/100)</f>
        <v>0</v>
      </c>
      <c r="N33" s="232">
        <v>0</v>
      </c>
      <c r="O33" s="232">
        <f>ROUND(E33*N33,2)</f>
        <v>0</v>
      </c>
      <c r="P33" s="232">
        <v>0.22</v>
      </c>
      <c r="Q33" s="232">
        <f>ROUND(E33*P33,2)</f>
        <v>408.19</v>
      </c>
      <c r="R33" s="234" t="s">
        <v>163</v>
      </c>
      <c r="S33" s="234" t="s">
        <v>130</v>
      </c>
      <c r="T33" s="235" t="s">
        <v>131</v>
      </c>
      <c r="U33" s="220">
        <v>0.14299999999999999</v>
      </c>
      <c r="V33" s="220">
        <f>ROUND(E33*U33,2)</f>
        <v>265.32</v>
      </c>
      <c r="W33" s="220"/>
      <c r="X33" s="220" t="s">
        <v>164</v>
      </c>
      <c r="Y33" s="220" t="s">
        <v>133</v>
      </c>
      <c r="Z33" s="210"/>
      <c r="AA33" s="210"/>
      <c r="AB33" s="210"/>
      <c r="AC33" s="210"/>
      <c r="AD33" s="210"/>
      <c r="AE33" s="210"/>
      <c r="AF33" s="210"/>
      <c r="AG33" s="210" t="s">
        <v>165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2" x14ac:dyDescent="0.2">
      <c r="A34" s="217"/>
      <c r="B34" s="218"/>
      <c r="C34" s="252" t="s">
        <v>190</v>
      </c>
      <c r="D34" s="249"/>
      <c r="E34" s="249"/>
      <c r="F34" s="249"/>
      <c r="G34" s="249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10"/>
      <c r="AA34" s="210"/>
      <c r="AB34" s="210"/>
      <c r="AC34" s="210"/>
      <c r="AD34" s="210"/>
      <c r="AE34" s="210"/>
      <c r="AF34" s="210"/>
      <c r="AG34" s="210" t="s">
        <v>167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50" t="str">
        <f>C34</f>
        <v>s vybouráním lože, s přemístěním hmot na skládku na vzdálenost do 3 m nebo naložením na dopravní prostředek</v>
      </c>
      <c r="BB34" s="210"/>
      <c r="BC34" s="210"/>
      <c r="BD34" s="210"/>
      <c r="BE34" s="210"/>
      <c r="BF34" s="210"/>
      <c r="BG34" s="210"/>
      <c r="BH34" s="210"/>
    </row>
    <row r="35" spans="1:60" outlineLevel="2" x14ac:dyDescent="0.2">
      <c r="A35" s="217"/>
      <c r="B35" s="218"/>
      <c r="C35" s="253" t="s">
        <v>191</v>
      </c>
      <c r="D35" s="247"/>
      <c r="E35" s="248">
        <v>1855.41</v>
      </c>
      <c r="F35" s="220"/>
      <c r="G35" s="220"/>
      <c r="H35" s="220"/>
      <c r="I35" s="220"/>
      <c r="J35" s="220"/>
      <c r="K35" s="220"/>
      <c r="L35" s="220"/>
      <c r="M35" s="220"/>
      <c r="N35" s="219"/>
      <c r="O35" s="219"/>
      <c r="P35" s="219"/>
      <c r="Q35" s="219"/>
      <c r="R35" s="220"/>
      <c r="S35" s="220"/>
      <c r="T35" s="220"/>
      <c r="U35" s="220"/>
      <c r="V35" s="220"/>
      <c r="W35" s="220"/>
      <c r="X35" s="220"/>
      <c r="Y35" s="220"/>
      <c r="Z35" s="210"/>
      <c r="AA35" s="210"/>
      <c r="AB35" s="210"/>
      <c r="AC35" s="210"/>
      <c r="AD35" s="210"/>
      <c r="AE35" s="210"/>
      <c r="AF35" s="210"/>
      <c r="AG35" s="210" t="s">
        <v>169</v>
      </c>
      <c r="AH35" s="210">
        <v>0</v>
      </c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2" x14ac:dyDescent="0.2">
      <c r="A36" s="217"/>
      <c r="B36" s="218"/>
      <c r="C36" s="243"/>
      <c r="D36" s="236"/>
      <c r="E36" s="236"/>
      <c r="F36" s="236"/>
      <c r="G36" s="236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20"/>
      <c r="Z36" s="210"/>
      <c r="AA36" s="210"/>
      <c r="AB36" s="210"/>
      <c r="AC36" s="210"/>
      <c r="AD36" s="210"/>
      <c r="AE36" s="210"/>
      <c r="AF36" s="210"/>
      <c r="AG36" s="210" t="s">
        <v>135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">
      <c r="A37" s="229">
        <v>7</v>
      </c>
      <c r="B37" s="230" t="s">
        <v>192</v>
      </c>
      <c r="C37" s="240" t="s">
        <v>193</v>
      </c>
      <c r="D37" s="231" t="s">
        <v>194</v>
      </c>
      <c r="E37" s="232">
        <v>997.76</v>
      </c>
      <c r="F37" s="233"/>
      <c r="G37" s="234">
        <f>ROUND(E37*F37,2)</f>
        <v>0</v>
      </c>
      <c r="H37" s="233"/>
      <c r="I37" s="234">
        <f>ROUND(E37*H37,2)</f>
        <v>0</v>
      </c>
      <c r="J37" s="233"/>
      <c r="K37" s="234">
        <f>ROUND(E37*J37,2)</f>
        <v>0</v>
      </c>
      <c r="L37" s="234">
        <v>21</v>
      </c>
      <c r="M37" s="234">
        <f>G37*(1+L37/100)</f>
        <v>0</v>
      </c>
      <c r="N37" s="232">
        <v>0</v>
      </c>
      <c r="O37" s="232">
        <f>ROUND(E37*N37,2)</f>
        <v>0</v>
      </c>
      <c r="P37" s="232">
        <v>0</v>
      </c>
      <c r="Q37" s="232">
        <f>ROUND(E37*P37,2)</f>
        <v>0</v>
      </c>
      <c r="R37" s="234" t="s">
        <v>195</v>
      </c>
      <c r="S37" s="234" t="s">
        <v>130</v>
      </c>
      <c r="T37" s="235" t="s">
        <v>131</v>
      </c>
      <c r="U37" s="220">
        <v>0.223</v>
      </c>
      <c r="V37" s="220">
        <f>ROUND(E37*U37,2)</f>
        <v>222.5</v>
      </c>
      <c r="W37" s="220"/>
      <c r="X37" s="220" t="s">
        <v>164</v>
      </c>
      <c r="Y37" s="220" t="s">
        <v>133</v>
      </c>
      <c r="Z37" s="210"/>
      <c r="AA37" s="210"/>
      <c r="AB37" s="210"/>
      <c r="AC37" s="210"/>
      <c r="AD37" s="210"/>
      <c r="AE37" s="210"/>
      <c r="AF37" s="210"/>
      <c r="AG37" s="210" t="s">
        <v>165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2" x14ac:dyDescent="0.2">
      <c r="A38" s="217"/>
      <c r="B38" s="218"/>
      <c r="C38" s="252" t="s">
        <v>196</v>
      </c>
      <c r="D38" s="249"/>
      <c r="E38" s="249"/>
      <c r="F38" s="249"/>
      <c r="G38" s="249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10"/>
      <c r="AA38" s="210"/>
      <c r="AB38" s="210"/>
      <c r="AC38" s="210"/>
      <c r="AD38" s="210"/>
      <c r="AE38" s="210"/>
      <c r="AF38" s="210"/>
      <c r="AG38" s="210" t="s">
        <v>167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50" t="str">
        <f>C38</f>
        <v>s přemístěním výkopku v příčných profilech na vzdálenost do 15 m nebo s naložením na dopravní prostředek.</v>
      </c>
      <c r="BB38" s="210"/>
      <c r="BC38" s="210"/>
      <c r="BD38" s="210"/>
      <c r="BE38" s="210"/>
      <c r="BF38" s="210"/>
      <c r="BG38" s="210"/>
      <c r="BH38" s="210"/>
    </row>
    <row r="39" spans="1:60" outlineLevel="2" x14ac:dyDescent="0.2">
      <c r="A39" s="217"/>
      <c r="B39" s="218"/>
      <c r="C39" s="253" t="s">
        <v>197</v>
      </c>
      <c r="D39" s="247"/>
      <c r="E39" s="248">
        <v>997.76</v>
      </c>
      <c r="F39" s="220"/>
      <c r="G39" s="220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20"/>
      <c r="Z39" s="210"/>
      <c r="AA39" s="210"/>
      <c r="AB39" s="210"/>
      <c r="AC39" s="210"/>
      <c r="AD39" s="210"/>
      <c r="AE39" s="210"/>
      <c r="AF39" s="210"/>
      <c r="AG39" s="210" t="s">
        <v>169</v>
      </c>
      <c r="AH39" s="210">
        <v>0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2" x14ac:dyDescent="0.2">
      <c r="A40" s="217"/>
      <c r="B40" s="218"/>
      <c r="C40" s="243"/>
      <c r="D40" s="236"/>
      <c r="E40" s="236"/>
      <c r="F40" s="236"/>
      <c r="G40" s="236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10"/>
      <c r="AA40" s="210"/>
      <c r="AB40" s="210"/>
      <c r="AC40" s="210"/>
      <c r="AD40" s="210"/>
      <c r="AE40" s="210"/>
      <c r="AF40" s="210"/>
      <c r="AG40" s="210" t="s">
        <v>135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">
      <c r="A41" s="229">
        <v>8</v>
      </c>
      <c r="B41" s="230" t="s">
        <v>198</v>
      </c>
      <c r="C41" s="240" t="s">
        <v>199</v>
      </c>
      <c r="D41" s="231" t="s">
        <v>194</v>
      </c>
      <c r="E41" s="232">
        <v>997.76</v>
      </c>
      <c r="F41" s="233"/>
      <c r="G41" s="234">
        <f>ROUND(E41*F41,2)</f>
        <v>0</v>
      </c>
      <c r="H41" s="233"/>
      <c r="I41" s="234">
        <f>ROUND(E41*H41,2)</f>
        <v>0</v>
      </c>
      <c r="J41" s="233"/>
      <c r="K41" s="234">
        <f>ROUND(E41*J41,2)</f>
        <v>0</v>
      </c>
      <c r="L41" s="234">
        <v>21</v>
      </c>
      <c r="M41" s="234">
        <f>G41*(1+L41/100)</f>
        <v>0</v>
      </c>
      <c r="N41" s="232">
        <v>0</v>
      </c>
      <c r="O41" s="232">
        <f>ROUND(E41*N41,2)</f>
        <v>0</v>
      </c>
      <c r="P41" s="232">
        <v>0</v>
      </c>
      <c r="Q41" s="232">
        <f>ROUND(E41*P41,2)</f>
        <v>0</v>
      </c>
      <c r="R41" s="234" t="s">
        <v>195</v>
      </c>
      <c r="S41" s="234" t="s">
        <v>130</v>
      </c>
      <c r="T41" s="235" t="s">
        <v>131</v>
      </c>
      <c r="U41" s="220">
        <v>8.7999999999999995E-2</v>
      </c>
      <c r="V41" s="220">
        <f>ROUND(E41*U41,2)</f>
        <v>87.8</v>
      </c>
      <c r="W41" s="220"/>
      <c r="X41" s="220" t="s">
        <v>164</v>
      </c>
      <c r="Y41" s="220" t="s">
        <v>133</v>
      </c>
      <c r="Z41" s="210"/>
      <c r="AA41" s="210"/>
      <c r="AB41" s="210"/>
      <c r="AC41" s="210"/>
      <c r="AD41" s="210"/>
      <c r="AE41" s="210"/>
      <c r="AF41" s="210"/>
      <c r="AG41" s="210" t="s">
        <v>165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2" x14ac:dyDescent="0.2">
      <c r="A42" s="217"/>
      <c r="B42" s="218"/>
      <c r="C42" s="252" t="s">
        <v>196</v>
      </c>
      <c r="D42" s="249"/>
      <c r="E42" s="249"/>
      <c r="F42" s="249"/>
      <c r="G42" s="249"/>
      <c r="H42" s="220"/>
      <c r="I42" s="220"/>
      <c r="J42" s="220"/>
      <c r="K42" s="220"/>
      <c r="L42" s="220"/>
      <c r="M42" s="220"/>
      <c r="N42" s="219"/>
      <c r="O42" s="219"/>
      <c r="P42" s="219"/>
      <c r="Q42" s="219"/>
      <c r="R42" s="220"/>
      <c r="S42" s="220"/>
      <c r="T42" s="220"/>
      <c r="U42" s="220"/>
      <c r="V42" s="220"/>
      <c r="W42" s="220"/>
      <c r="X42" s="220"/>
      <c r="Y42" s="220"/>
      <c r="Z42" s="210"/>
      <c r="AA42" s="210"/>
      <c r="AB42" s="210"/>
      <c r="AC42" s="210"/>
      <c r="AD42" s="210"/>
      <c r="AE42" s="210"/>
      <c r="AF42" s="210"/>
      <c r="AG42" s="210" t="s">
        <v>167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50" t="str">
        <f>C42</f>
        <v>s přemístěním výkopku v příčných profilech na vzdálenost do 15 m nebo s naložením na dopravní prostředek.</v>
      </c>
      <c r="BB42" s="210"/>
      <c r="BC42" s="210"/>
      <c r="BD42" s="210"/>
      <c r="BE42" s="210"/>
      <c r="BF42" s="210"/>
      <c r="BG42" s="210"/>
      <c r="BH42" s="210"/>
    </row>
    <row r="43" spans="1:60" outlineLevel="2" x14ac:dyDescent="0.2">
      <c r="A43" s="217"/>
      <c r="B43" s="218"/>
      <c r="C43" s="253" t="s">
        <v>197</v>
      </c>
      <c r="D43" s="247"/>
      <c r="E43" s="248">
        <v>997.76</v>
      </c>
      <c r="F43" s="220"/>
      <c r="G43" s="220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10"/>
      <c r="AA43" s="210"/>
      <c r="AB43" s="210"/>
      <c r="AC43" s="210"/>
      <c r="AD43" s="210"/>
      <c r="AE43" s="210"/>
      <c r="AF43" s="210"/>
      <c r="AG43" s="210" t="s">
        <v>169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2" x14ac:dyDescent="0.2">
      <c r="A44" s="217"/>
      <c r="B44" s="218"/>
      <c r="C44" s="243"/>
      <c r="D44" s="236"/>
      <c r="E44" s="236"/>
      <c r="F44" s="236"/>
      <c r="G44" s="236"/>
      <c r="H44" s="220"/>
      <c r="I44" s="220"/>
      <c r="J44" s="220"/>
      <c r="K44" s="220"/>
      <c r="L44" s="220"/>
      <c r="M44" s="220"/>
      <c r="N44" s="219"/>
      <c r="O44" s="219"/>
      <c r="P44" s="219"/>
      <c r="Q44" s="219"/>
      <c r="R44" s="220"/>
      <c r="S44" s="220"/>
      <c r="T44" s="220"/>
      <c r="U44" s="220"/>
      <c r="V44" s="220"/>
      <c r="W44" s="220"/>
      <c r="X44" s="220"/>
      <c r="Y44" s="220"/>
      <c r="Z44" s="210"/>
      <c r="AA44" s="210"/>
      <c r="AB44" s="210"/>
      <c r="AC44" s="210"/>
      <c r="AD44" s="210"/>
      <c r="AE44" s="210"/>
      <c r="AF44" s="210"/>
      <c r="AG44" s="210" t="s">
        <v>135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1" x14ac:dyDescent="0.2">
      <c r="A45" s="229">
        <v>9</v>
      </c>
      <c r="B45" s="230" t="s">
        <v>200</v>
      </c>
      <c r="C45" s="240" t="s">
        <v>201</v>
      </c>
      <c r="D45" s="231" t="s">
        <v>194</v>
      </c>
      <c r="E45" s="232">
        <v>79.820800000000006</v>
      </c>
      <c r="F45" s="233"/>
      <c r="G45" s="234">
        <f>ROUND(E45*F45,2)</f>
        <v>0</v>
      </c>
      <c r="H45" s="233"/>
      <c r="I45" s="234">
        <f>ROUND(E45*H45,2)</f>
        <v>0</v>
      </c>
      <c r="J45" s="233"/>
      <c r="K45" s="234">
        <f>ROUND(E45*J45,2)</f>
        <v>0</v>
      </c>
      <c r="L45" s="234">
        <v>21</v>
      </c>
      <c r="M45" s="234">
        <f>G45*(1+L45/100)</f>
        <v>0</v>
      </c>
      <c r="N45" s="232">
        <v>0</v>
      </c>
      <c r="O45" s="232">
        <f>ROUND(E45*N45,2)</f>
        <v>0</v>
      </c>
      <c r="P45" s="232">
        <v>0</v>
      </c>
      <c r="Q45" s="232">
        <f>ROUND(E45*P45,2)</f>
        <v>0</v>
      </c>
      <c r="R45" s="234" t="s">
        <v>195</v>
      </c>
      <c r="S45" s="234" t="s">
        <v>130</v>
      </c>
      <c r="T45" s="235" t="s">
        <v>131</v>
      </c>
      <c r="U45" s="220">
        <v>0.34499999999999997</v>
      </c>
      <c r="V45" s="220">
        <f>ROUND(E45*U45,2)</f>
        <v>27.54</v>
      </c>
      <c r="W45" s="220"/>
      <c r="X45" s="220" t="s">
        <v>164</v>
      </c>
      <c r="Y45" s="220" t="s">
        <v>133</v>
      </c>
      <c r="Z45" s="210"/>
      <c r="AA45" s="210"/>
      <c r="AB45" s="210"/>
      <c r="AC45" s="210"/>
      <c r="AD45" s="210"/>
      <c r="AE45" s="210"/>
      <c r="AF45" s="210"/>
      <c r="AG45" s="210" t="s">
        <v>165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2" x14ac:dyDescent="0.2">
      <c r="A46" s="217"/>
      <c r="B46" s="218"/>
      <c r="C46" s="252" t="s">
        <v>202</v>
      </c>
      <c r="D46" s="249"/>
      <c r="E46" s="249"/>
      <c r="F46" s="249"/>
      <c r="G46" s="249"/>
      <c r="H46" s="220"/>
      <c r="I46" s="220"/>
      <c r="J46" s="220"/>
      <c r="K46" s="220"/>
      <c r="L46" s="220"/>
      <c r="M46" s="220"/>
      <c r="N46" s="219"/>
      <c r="O46" s="219"/>
      <c r="P46" s="219"/>
      <c r="Q46" s="219"/>
      <c r="R46" s="220"/>
      <c r="S46" s="220"/>
      <c r="T46" s="220"/>
      <c r="U46" s="220"/>
      <c r="V46" s="220"/>
      <c r="W46" s="220"/>
      <c r="X46" s="220"/>
      <c r="Y46" s="220"/>
      <c r="Z46" s="210"/>
      <c r="AA46" s="210"/>
      <c r="AB46" s="210"/>
      <c r="AC46" s="210"/>
      <c r="AD46" s="210"/>
      <c r="AE46" s="210"/>
      <c r="AF46" s="210"/>
      <c r="AG46" s="210" t="s">
        <v>167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50" t="str">
        <f>C46</f>
        <v>bez naložení do dopravní nádoby, ale s vyprázdněním dopravní nádoby na hromadu nebo na dopravní prostředek,</v>
      </c>
      <c r="BB46" s="210"/>
      <c r="BC46" s="210"/>
      <c r="BD46" s="210"/>
      <c r="BE46" s="210"/>
      <c r="BF46" s="210"/>
      <c r="BG46" s="210"/>
      <c r="BH46" s="210"/>
    </row>
    <row r="47" spans="1:60" outlineLevel="2" x14ac:dyDescent="0.2">
      <c r="A47" s="217"/>
      <c r="B47" s="218"/>
      <c r="C47" s="253" t="s">
        <v>203</v>
      </c>
      <c r="D47" s="247"/>
      <c r="E47" s="248">
        <v>79.820800000000006</v>
      </c>
      <c r="F47" s="220"/>
      <c r="G47" s="220"/>
      <c r="H47" s="220"/>
      <c r="I47" s="220"/>
      <c r="J47" s="220"/>
      <c r="K47" s="220"/>
      <c r="L47" s="220"/>
      <c r="M47" s="220"/>
      <c r="N47" s="219"/>
      <c r="O47" s="219"/>
      <c r="P47" s="219"/>
      <c r="Q47" s="219"/>
      <c r="R47" s="220"/>
      <c r="S47" s="220"/>
      <c r="T47" s="220"/>
      <c r="U47" s="220"/>
      <c r="V47" s="220"/>
      <c r="W47" s="220"/>
      <c r="X47" s="220"/>
      <c r="Y47" s="220"/>
      <c r="Z47" s="210"/>
      <c r="AA47" s="210"/>
      <c r="AB47" s="210"/>
      <c r="AC47" s="210"/>
      <c r="AD47" s="210"/>
      <c r="AE47" s="210"/>
      <c r="AF47" s="210"/>
      <c r="AG47" s="210" t="s">
        <v>169</v>
      </c>
      <c r="AH47" s="210">
        <v>0</v>
      </c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2" x14ac:dyDescent="0.2">
      <c r="A48" s="217"/>
      <c r="B48" s="218"/>
      <c r="C48" s="243"/>
      <c r="D48" s="236"/>
      <c r="E48" s="236"/>
      <c r="F48" s="236"/>
      <c r="G48" s="236"/>
      <c r="H48" s="220"/>
      <c r="I48" s="220"/>
      <c r="J48" s="220"/>
      <c r="K48" s="220"/>
      <c r="L48" s="220"/>
      <c r="M48" s="220"/>
      <c r="N48" s="219"/>
      <c r="O48" s="219"/>
      <c r="P48" s="219"/>
      <c r="Q48" s="219"/>
      <c r="R48" s="220"/>
      <c r="S48" s="220"/>
      <c r="T48" s="220"/>
      <c r="U48" s="220"/>
      <c r="V48" s="220"/>
      <c r="W48" s="220"/>
      <c r="X48" s="220"/>
      <c r="Y48" s="220"/>
      <c r="Z48" s="210"/>
      <c r="AA48" s="210"/>
      <c r="AB48" s="210"/>
      <c r="AC48" s="210"/>
      <c r="AD48" s="210"/>
      <c r="AE48" s="210"/>
      <c r="AF48" s="210"/>
      <c r="AG48" s="210" t="s">
        <v>135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">
      <c r="A49" s="229">
        <v>10</v>
      </c>
      <c r="B49" s="230" t="s">
        <v>204</v>
      </c>
      <c r="C49" s="240" t="s">
        <v>205</v>
      </c>
      <c r="D49" s="231" t="s">
        <v>194</v>
      </c>
      <c r="E49" s="232">
        <v>233.78165999999999</v>
      </c>
      <c r="F49" s="233"/>
      <c r="G49" s="234">
        <f>ROUND(E49*F49,2)</f>
        <v>0</v>
      </c>
      <c r="H49" s="233"/>
      <c r="I49" s="234">
        <f>ROUND(E49*H49,2)</f>
        <v>0</v>
      </c>
      <c r="J49" s="233"/>
      <c r="K49" s="234">
        <f>ROUND(E49*J49,2)</f>
        <v>0</v>
      </c>
      <c r="L49" s="234">
        <v>21</v>
      </c>
      <c r="M49" s="234">
        <f>G49*(1+L49/100)</f>
        <v>0</v>
      </c>
      <c r="N49" s="232">
        <v>0</v>
      </c>
      <c r="O49" s="232">
        <f>ROUND(E49*N49,2)</f>
        <v>0</v>
      </c>
      <c r="P49" s="232">
        <v>0</v>
      </c>
      <c r="Q49" s="232">
        <f>ROUND(E49*P49,2)</f>
        <v>0</v>
      </c>
      <c r="R49" s="234" t="s">
        <v>195</v>
      </c>
      <c r="S49" s="234" t="s">
        <v>130</v>
      </c>
      <c r="T49" s="235" t="s">
        <v>131</v>
      </c>
      <c r="U49" s="220">
        <v>1.0999999999999999E-2</v>
      </c>
      <c r="V49" s="220">
        <f>ROUND(E49*U49,2)</f>
        <v>2.57</v>
      </c>
      <c r="W49" s="220"/>
      <c r="X49" s="220" t="s">
        <v>164</v>
      </c>
      <c r="Y49" s="220" t="s">
        <v>133</v>
      </c>
      <c r="Z49" s="210"/>
      <c r="AA49" s="210"/>
      <c r="AB49" s="210"/>
      <c r="AC49" s="210"/>
      <c r="AD49" s="210"/>
      <c r="AE49" s="210"/>
      <c r="AF49" s="210"/>
      <c r="AG49" s="210" t="s">
        <v>165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2" x14ac:dyDescent="0.2">
      <c r="A50" s="217"/>
      <c r="B50" s="218"/>
      <c r="C50" s="252" t="s">
        <v>206</v>
      </c>
      <c r="D50" s="249"/>
      <c r="E50" s="249"/>
      <c r="F50" s="249"/>
      <c r="G50" s="249"/>
      <c r="H50" s="220"/>
      <c r="I50" s="220"/>
      <c r="J50" s="220"/>
      <c r="K50" s="220"/>
      <c r="L50" s="220"/>
      <c r="M50" s="220"/>
      <c r="N50" s="219"/>
      <c r="O50" s="219"/>
      <c r="P50" s="219"/>
      <c r="Q50" s="219"/>
      <c r="R50" s="220"/>
      <c r="S50" s="220"/>
      <c r="T50" s="220"/>
      <c r="U50" s="220"/>
      <c r="V50" s="220"/>
      <c r="W50" s="220"/>
      <c r="X50" s="220"/>
      <c r="Y50" s="220"/>
      <c r="Z50" s="210"/>
      <c r="AA50" s="210"/>
      <c r="AB50" s="210"/>
      <c r="AC50" s="210"/>
      <c r="AD50" s="210"/>
      <c r="AE50" s="210"/>
      <c r="AF50" s="210"/>
      <c r="AG50" s="210" t="s">
        <v>167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2" x14ac:dyDescent="0.2">
      <c r="A51" s="217"/>
      <c r="B51" s="218"/>
      <c r="C51" s="253" t="s">
        <v>207</v>
      </c>
      <c r="D51" s="247"/>
      <c r="E51" s="248">
        <v>233.78165999999999</v>
      </c>
      <c r="F51" s="220"/>
      <c r="G51" s="220"/>
      <c r="H51" s="220"/>
      <c r="I51" s="220"/>
      <c r="J51" s="220"/>
      <c r="K51" s="220"/>
      <c r="L51" s="220"/>
      <c r="M51" s="220"/>
      <c r="N51" s="219"/>
      <c r="O51" s="219"/>
      <c r="P51" s="219"/>
      <c r="Q51" s="219"/>
      <c r="R51" s="220"/>
      <c r="S51" s="220"/>
      <c r="T51" s="220"/>
      <c r="U51" s="220"/>
      <c r="V51" s="220"/>
      <c r="W51" s="220"/>
      <c r="X51" s="220"/>
      <c r="Y51" s="220"/>
      <c r="Z51" s="210"/>
      <c r="AA51" s="210"/>
      <c r="AB51" s="210"/>
      <c r="AC51" s="210"/>
      <c r="AD51" s="210"/>
      <c r="AE51" s="210"/>
      <c r="AF51" s="210"/>
      <c r="AG51" s="210" t="s">
        <v>169</v>
      </c>
      <c r="AH51" s="210">
        <v>0</v>
      </c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2" x14ac:dyDescent="0.2">
      <c r="A52" s="217"/>
      <c r="B52" s="218"/>
      <c r="C52" s="243"/>
      <c r="D52" s="236"/>
      <c r="E52" s="236"/>
      <c r="F52" s="236"/>
      <c r="G52" s="236"/>
      <c r="H52" s="220"/>
      <c r="I52" s="220"/>
      <c r="J52" s="220"/>
      <c r="K52" s="220"/>
      <c r="L52" s="220"/>
      <c r="M52" s="220"/>
      <c r="N52" s="219"/>
      <c r="O52" s="219"/>
      <c r="P52" s="219"/>
      <c r="Q52" s="219"/>
      <c r="R52" s="220"/>
      <c r="S52" s="220"/>
      <c r="T52" s="220"/>
      <c r="U52" s="220"/>
      <c r="V52" s="220"/>
      <c r="W52" s="220"/>
      <c r="X52" s="220"/>
      <c r="Y52" s="220"/>
      <c r="Z52" s="210"/>
      <c r="AA52" s="210"/>
      <c r="AB52" s="210"/>
      <c r="AC52" s="210"/>
      <c r="AD52" s="210"/>
      <c r="AE52" s="210"/>
      <c r="AF52" s="210"/>
      <c r="AG52" s="210" t="s">
        <v>135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ht="22.5" outlineLevel="1" x14ac:dyDescent="0.2">
      <c r="A53" s="229">
        <v>11</v>
      </c>
      <c r="B53" s="230" t="s">
        <v>208</v>
      </c>
      <c r="C53" s="240" t="s">
        <v>209</v>
      </c>
      <c r="D53" s="231" t="s">
        <v>194</v>
      </c>
      <c r="E53" s="232">
        <v>880.86917000000005</v>
      </c>
      <c r="F53" s="233"/>
      <c r="G53" s="234">
        <f>ROUND(E53*F53,2)</f>
        <v>0</v>
      </c>
      <c r="H53" s="233"/>
      <c r="I53" s="234">
        <f>ROUND(E53*H53,2)</f>
        <v>0</v>
      </c>
      <c r="J53" s="233"/>
      <c r="K53" s="234">
        <f>ROUND(E53*J53,2)</f>
        <v>0</v>
      </c>
      <c r="L53" s="234">
        <v>21</v>
      </c>
      <c r="M53" s="234">
        <f>G53*(1+L53/100)</f>
        <v>0</v>
      </c>
      <c r="N53" s="232">
        <v>0</v>
      </c>
      <c r="O53" s="232">
        <f>ROUND(E53*N53,2)</f>
        <v>0</v>
      </c>
      <c r="P53" s="232">
        <v>0</v>
      </c>
      <c r="Q53" s="232">
        <f>ROUND(E53*P53,2)</f>
        <v>0</v>
      </c>
      <c r="R53" s="234" t="s">
        <v>195</v>
      </c>
      <c r="S53" s="234" t="s">
        <v>130</v>
      </c>
      <c r="T53" s="235" t="s">
        <v>131</v>
      </c>
      <c r="U53" s="220">
        <v>1.0999999999999999E-2</v>
      </c>
      <c r="V53" s="220">
        <f>ROUND(E53*U53,2)</f>
        <v>9.69</v>
      </c>
      <c r="W53" s="220"/>
      <c r="X53" s="220" t="s">
        <v>164</v>
      </c>
      <c r="Y53" s="220" t="s">
        <v>133</v>
      </c>
      <c r="Z53" s="210"/>
      <c r="AA53" s="210"/>
      <c r="AB53" s="210"/>
      <c r="AC53" s="210"/>
      <c r="AD53" s="210"/>
      <c r="AE53" s="210"/>
      <c r="AF53" s="210"/>
      <c r="AG53" s="210" t="s">
        <v>165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2" x14ac:dyDescent="0.2">
      <c r="A54" s="217"/>
      <c r="B54" s="218"/>
      <c r="C54" s="252" t="s">
        <v>206</v>
      </c>
      <c r="D54" s="249"/>
      <c r="E54" s="249"/>
      <c r="F54" s="249"/>
      <c r="G54" s="249"/>
      <c r="H54" s="220"/>
      <c r="I54" s="220"/>
      <c r="J54" s="220"/>
      <c r="K54" s="220"/>
      <c r="L54" s="220"/>
      <c r="M54" s="220"/>
      <c r="N54" s="219"/>
      <c r="O54" s="219"/>
      <c r="P54" s="219"/>
      <c r="Q54" s="219"/>
      <c r="R54" s="220"/>
      <c r="S54" s="220"/>
      <c r="T54" s="220"/>
      <c r="U54" s="220"/>
      <c r="V54" s="220"/>
      <c r="W54" s="220"/>
      <c r="X54" s="220"/>
      <c r="Y54" s="220"/>
      <c r="Z54" s="210"/>
      <c r="AA54" s="210"/>
      <c r="AB54" s="210"/>
      <c r="AC54" s="210"/>
      <c r="AD54" s="210"/>
      <c r="AE54" s="210"/>
      <c r="AF54" s="210"/>
      <c r="AG54" s="210" t="s">
        <v>167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2" x14ac:dyDescent="0.2">
      <c r="A55" s="217"/>
      <c r="B55" s="218"/>
      <c r="C55" s="253" t="s">
        <v>210</v>
      </c>
      <c r="D55" s="247"/>
      <c r="E55" s="248">
        <v>880.86917000000005</v>
      </c>
      <c r="F55" s="220"/>
      <c r="G55" s="220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20"/>
      <c r="Z55" s="210"/>
      <c r="AA55" s="210"/>
      <c r="AB55" s="210"/>
      <c r="AC55" s="210"/>
      <c r="AD55" s="210"/>
      <c r="AE55" s="210"/>
      <c r="AF55" s="210"/>
      <c r="AG55" s="210" t="s">
        <v>169</v>
      </c>
      <c r="AH55" s="210">
        <v>0</v>
      </c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2" x14ac:dyDescent="0.2">
      <c r="A56" s="217"/>
      <c r="B56" s="218"/>
      <c r="C56" s="243"/>
      <c r="D56" s="236"/>
      <c r="E56" s="236"/>
      <c r="F56" s="236"/>
      <c r="G56" s="236"/>
      <c r="H56" s="220"/>
      <c r="I56" s="220"/>
      <c r="J56" s="220"/>
      <c r="K56" s="220"/>
      <c r="L56" s="220"/>
      <c r="M56" s="220"/>
      <c r="N56" s="219"/>
      <c r="O56" s="219"/>
      <c r="P56" s="219"/>
      <c r="Q56" s="219"/>
      <c r="R56" s="220"/>
      <c r="S56" s="220"/>
      <c r="T56" s="220"/>
      <c r="U56" s="220"/>
      <c r="V56" s="220"/>
      <c r="W56" s="220"/>
      <c r="X56" s="220"/>
      <c r="Y56" s="220"/>
      <c r="Z56" s="210"/>
      <c r="AA56" s="210"/>
      <c r="AB56" s="210"/>
      <c r="AC56" s="210"/>
      <c r="AD56" s="210"/>
      <c r="AE56" s="210"/>
      <c r="AF56" s="210"/>
      <c r="AG56" s="210" t="s">
        <v>135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ht="22.5" outlineLevel="1" x14ac:dyDescent="0.2">
      <c r="A57" s="229">
        <v>12</v>
      </c>
      <c r="B57" s="230" t="s">
        <v>211</v>
      </c>
      <c r="C57" s="240" t="s">
        <v>212</v>
      </c>
      <c r="D57" s="231" t="s">
        <v>194</v>
      </c>
      <c r="E57" s="232">
        <v>880.86917000000005</v>
      </c>
      <c r="F57" s="233"/>
      <c r="G57" s="234">
        <f>ROUND(E57*F57,2)</f>
        <v>0</v>
      </c>
      <c r="H57" s="233"/>
      <c r="I57" s="234">
        <f>ROUND(E57*H57,2)</f>
        <v>0</v>
      </c>
      <c r="J57" s="233"/>
      <c r="K57" s="234">
        <f>ROUND(E57*J57,2)</f>
        <v>0</v>
      </c>
      <c r="L57" s="234">
        <v>21</v>
      </c>
      <c r="M57" s="234">
        <f>G57*(1+L57/100)</f>
        <v>0</v>
      </c>
      <c r="N57" s="232">
        <v>0</v>
      </c>
      <c r="O57" s="232">
        <f>ROUND(E57*N57,2)</f>
        <v>0</v>
      </c>
      <c r="P57" s="232">
        <v>0</v>
      </c>
      <c r="Q57" s="232">
        <f>ROUND(E57*P57,2)</f>
        <v>0</v>
      </c>
      <c r="R57" s="234" t="s">
        <v>195</v>
      </c>
      <c r="S57" s="234" t="s">
        <v>130</v>
      </c>
      <c r="T57" s="235" t="s">
        <v>131</v>
      </c>
      <c r="U57" s="220">
        <v>0</v>
      </c>
      <c r="V57" s="220">
        <f>ROUND(E57*U57,2)</f>
        <v>0</v>
      </c>
      <c r="W57" s="220"/>
      <c r="X57" s="220" t="s">
        <v>164</v>
      </c>
      <c r="Y57" s="220" t="s">
        <v>133</v>
      </c>
      <c r="Z57" s="210"/>
      <c r="AA57" s="210"/>
      <c r="AB57" s="210"/>
      <c r="AC57" s="210"/>
      <c r="AD57" s="210"/>
      <c r="AE57" s="210"/>
      <c r="AF57" s="210"/>
      <c r="AG57" s="210" t="s">
        <v>165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2" x14ac:dyDescent="0.2">
      <c r="A58" s="217"/>
      <c r="B58" s="218"/>
      <c r="C58" s="252" t="s">
        <v>206</v>
      </c>
      <c r="D58" s="249"/>
      <c r="E58" s="249"/>
      <c r="F58" s="249"/>
      <c r="G58" s="249"/>
      <c r="H58" s="220"/>
      <c r="I58" s="220"/>
      <c r="J58" s="220"/>
      <c r="K58" s="220"/>
      <c r="L58" s="220"/>
      <c r="M58" s="220"/>
      <c r="N58" s="219"/>
      <c r="O58" s="219"/>
      <c r="P58" s="219"/>
      <c r="Q58" s="219"/>
      <c r="R58" s="220"/>
      <c r="S58" s="220"/>
      <c r="T58" s="220"/>
      <c r="U58" s="220"/>
      <c r="V58" s="220"/>
      <c r="W58" s="220"/>
      <c r="X58" s="220"/>
      <c r="Y58" s="220"/>
      <c r="Z58" s="210"/>
      <c r="AA58" s="210"/>
      <c r="AB58" s="210"/>
      <c r="AC58" s="210"/>
      <c r="AD58" s="210"/>
      <c r="AE58" s="210"/>
      <c r="AF58" s="210"/>
      <c r="AG58" s="210" t="s">
        <v>167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2" x14ac:dyDescent="0.2">
      <c r="A59" s="217"/>
      <c r="B59" s="218"/>
      <c r="C59" s="253" t="s">
        <v>210</v>
      </c>
      <c r="D59" s="247"/>
      <c r="E59" s="248">
        <v>880.86917000000005</v>
      </c>
      <c r="F59" s="220"/>
      <c r="G59" s="220"/>
      <c r="H59" s="220"/>
      <c r="I59" s="220"/>
      <c r="J59" s="220"/>
      <c r="K59" s="220"/>
      <c r="L59" s="220"/>
      <c r="M59" s="220"/>
      <c r="N59" s="219"/>
      <c r="O59" s="219"/>
      <c r="P59" s="219"/>
      <c r="Q59" s="219"/>
      <c r="R59" s="220"/>
      <c r="S59" s="220"/>
      <c r="T59" s="220"/>
      <c r="U59" s="220"/>
      <c r="V59" s="220"/>
      <c r="W59" s="220"/>
      <c r="X59" s="220"/>
      <c r="Y59" s="220"/>
      <c r="Z59" s="210"/>
      <c r="AA59" s="210"/>
      <c r="AB59" s="210"/>
      <c r="AC59" s="210"/>
      <c r="AD59" s="210"/>
      <c r="AE59" s="210"/>
      <c r="AF59" s="210"/>
      <c r="AG59" s="210" t="s">
        <v>169</v>
      </c>
      <c r="AH59" s="210">
        <v>0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2" x14ac:dyDescent="0.2">
      <c r="A60" s="217"/>
      <c r="B60" s="218"/>
      <c r="C60" s="243"/>
      <c r="D60" s="236"/>
      <c r="E60" s="236"/>
      <c r="F60" s="236"/>
      <c r="G60" s="236"/>
      <c r="H60" s="220"/>
      <c r="I60" s="220"/>
      <c r="J60" s="220"/>
      <c r="K60" s="220"/>
      <c r="L60" s="220"/>
      <c r="M60" s="220"/>
      <c r="N60" s="219"/>
      <c r="O60" s="219"/>
      <c r="P60" s="219"/>
      <c r="Q60" s="219"/>
      <c r="R60" s="220"/>
      <c r="S60" s="220"/>
      <c r="T60" s="220"/>
      <c r="U60" s="220"/>
      <c r="V60" s="220"/>
      <c r="W60" s="220"/>
      <c r="X60" s="220"/>
      <c r="Y60" s="220"/>
      <c r="Z60" s="210"/>
      <c r="AA60" s="210"/>
      <c r="AB60" s="210"/>
      <c r="AC60" s="210"/>
      <c r="AD60" s="210"/>
      <c r="AE60" s="210"/>
      <c r="AF60" s="210"/>
      <c r="AG60" s="210" t="s">
        <v>135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ht="22.5" outlineLevel="1" x14ac:dyDescent="0.2">
      <c r="A61" s="229">
        <v>13</v>
      </c>
      <c r="B61" s="230" t="s">
        <v>213</v>
      </c>
      <c r="C61" s="240" t="s">
        <v>214</v>
      </c>
      <c r="D61" s="231" t="s">
        <v>194</v>
      </c>
      <c r="E61" s="232">
        <v>116.89082999999999</v>
      </c>
      <c r="F61" s="233"/>
      <c r="G61" s="234">
        <f>ROUND(E61*F61,2)</f>
        <v>0</v>
      </c>
      <c r="H61" s="233"/>
      <c r="I61" s="234">
        <f>ROUND(E61*H61,2)</f>
        <v>0</v>
      </c>
      <c r="J61" s="233"/>
      <c r="K61" s="234">
        <f>ROUND(E61*J61,2)</f>
        <v>0</v>
      </c>
      <c r="L61" s="234">
        <v>21</v>
      </c>
      <c r="M61" s="234">
        <f>G61*(1+L61/100)</f>
        <v>0</v>
      </c>
      <c r="N61" s="232">
        <v>0</v>
      </c>
      <c r="O61" s="232">
        <f>ROUND(E61*N61,2)</f>
        <v>0</v>
      </c>
      <c r="P61" s="232">
        <v>0</v>
      </c>
      <c r="Q61" s="232">
        <f>ROUND(E61*P61,2)</f>
        <v>0</v>
      </c>
      <c r="R61" s="234" t="s">
        <v>195</v>
      </c>
      <c r="S61" s="234" t="s">
        <v>130</v>
      </c>
      <c r="T61" s="235" t="s">
        <v>131</v>
      </c>
      <c r="U61" s="220">
        <v>5.2999999999999999E-2</v>
      </c>
      <c r="V61" s="220">
        <f>ROUND(E61*U61,2)</f>
        <v>6.2</v>
      </c>
      <c r="W61" s="220"/>
      <c r="X61" s="220" t="s">
        <v>164</v>
      </c>
      <c r="Y61" s="220" t="s">
        <v>133</v>
      </c>
      <c r="Z61" s="210"/>
      <c r="AA61" s="210"/>
      <c r="AB61" s="210"/>
      <c r="AC61" s="210"/>
      <c r="AD61" s="210"/>
      <c r="AE61" s="210"/>
      <c r="AF61" s="210"/>
      <c r="AG61" s="210" t="s">
        <v>165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2" x14ac:dyDescent="0.2">
      <c r="A62" s="217"/>
      <c r="B62" s="218"/>
      <c r="C62" s="253" t="s">
        <v>215</v>
      </c>
      <c r="D62" s="247"/>
      <c r="E62" s="248">
        <v>116.89082999999999</v>
      </c>
      <c r="F62" s="220"/>
      <c r="G62" s="220"/>
      <c r="H62" s="220"/>
      <c r="I62" s="220"/>
      <c r="J62" s="220"/>
      <c r="K62" s="220"/>
      <c r="L62" s="220"/>
      <c r="M62" s="220"/>
      <c r="N62" s="219"/>
      <c r="O62" s="219"/>
      <c r="P62" s="219"/>
      <c r="Q62" s="219"/>
      <c r="R62" s="220"/>
      <c r="S62" s="220"/>
      <c r="T62" s="220"/>
      <c r="U62" s="220"/>
      <c r="V62" s="220"/>
      <c r="W62" s="220"/>
      <c r="X62" s="220"/>
      <c r="Y62" s="220"/>
      <c r="Z62" s="210"/>
      <c r="AA62" s="210"/>
      <c r="AB62" s="210"/>
      <c r="AC62" s="210"/>
      <c r="AD62" s="210"/>
      <c r="AE62" s="210"/>
      <c r="AF62" s="210"/>
      <c r="AG62" s="210" t="s">
        <v>169</v>
      </c>
      <c r="AH62" s="210">
        <v>0</v>
      </c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2" x14ac:dyDescent="0.2">
      <c r="A63" s="217"/>
      <c r="B63" s="218"/>
      <c r="C63" s="243"/>
      <c r="D63" s="236"/>
      <c r="E63" s="236"/>
      <c r="F63" s="236"/>
      <c r="G63" s="236"/>
      <c r="H63" s="220"/>
      <c r="I63" s="220"/>
      <c r="J63" s="220"/>
      <c r="K63" s="220"/>
      <c r="L63" s="220"/>
      <c r="M63" s="220"/>
      <c r="N63" s="219"/>
      <c r="O63" s="219"/>
      <c r="P63" s="219"/>
      <c r="Q63" s="219"/>
      <c r="R63" s="220"/>
      <c r="S63" s="220"/>
      <c r="T63" s="220"/>
      <c r="U63" s="220"/>
      <c r="V63" s="220"/>
      <c r="W63" s="220"/>
      <c r="X63" s="220"/>
      <c r="Y63" s="220"/>
      <c r="Z63" s="210"/>
      <c r="AA63" s="210"/>
      <c r="AB63" s="210"/>
      <c r="AC63" s="210"/>
      <c r="AD63" s="210"/>
      <c r="AE63" s="210"/>
      <c r="AF63" s="210"/>
      <c r="AG63" s="210" t="s">
        <v>135</v>
      </c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1" x14ac:dyDescent="0.2">
      <c r="A64" s="229">
        <v>14</v>
      </c>
      <c r="B64" s="230" t="s">
        <v>216</v>
      </c>
      <c r="C64" s="240" t="s">
        <v>217</v>
      </c>
      <c r="D64" s="231" t="s">
        <v>194</v>
      </c>
      <c r="E64" s="232">
        <v>2.0608</v>
      </c>
      <c r="F64" s="233"/>
      <c r="G64" s="234">
        <f>ROUND(E64*F64,2)</f>
        <v>0</v>
      </c>
      <c r="H64" s="233"/>
      <c r="I64" s="234">
        <f>ROUND(E64*H64,2)</f>
        <v>0</v>
      </c>
      <c r="J64" s="233"/>
      <c r="K64" s="234">
        <f>ROUND(E64*J64,2)</f>
        <v>0</v>
      </c>
      <c r="L64" s="234">
        <v>21</v>
      </c>
      <c r="M64" s="234">
        <f>G64*(1+L64/100)</f>
        <v>0</v>
      </c>
      <c r="N64" s="232">
        <v>0</v>
      </c>
      <c r="O64" s="232">
        <f>ROUND(E64*N64,2)</f>
        <v>0</v>
      </c>
      <c r="P64" s="232">
        <v>0</v>
      </c>
      <c r="Q64" s="232">
        <f>ROUND(E64*P64,2)</f>
        <v>0</v>
      </c>
      <c r="R64" s="234" t="s">
        <v>195</v>
      </c>
      <c r="S64" s="234" t="s">
        <v>130</v>
      </c>
      <c r="T64" s="235" t="s">
        <v>131</v>
      </c>
      <c r="U64" s="220">
        <v>0.05</v>
      </c>
      <c r="V64" s="220">
        <f>ROUND(E64*U64,2)</f>
        <v>0.1</v>
      </c>
      <c r="W64" s="220"/>
      <c r="X64" s="220" t="s">
        <v>164</v>
      </c>
      <c r="Y64" s="220" t="s">
        <v>133</v>
      </c>
      <c r="Z64" s="210"/>
      <c r="AA64" s="210"/>
      <c r="AB64" s="210"/>
      <c r="AC64" s="210"/>
      <c r="AD64" s="210"/>
      <c r="AE64" s="210"/>
      <c r="AF64" s="210"/>
      <c r="AG64" s="210" t="s">
        <v>165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2" x14ac:dyDescent="0.2">
      <c r="A65" s="217"/>
      <c r="B65" s="218"/>
      <c r="C65" s="252" t="s">
        <v>218</v>
      </c>
      <c r="D65" s="249"/>
      <c r="E65" s="249"/>
      <c r="F65" s="249"/>
      <c r="G65" s="249"/>
      <c r="H65" s="220"/>
      <c r="I65" s="220"/>
      <c r="J65" s="220"/>
      <c r="K65" s="220"/>
      <c r="L65" s="220"/>
      <c r="M65" s="220"/>
      <c r="N65" s="219"/>
      <c r="O65" s="219"/>
      <c r="P65" s="219"/>
      <c r="Q65" s="219"/>
      <c r="R65" s="220"/>
      <c r="S65" s="220"/>
      <c r="T65" s="220"/>
      <c r="U65" s="220"/>
      <c r="V65" s="220"/>
      <c r="W65" s="220"/>
      <c r="X65" s="220"/>
      <c r="Y65" s="220"/>
      <c r="Z65" s="210"/>
      <c r="AA65" s="210"/>
      <c r="AB65" s="210"/>
      <c r="AC65" s="210"/>
      <c r="AD65" s="210"/>
      <c r="AE65" s="210"/>
      <c r="AF65" s="210"/>
      <c r="AG65" s="210" t="s">
        <v>167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2" x14ac:dyDescent="0.2">
      <c r="A66" s="217"/>
      <c r="B66" s="218"/>
      <c r="C66" s="253" t="s">
        <v>219</v>
      </c>
      <c r="D66" s="247"/>
      <c r="E66" s="248">
        <v>2.0608</v>
      </c>
      <c r="F66" s="220"/>
      <c r="G66" s="220"/>
      <c r="H66" s="220"/>
      <c r="I66" s="220"/>
      <c r="J66" s="220"/>
      <c r="K66" s="220"/>
      <c r="L66" s="220"/>
      <c r="M66" s="220"/>
      <c r="N66" s="219"/>
      <c r="O66" s="219"/>
      <c r="P66" s="219"/>
      <c r="Q66" s="219"/>
      <c r="R66" s="220"/>
      <c r="S66" s="220"/>
      <c r="T66" s="220"/>
      <c r="U66" s="220"/>
      <c r="V66" s="220"/>
      <c r="W66" s="220"/>
      <c r="X66" s="220"/>
      <c r="Y66" s="220"/>
      <c r="Z66" s="210"/>
      <c r="AA66" s="210"/>
      <c r="AB66" s="210"/>
      <c r="AC66" s="210"/>
      <c r="AD66" s="210"/>
      <c r="AE66" s="210"/>
      <c r="AF66" s="210"/>
      <c r="AG66" s="210" t="s">
        <v>169</v>
      </c>
      <c r="AH66" s="210">
        <v>0</v>
      </c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2" x14ac:dyDescent="0.2">
      <c r="A67" s="217"/>
      <c r="B67" s="218"/>
      <c r="C67" s="243"/>
      <c r="D67" s="236"/>
      <c r="E67" s="236"/>
      <c r="F67" s="236"/>
      <c r="G67" s="236"/>
      <c r="H67" s="220"/>
      <c r="I67" s="220"/>
      <c r="J67" s="220"/>
      <c r="K67" s="220"/>
      <c r="L67" s="220"/>
      <c r="M67" s="220"/>
      <c r="N67" s="219"/>
      <c r="O67" s="219"/>
      <c r="P67" s="219"/>
      <c r="Q67" s="219"/>
      <c r="R67" s="220"/>
      <c r="S67" s="220"/>
      <c r="T67" s="220"/>
      <c r="U67" s="220"/>
      <c r="V67" s="220"/>
      <c r="W67" s="220"/>
      <c r="X67" s="220"/>
      <c r="Y67" s="220"/>
      <c r="Z67" s="210"/>
      <c r="AA67" s="210"/>
      <c r="AB67" s="210"/>
      <c r="AC67" s="210"/>
      <c r="AD67" s="210"/>
      <c r="AE67" s="210"/>
      <c r="AF67" s="210"/>
      <c r="AG67" s="210" t="s">
        <v>135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ht="22.5" outlineLevel="1" x14ac:dyDescent="0.2">
      <c r="A68" s="229">
        <v>15</v>
      </c>
      <c r="B68" s="230" t="s">
        <v>220</v>
      </c>
      <c r="C68" s="240" t="s">
        <v>221</v>
      </c>
      <c r="D68" s="231" t="s">
        <v>194</v>
      </c>
      <c r="E68" s="232">
        <v>116.89082999999999</v>
      </c>
      <c r="F68" s="233"/>
      <c r="G68" s="234">
        <f>ROUND(E68*F68,2)</f>
        <v>0</v>
      </c>
      <c r="H68" s="233"/>
      <c r="I68" s="234">
        <f>ROUND(E68*H68,2)</f>
        <v>0</v>
      </c>
      <c r="J68" s="233"/>
      <c r="K68" s="234">
        <f>ROUND(E68*J68,2)</f>
        <v>0</v>
      </c>
      <c r="L68" s="234">
        <v>21</v>
      </c>
      <c r="M68" s="234">
        <f>G68*(1+L68/100)</f>
        <v>0</v>
      </c>
      <c r="N68" s="232">
        <v>0</v>
      </c>
      <c r="O68" s="232">
        <f>ROUND(E68*N68,2)</f>
        <v>0</v>
      </c>
      <c r="P68" s="232">
        <v>0</v>
      </c>
      <c r="Q68" s="232">
        <f>ROUND(E68*P68,2)</f>
        <v>0</v>
      </c>
      <c r="R68" s="234" t="s">
        <v>195</v>
      </c>
      <c r="S68" s="234" t="s">
        <v>130</v>
      </c>
      <c r="T68" s="235" t="s">
        <v>131</v>
      </c>
      <c r="U68" s="220">
        <v>0.20200000000000001</v>
      </c>
      <c r="V68" s="220">
        <f>ROUND(E68*U68,2)</f>
        <v>23.61</v>
      </c>
      <c r="W68" s="220"/>
      <c r="X68" s="220" t="s">
        <v>164</v>
      </c>
      <c r="Y68" s="220" t="s">
        <v>133</v>
      </c>
      <c r="Z68" s="210"/>
      <c r="AA68" s="210"/>
      <c r="AB68" s="210"/>
      <c r="AC68" s="210"/>
      <c r="AD68" s="210"/>
      <c r="AE68" s="210"/>
      <c r="AF68" s="210"/>
      <c r="AG68" s="210" t="s">
        <v>165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2" x14ac:dyDescent="0.2">
      <c r="A69" s="217"/>
      <c r="B69" s="218"/>
      <c r="C69" s="252" t="s">
        <v>222</v>
      </c>
      <c r="D69" s="249"/>
      <c r="E69" s="249"/>
      <c r="F69" s="249"/>
      <c r="G69" s="249"/>
      <c r="H69" s="220"/>
      <c r="I69" s="220"/>
      <c r="J69" s="220"/>
      <c r="K69" s="220"/>
      <c r="L69" s="220"/>
      <c r="M69" s="220"/>
      <c r="N69" s="219"/>
      <c r="O69" s="219"/>
      <c r="P69" s="219"/>
      <c r="Q69" s="219"/>
      <c r="R69" s="220"/>
      <c r="S69" s="220"/>
      <c r="T69" s="220"/>
      <c r="U69" s="220"/>
      <c r="V69" s="220"/>
      <c r="W69" s="220"/>
      <c r="X69" s="220"/>
      <c r="Y69" s="220"/>
      <c r="Z69" s="210"/>
      <c r="AA69" s="210"/>
      <c r="AB69" s="210"/>
      <c r="AC69" s="210"/>
      <c r="AD69" s="210"/>
      <c r="AE69" s="210"/>
      <c r="AF69" s="210"/>
      <c r="AG69" s="210" t="s">
        <v>167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2" x14ac:dyDescent="0.2">
      <c r="A70" s="217"/>
      <c r="B70" s="218"/>
      <c r="C70" s="254" t="s">
        <v>223</v>
      </c>
      <c r="D70" s="251"/>
      <c r="E70" s="251"/>
      <c r="F70" s="251"/>
      <c r="G70" s="251"/>
      <c r="H70" s="220"/>
      <c r="I70" s="220"/>
      <c r="J70" s="220"/>
      <c r="K70" s="220"/>
      <c r="L70" s="220"/>
      <c r="M70" s="220"/>
      <c r="N70" s="219"/>
      <c r="O70" s="219"/>
      <c r="P70" s="219"/>
      <c r="Q70" s="219"/>
      <c r="R70" s="220"/>
      <c r="S70" s="220"/>
      <c r="T70" s="220"/>
      <c r="U70" s="220"/>
      <c r="V70" s="220"/>
      <c r="W70" s="220"/>
      <c r="X70" s="220"/>
      <c r="Y70" s="220"/>
      <c r="Z70" s="210"/>
      <c r="AA70" s="210"/>
      <c r="AB70" s="210"/>
      <c r="AC70" s="210"/>
      <c r="AD70" s="210"/>
      <c r="AE70" s="210"/>
      <c r="AF70" s="210"/>
      <c r="AG70" s="210" t="s">
        <v>149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2" x14ac:dyDescent="0.2">
      <c r="A71" s="217"/>
      <c r="B71" s="218"/>
      <c r="C71" s="253" t="s">
        <v>224</v>
      </c>
      <c r="D71" s="247"/>
      <c r="E71" s="248">
        <v>116.89082999999999</v>
      </c>
      <c r="F71" s="220"/>
      <c r="G71" s="220"/>
      <c r="H71" s="220"/>
      <c r="I71" s="220"/>
      <c r="J71" s="220"/>
      <c r="K71" s="220"/>
      <c r="L71" s="220"/>
      <c r="M71" s="220"/>
      <c r="N71" s="219"/>
      <c r="O71" s="219"/>
      <c r="P71" s="219"/>
      <c r="Q71" s="219"/>
      <c r="R71" s="220"/>
      <c r="S71" s="220"/>
      <c r="T71" s="220"/>
      <c r="U71" s="220"/>
      <c r="V71" s="220"/>
      <c r="W71" s="220"/>
      <c r="X71" s="220"/>
      <c r="Y71" s="220"/>
      <c r="Z71" s="210"/>
      <c r="AA71" s="210"/>
      <c r="AB71" s="210"/>
      <c r="AC71" s="210"/>
      <c r="AD71" s="210"/>
      <c r="AE71" s="210"/>
      <c r="AF71" s="210"/>
      <c r="AG71" s="210" t="s">
        <v>169</v>
      </c>
      <c r="AH71" s="210">
        <v>0</v>
      </c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2" x14ac:dyDescent="0.2">
      <c r="A72" s="217"/>
      <c r="B72" s="218"/>
      <c r="C72" s="243"/>
      <c r="D72" s="236"/>
      <c r="E72" s="236"/>
      <c r="F72" s="236"/>
      <c r="G72" s="236"/>
      <c r="H72" s="220"/>
      <c r="I72" s="220"/>
      <c r="J72" s="220"/>
      <c r="K72" s="220"/>
      <c r="L72" s="220"/>
      <c r="M72" s="220"/>
      <c r="N72" s="219"/>
      <c r="O72" s="219"/>
      <c r="P72" s="219"/>
      <c r="Q72" s="219"/>
      <c r="R72" s="220"/>
      <c r="S72" s="220"/>
      <c r="T72" s="220"/>
      <c r="U72" s="220"/>
      <c r="V72" s="220"/>
      <c r="W72" s="220"/>
      <c r="X72" s="220"/>
      <c r="Y72" s="220"/>
      <c r="Z72" s="210"/>
      <c r="AA72" s="210"/>
      <c r="AB72" s="210"/>
      <c r="AC72" s="210"/>
      <c r="AD72" s="210"/>
      <c r="AE72" s="210"/>
      <c r="AF72" s="210"/>
      <c r="AG72" s="210" t="s">
        <v>135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1" x14ac:dyDescent="0.2">
      <c r="A73" s="229">
        <v>16</v>
      </c>
      <c r="B73" s="230" t="s">
        <v>225</v>
      </c>
      <c r="C73" s="240" t="s">
        <v>226</v>
      </c>
      <c r="D73" s="231" t="s">
        <v>162</v>
      </c>
      <c r="E73" s="232">
        <v>389.6361</v>
      </c>
      <c r="F73" s="233"/>
      <c r="G73" s="234">
        <f>ROUND(E73*F73,2)</f>
        <v>0</v>
      </c>
      <c r="H73" s="233"/>
      <c r="I73" s="234">
        <f>ROUND(E73*H73,2)</f>
        <v>0</v>
      </c>
      <c r="J73" s="233"/>
      <c r="K73" s="234">
        <f>ROUND(E73*J73,2)</f>
        <v>0</v>
      </c>
      <c r="L73" s="234">
        <v>21</v>
      </c>
      <c r="M73" s="234">
        <f>G73*(1+L73/100)</f>
        <v>0</v>
      </c>
      <c r="N73" s="232">
        <v>0</v>
      </c>
      <c r="O73" s="232">
        <f>ROUND(E73*N73,2)</f>
        <v>0</v>
      </c>
      <c r="P73" s="232">
        <v>0</v>
      </c>
      <c r="Q73" s="232">
        <f>ROUND(E73*P73,2)</f>
        <v>0</v>
      </c>
      <c r="R73" s="234" t="s">
        <v>227</v>
      </c>
      <c r="S73" s="234" t="s">
        <v>130</v>
      </c>
      <c r="T73" s="235" t="s">
        <v>131</v>
      </c>
      <c r="U73" s="220">
        <v>0.06</v>
      </c>
      <c r="V73" s="220">
        <f>ROUND(E73*U73,2)</f>
        <v>23.38</v>
      </c>
      <c r="W73" s="220"/>
      <c r="X73" s="220" t="s">
        <v>164</v>
      </c>
      <c r="Y73" s="220" t="s">
        <v>133</v>
      </c>
      <c r="Z73" s="210"/>
      <c r="AA73" s="210"/>
      <c r="AB73" s="210"/>
      <c r="AC73" s="210"/>
      <c r="AD73" s="210"/>
      <c r="AE73" s="210"/>
      <c r="AF73" s="210"/>
      <c r="AG73" s="210" t="s">
        <v>165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2" x14ac:dyDescent="0.2">
      <c r="A74" s="217"/>
      <c r="B74" s="218"/>
      <c r="C74" s="252" t="s">
        <v>228</v>
      </c>
      <c r="D74" s="249"/>
      <c r="E74" s="249"/>
      <c r="F74" s="249"/>
      <c r="G74" s="249"/>
      <c r="H74" s="220"/>
      <c r="I74" s="220"/>
      <c r="J74" s="220"/>
      <c r="K74" s="220"/>
      <c r="L74" s="220"/>
      <c r="M74" s="220"/>
      <c r="N74" s="219"/>
      <c r="O74" s="219"/>
      <c r="P74" s="219"/>
      <c r="Q74" s="219"/>
      <c r="R74" s="220"/>
      <c r="S74" s="220"/>
      <c r="T74" s="220"/>
      <c r="U74" s="220"/>
      <c r="V74" s="220"/>
      <c r="W74" s="220"/>
      <c r="X74" s="220"/>
      <c r="Y74" s="220"/>
      <c r="Z74" s="210"/>
      <c r="AA74" s="210"/>
      <c r="AB74" s="210"/>
      <c r="AC74" s="210"/>
      <c r="AD74" s="210"/>
      <c r="AE74" s="210"/>
      <c r="AF74" s="210"/>
      <c r="AG74" s="210" t="s">
        <v>167</v>
      </c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2" x14ac:dyDescent="0.2">
      <c r="A75" s="217"/>
      <c r="B75" s="218"/>
      <c r="C75" s="253" t="s">
        <v>229</v>
      </c>
      <c r="D75" s="247"/>
      <c r="E75" s="248">
        <v>389.6361</v>
      </c>
      <c r="F75" s="220"/>
      <c r="G75" s="220"/>
      <c r="H75" s="220"/>
      <c r="I75" s="220"/>
      <c r="J75" s="220"/>
      <c r="K75" s="220"/>
      <c r="L75" s="220"/>
      <c r="M75" s="220"/>
      <c r="N75" s="219"/>
      <c r="O75" s="219"/>
      <c r="P75" s="219"/>
      <c r="Q75" s="219"/>
      <c r="R75" s="220"/>
      <c r="S75" s="220"/>
      <c r="T75" s="220"/>
      <c r="U75" s="220"/>
      <c r="V75" s="220"/>
      <c r="W75" s="220"/>
      <c r="X75" s="220"/>
      <c r="Y75" s="220"/>
      <c r="Z75" s="210"/>
      <c r="AA75" s="210"/>
      <c r="AB75" s="210"/>
      <c r="AC75" s="210"/>
      <c r="AD75" s="210"/>
      <c r="AE75" s="210"/>
      <c r="AF75" s="210"/>
      <c r="AG75" s="210" t="s">
        <v>169</v>
      </c>
      <c r="AH75" s="210">
        <v>0</v>
      </c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2" x14ac:dyDescent="0.2">
      <c r="A76" s="217"/>
      <c r="B76" s="218"/>
      <c r="C76" s="243"/>
      <c r="D76" s="236"/>
      <c r="E76" s="236"/>
      <c r="F76" s="236"/>
      <c r="G76" s="236"/>
      <c r="H76" s="220"/>
      <c r="I76" s="220"/>
      <c r="J76" s="220"/>
      <c r="K76" s="220"/>
      <c r="L76" s="220"/>
      <c r="M76" s="220"/>
      <c r="N76" s="219"/>
      <c r="O76" s="219"/>
      <c r="P76" s="219"/>
      <c r="Q76" s="219"/>
      <c r="R76" s="220"/>
      <c r="S76" s="220"/>
      <c r="T76" s="220"/>
      <c r="U76" s="220"/>
      <c r="V76" s="220"/>
      <c r="W76" s="220"/>
      <c r="X76" s="220"/>
      <c r="Y76" s="220"/>
      <c r="Z76" s="210"/>
      <c r="AA76" s="210"/>
      <c r="AB76" s="210"/>
      <c r="AC76" s="210"/>
      <c r="AD76" s="210"/>
      <c r="AE76" s="210"/>
      <c r="AF76" s="210"/>
      <c r="AG76" s="210" t="s">
        <v>135</v>
      </c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1" x14ac:dyDescent="0.2">
      <c r="A77" s="229">
        <v>17</v>
      </c>
      <c r="B77" s="230" t="s">
        <v>230</v>
      </c>
      <c r="C77" s="240" t="s">
        <v>231</v>
      </c>
      <c r="D77" s="231" t="s">
        <v>162</v>
      </c>
      <c r="E77" s="232">
        <v>2494.4</v>
      </c>
      <c r="F77" s="233"/>
      <c r="G77" s="234">
        <f>ROUND(E77*F77,2)</f>
        <v>0</v>
      </c>
      <c r="H77" s="233"/>
      <c r="I77" s="234">
        <f>ROUND(E77*H77,2)</f>
        <v>0</v>
      </c>
      <c r="J77" s="233"/>
      <c r="K77" s="234">
        <f>ROUND(E77*J77,2)</f>
        <v>0</v>
      </c>
      <c r="L77" s="234">
        <v>21</v>
      </c>
      <c r="M77" s="234">
        <f>G77*(1+L77/100)</f>
        <v>0</v>
      </c>
      <c r="N77" s="232">
        <v>0</v>
      </c>
      <c r="O77" s="232">
        <f>ROUND(E77*N77,2)</f>
        <v>0</v>
      </c>
      <c r="P77" s="232">
        <v>0</v>
      </c>
      <c r="Q77" s="232">
        <f>ROUND(E77*P77,2)</f>
        <v>0</v>
      </c>
      <c r="R77" s="234" t="s">
        <v>195</v>
      </c>
      <c r="S77" s="234" t="s">
        <v>130</v>
      </c>
      <c r="T77" s="235" t="s">
        <v>131</v>
      </c>
      <c r="U77" s="220">
        <v>1.7999999999999999E-2</v>
      </c>
      <c r="V77" s="220">
        <f>ROUND(E77*U77,2)</f>
        <v>44.9</v>
      </c>
      <c r="W77" s="220"/>
      <c r="X77" s="220" t="s">
        <v>164</v>
      </c>
      <c r="Y77" s="220" t="s">
        <v>133</v>
      </c>
      <c r="Z77" s="210"/>
      <c r="AA77" s="210"/>
      <c r="AB77" s="210"/>
      <c r="AC77" s="210"/>
      <c r="AD77" s="210"/>
      <c r="AE77" s="210"/>
      <c r="AF77" s="210"/>
      <c r="AG77" s="210" t="s">
        <v>165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2" x14ac:dyDescent="0.2">
      <c r="A78" s="217"/>
      <c r="B78" s="218"/>
      <c r="C78" s="252" t="s">
        <v>232</v>
      </c>
      <c r="D78" s="249"/>
      <c r="E78" s="249"/>
      <c r="F78" s="249"/>
      <c r="G78" s="249"/>
      <c r="H78" s="220"/>
      <c r="I78" s="220"/>
      <c r="J78" s="220"/>
      <c r="K78" s="220"/>
      <c r="L78" s="220"/>
      <c r="M78" s="220"/>
      <c r="N78" s="219"/>
      <c r="O78" s="219"/>
      <c r="P78" s="219"/>
      <c r="Q78" s="219"/>
      <c r="R78" s="220"/>
      <c r="S78" s="220"/>
      <c r="T78" s="220"/>
      <c r="U78" s="220"/>
      <c r="V78" s="220"/>
      <c r="W78" s="220"/>
      <c r="X78" s="220"/>
      <c r="Y78" s="220"/>
      <c r="Z78" s="210"/>
      <c r="AA78" s="210"/>
      <c r="AB78" s="210"/>
      <c r="AC78" s="210"/>
      <c r="AD78" s="210"/>
      <c r="AE78" s="210"/>
      <c r="AF78" s="210"/>
      <c r="AG78" s="210" t="s">
        <v>167</v>
      </c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2" x14ac:dyDescent="0.2">
      <c r="A79" s="217"/>
      <c r="B79" s="218"/>
      <c r="C79" s="253" t="s">
        <v>233</v>
      </c>
      <c r="D79" s="247"/>
      <c r="E79" s="248">
        <v>2494.4</v>
      </c>
      <c r="F79" s="220"/>
      <c r="G79" s="220"/>
      <c r="H79" s="220"/>
      <c r="I79" s="220"/>
      <c r="J79" s="220"/>
      <c r="K79" s="220"/>
      <c r="L79" s="220"/>
      <c r="M79" s="220"/>
      <c r="N79" s="219"/>
      <c r="O79" s="219"/>
      <c r="P79" s="219"/>
      <c r="Q79" s="219"/>
      <c r="R79" s="220"/>
      <c r="S79" s="220"/>
      <c r="T79" s="220"/>
      <c r="U79" s="220"/>
      <c r="V79" s="220"/>
      <c r="W79" s="220"/>
      <c r="X79" s="220"/>
      <c r="Y79" s="220"/>
      <c r="Z79" s="210"/>
      <c r="AA79" s="210"/>
      <c r="AB79" s="210"/>
      <c r="AC79" s="210"/>
      <c r="AD79" s="210"/>
      <c r="AE79" s="210"/>
      <c r="AF79" s="210"/>
      <c r="AG79" s="210" t="s">
        <v>169</v>
      </c>
      <c r="AH79" s="210">
        <v>0</v>
      </c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2" x14ac:dyDescent="0.2">
      <c r="A80" s="217"/>
      <c r="B80" s="218"/>
      <c r="C80" s="243"/>
      <c r="D80" s="236"/>
      <c r="E80" s="236"/>
      <c r="F80" s="236"/>
      <c r="G80" s="236"/>
      <c r="H80" s="220"/>
      <c r="I80" s="220"/>
      <c r="J80" s="220"/>
      <c r="K80" s="220"/>
      <c r="L80" s="220"/>
      <c r="M80" s="220"/>
      <c r="N80" s="219"/>
      <c r="O80" s="219"/>
      <c r="P80" s="219"/>
      <c r="Q80" s="219"/>
      <c r="R80" s="220"/>
      <c r="S80" s="220"/>
      <c r="T80" s="220"/>
      <c r="U80" s="220"/>
      <c r="V80" s="220"/>
      <c r="W80" s="220"/>
      <c r="X80" s="220"/>
      <c r="Y80" s="220"/>
      <c r="Z80" s="210"/>
      <c r="AA80" s="210"/>
      <c r="AB80" s="210"/>
      <c r="AC80" s="210"/>
      <c r="AD80" s="210"/>
      <c r="AE80" s="210"/>
      <c r="AF80" s="210"/>
      <c r="AG80" s="210" t="s">
        <v>135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1" x14ac:dyDescent="0.2">
      <c r="A81" s="229">
        <v>18</v>
      </c>
      <c r="B81" s="230" t="s">
        <v>234</v>
      </c>
      <c r="C81" s="240" t="s">
        <v>235</v>
      </c>
      <c r="D81" s="231" t="s">
        <v>162</v>
      </c>
      <c r="E81" s="232">
        <v>389.6361</v>
      </c>
      <c r="F81" s="233"/>
      <c r="G81" s="234">
        <f>ROUND(E81*F81,2)</f>
        <v>0</v>
      </c>
      <c r="H81" s="233"/>
      <c r="I81" s="234">
        <f>ROUND(E81*H81,2)</f>
        <v>0</v>
      </c>
      <c r="J81" s="233"/>
      <c r="K81" s="234">
        <f>ROUND(E81*J81,2)</f>
        <v>0</v>
      </c>
      <c r="L81" s="234">
        <v>21</v>
      </c>
      <c r="M81" s="234">
        <f>G81*(1+L81/100)</f>
        <v>0</v>
      </c>
      <c r="N81" s="232">
        <v>0</v>
      </c>
      <c r="O81" s="232">
        <f>ROUND(E81*N81,2)</f>
        <v>0</v>
      </c>
      <c r="P81" s="232">
        <v>0</v>
      </c>
      <c r="Q81" s="232">
        <f>ROUND(E81*P81,2)</f>
        <v>0</v>
      </c>
      <c r="R81" s="234" t="s">
        <v>195</v>
      </c>
      <c r="S81" s="234" t="s">
        <v>130</v>
      </c>
      <c r="T81" s="235" t="s">
        <v>131</v>
      </c>
      <c r="U81" s="220">
        <v>1.7999999999999999E-2</v>
      </c>
      <c r="V81" s="220">
        <f>ROUND(E81*U81,2)</f>
        <v>7.01</v>
      </c>
      <c r="W81" s="220"/>
      <c r="X81" s="220" t="s">
        <v>164</v>
      </c>
      <c r="Y81" s="220" t="s">
        <v>133</v>
      </c>
      <c r="Z81" s="210"/>
      <c r="AA81" s="210"/>
      <c r="AB81" s="210"/>
      <c r="AC81" s="210"/>
      <c r="AD81" s="210"/>
      <c r="AE81" s="210"/>
      <c r="AF81" s="210"/>
      <c r="AG81" s="210" t="s">
        <v>165</v>
      </c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2" x14ac:dyDescent="0.2">
      <c r="A82" s="217"/>
      <c r="B82" s="218"/>
      <c r="C82" s="252" t="s">
        <v>236</v>
      </c>
      <c r="D82" s="249"/>
      <c r="E82" s="249"/>
      <c r="F82" s="249"/>
      <c r="G82" s="249"/>
      <c r="H82" s="220"/>
      <c r="I82" s="220"/>
      <c r="J82" s="220"/>
      <c r="K82" s="220"/>
      <c r="L82" s="220"/>
      <c r="M82" s="220"/>
      <c r="N82" s="219"/>
      <c r="O82" s="219"/>
      <c r="P82" s="219"/>
      <c r="Q82" s="219"/>
      <c r="R82" s="220"/>
      <c r="S82" s="220"/>
      <c r="T82" s="220"/>
      <c r="U82" s="220"/>
      <c r="V82" s="220"/>
      <c r="W82" s="220"/>
      <c r="X82" s="220"/>
      <c r="Y82" s="220"/>
      <c r="Z82" s="210"/>
      <c r="AA82" s="210"/>
      <c r="AB82" s="210"/>
      <c r="AC82" s="210"/>
      <c r="AD82" s="210"/>
      <c r="AE82" s="210"/>
      <c r="AF82" s="210"/>
      <c r="AG82" s="210" t="s">
        <v>167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2" x14ac:dyDescent="0.2">
      <c r="A83" s="217"/>
      <c r="B83" s="218"/>
      <c r="C83" s="253" t="s">
        <v>229</v>
      </c>
      <c r="D83" s="247"/>
      <c r="E83" s="248">
        <v>389.6361</v>
      </c>
      <c r="F83" s="220"/>
      <c r="G83" s="220"/>
      <c r="H83" s="220"/>
      <c r="I83" s="220"/>
      <c r="J83" s="220"/>
      <c r="K83" s="220"/>
      <c r="L83" s="220"/>
      <c r="M83" s="220"/>
      <c r="N83" s="219"/>
      <c r="O83" s="219"/>
      <c r="P83" s="219"/>
      <c r="Q83" s="219"/>
      <c r="R83" s="220"/>
      <c r="S83" s="220"/>
      <c r="T83" s="220"/>
      <c r="U83" s="220"/>
      <c r="V83" s="220"/>
      <c r="W83" s="220"/>
      <c r="X83" s="220"/>
      <c r="Y83" s="220"/>
      <c r="Z83" s="210"/>
      <c r="AA83" s="210"/>
      <c r="AB83" s="210"/>
      <c r="AC83" s="210"/>
      <c r="AD83" s="210"/>
      <c r="AE83" s="210"/>
      <c r="AF83" s="210"/>
      <c r="AG83" s="210" t="s">
        <v>169</v>
      </c>
      <c r="AH83" s="210">
        <v>0</v>
      </c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2" x14ac:dyDescent="0.2">
      <c r="A84" s="217"/>
      <c r="B84" s="218"/>
      <c r="C84" s="243"/>
      <c r="D84" s="236"/>
      <c r="E84" s="236"/>
      <c r="F84" s="236"/>
      <c r="G84" s="236"/>
      <c r="H84" s="220"/>
      <c r="I84" s="220"/>
      <c r="J84" s="220"/>
      <c r="K84" s="220"/>
      <c r="L84" s="220"/>
      <c r="M84" s="220"/>
      <c r="N84" s="219"/>
      <c r="O84" s="219"/>
      <c r="P84" s="219"/>
      <c r="Q84" s="219"/>
      <c r="R84" s="220"/>
      <c r="S84" s="220"/>
      <c r="T84" s="220"/>
      <c r="U84" s="220"/>
      <c r="V84" s="220"/>
      <c r="W84" s="220"/>
      <c r="X84" s="220"/>
      <c r="Y84" s="220"/>
      <c r="Z84" s="210"/>
      <c r="AA84" s="210"/>
      <c r="AB84" s="210"/>
      <c r="AC84" s="210"/>
      <c r="AD84" s="210"/>
      <c r="AE84" s="210"/>
      <c r="AF84" s="210"/>
      <c r="AG84" s="210" t="s">
        <v>135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1" x14ac:dyDescent="0.2">
      <c r="A85" s="229">
        <v>19</v>
      </c>
      <c r="B85" s="230" t="s">
        <v>237</v>
      </c>
      <c r="C85" s="240" t="s">
        <v>238</v>
      </c>
      <c r="D85" s="231" t="s">
        <v>239</v>
      </c>
      <c r="E85" s="232">
        <v>880.86917000000005</v>
      </c>
      <c r="F85" s="233"/>
      <c r="G85" s="234">
        <f>ROUND(E85*F85,2)</f>
        <v>0</v>
      </c>
      <c r="H85" s="233"/>
      <c r="I85" s="234">
        <f>ROUND(E85*H85,2)</f>
        <v>0</v>
      </c>
      <c r="J85" s="233"/>
      <c r="K85" s="234">
        <f>ROUND(E85*J85,2)</f>
        <v>0</v>
      </c>
      <c r="L85" s="234">
        <v>21</v>
      </c>
      <c r="M85" s="234">
        <f>G85*(1+L85/100)</f>
        <v>0</v>
      </c>
      <c r="N85" s="232">
        <v>0</v>
      </c>
      <c r="O85" s="232">
        <f>ROUND(E85*N85,2)</f>
        <v>0</v>
      </c>
      <c r="P85" s="232">
        <v>0</v>
      </c>
      <c r="Q85" s="232">
        <f>ROUND(E85*P85,2)</f>
        <v>0</v>
      </c>
      <c r="R85" s="234"/>
      <c r="S85" s="234" t="s">
        <v>240</v>
      </c>
      <c r="T85" s="235" t="s">
        <v>131</v>
      </c>
      <c r="U85" s="220">
        <v>8.9999999999999993E-3</v>
      </c>
      <c r="V85" s="220">
        <f>ROUND(E85*U85,2)</f>
        <v>7.93</v>
      </c>
      <c r="W85" s="220"/>
      <c r="X85" s="220" t="s">
        <v>164</v>
      </c>
      <c r="Y85" s="220" t="s">
        <v>133</v>
      </c>
      <c r="Z85" s="210"/>
      <c r="AA85" s="210"/>
      <c r="AB85" s="210"/>
      <c r="AC85" s="210"/>
      <c r="AD85" s="210"/>
      <c r="AE85" s="210"/>
      <c r="AF85" s="210"/>
      <c r="AG85" s="210" t="s">
        <v>165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2" x14ac:dyDescent="0.2">
      <c r="A86" s="217"/>
      <c r="B86" s="218"/>
      <c r="C86" s="253" t="s">
        <v>210</v>
      </c>
      <c r="D86" s="247"/>
      <c r="E86" s="248">
        <v>880.86917000000005</v>
      </c>
      <c r="F86" s="220"/>
      <c r="G86" s="220"/>
      <c r="H86" s="220"/>
      <c r="I86" s="220"/>
      <c r="J86" s="220"/>
      <c r="K86" s="220"/>
      <c r="L86" s="220"/>
      <c r="M86" s="220"/>
      <c r="N86" s="219"/>
      <c r="O86" s="219"/>
      <c r="P86" s="219"/>
      <c r="Q86" s="219"/>
      <c r="R86" s="220"/>
      <c r="S86" s="220"/>
      <c r="T86" s="220"/>
      <c r="U86" s="220"/>
      <c r="V86" s="220"/>
      <c r="W86" s="220"/>
      <c r="X86" s="220"/>
      <c r="Y86" s="220"/>
      <c r="Z86" s="210"/>
      <c r="AA86" s="210"/>
      <c r="AB86" s="210"/>
      <c r="AC86" s="210"/>
      <c r="AD86" s="210"/>
      <c r="AE86" s="210"/>
      <c r="AF86" s="210"/>
      <c r="AG86" s="210" t="s">
        <v>169</v>
      </c>
      <c r="AH86" s="210">
        <v>0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2" x14ac:dyDescent="0.2">
      <c r="A87" s="217"/>
      <c r="B87" s="218"/>
      <c r="C87" s="243"/>
      <c r="D87" s="236"/>
      <c r="E87" s="236"/>
      <c r="F87" s="236"/>
      <c r="G87" s="236"/>
      <c r="H87" s="220"/>
      <c r="I87" s="220"/>
      <c r="J87" s="220"/>
      <c r="K87" s="220"/>
      <c r="L87" s="220"/>
      <c r="M87" s="220"/>
      <c r="N87" s="219"/>
      <c r="O87" s="219"/>
      <c r="P87" s="219"/>
      <c r="Q87" s="219"/>
      <c r="R87" s="220"/>
      <c r="S87" s="220"/>
      <c r="T87" s="220"/>
      <c r="U87" s="220"/>
      <c r="V87" s="220"/>
      <c r="W87" s="220"/>
      <c r="X87" s="220"/>
      <c r="Y87" s="220"/>
      <c r="Z87" s="210"/>
      <c r="AA87" s="210"/>
      <c r="AB87" s="210"/>
      <c r="AC87" s="210"/>
      <c r="AD87" s="210"/>
      <c r="AE87" s="210"/>
      <c r="AF87" s="210"/>
      <c r="AG87" s="210" t="s">
        <v>135</v>
      </c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1" x14ac:dyDescent="0.2">
      <c r="A88" s="229">
        <v>20</v>
      </c>
      <c r="B88" s="230" t="s">
        <v>241</v>
      </c>
      <c r="C88" s="240" t="s">
        <v>242</v>
      </c>
      <c r="D88" s="231" t="s">
        <v>243</v>
      </c>
      <c r="E88" s="232">
        <v>3.89636</v>
      </c>
      <c r="F88" s="233"/>
      <c r="G88" s="234">
        <f>ROUND(E88*F88,2)</f>
        <v>0</v>
      </c>
      <c r="H88" s="233"/>
      <c r="I88" s="234">
        <f>ROUND(E88*H88,2)</f>
        <v>0</v>
      </c>
      <c r="J88" s="233"/>
      <c r="K88" s="234">
        <f>ROUND(E88*J88,2)</f>
        <v>0</v>
      </c>
      <c r="L88" s="234">
        <v>21</v>
      </c>
      <c r="M88" s="234">
        <f>G88*(1+L88/100)</f>
        <v>0</v>
      </c>
      <c r="N88" s="232">
        <v>1E-3</v>
      </c>
      <c r="O88" s="232">
        <f>ROUND(E88*N88,2)</f>
        <v>0</v>
      </c>
      <c r="P88" s="232">
        <v>0</v>
      </c>
      <c r="Q88" s="232">
        <f>ROUND(E88*P88,2)</f>
        <v>0</v>
      </c>
      <c r="R88" s="234" t="s">
        <v>244</v>
      </c>
      <c r="S88" s="234" t="s">
        <v>130</v>
      </c>
      <c r="T88" s="235" t="s">
        <v>131</v>
      </c>
      <c r="U88" s="220">
        <v>0</v>
      </c>
      <c r="V88" s="220">
        <f>ROUND(E88*U88,2)</f>
        <v>0</v>
      </c>
      <c r="W88" s="220"/>
      <c r="X88" s="220" t="s">
        <v>245</v>
      </c>
      <c r="Y88" s="220" t="s">
        <v>133</v>
      </c>
      <c r="Z88" s="210"/>
      <c r="AA88" s="210"/>
      <c r="AB88" s="210"/>
      <c r="AC88" s="210"/>
      <c r="AD88" s="210"/>
      <c r="AE88" s="210"/>
      <c r="AF88" s="210"/>
      <c r="AG88" s="210" t="s">
        <v>246</v>
      </c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2" x14ac:dyDescent="0.2">
      <c r="A89" s="217"/>
      <c r="B89" s="218"/>
      <c r="C89" s="253" t="s">
        <v>247</v>
      </c>
      <c r="D89" s="247"/>
      <c r="E89" s="248">
        <v>3.89636</v>
      </c>
      <c r="F89" s="220"/>
      <c r="G89" s="220"/>
      <c r="H89" s="220"/>
      <c r="I89" s="220"/>
      <c r="J89" s="220"/>
      <c r="K89" s="220"/>
      <c r="L89" s="220"/>
      <c r="M89" s="220"/>
      <c r="N89" s="219"/>
      <c r="O89" s="219"/>
      <c r="P89" s="219"/>
      <c r="Q89" s="219"/>
      <c r="R89" s="220"/>
      <c r="S89" s="220"/>
      <c r="T89" s="220"/>
      <c r="U89" s="220"/>
      <c r="V89" s="220"/>
      <c r="W89" s="220"/>
      <c r="X89" s="220"/>
      <c r="Y89" s="220"/>
      <c r="Z89" s="210"/>
      <c r="AA89" s="210"/>
      <c r="AB89" s="210"/>
      <c r="AC89" s="210"/>
      <c r="AD89" s="210"/>
      <c r="AE89" s="210"/>
      <c r="AF89" s="210"/>
      <c r="AG89" s="210" t="s">
        <v>169</v>
      </c>
      <c r="AH89" s="210">
        <v>0</v>
      </c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2" x14ac:dyDescent="0.2">
      <c r="A90" s="217"/>
      <c r="B90" s="218"/>
      <c r="C90" s="243"/>
      <c r="D90" s="236"/>
      <c r="E90" s="236"/>
      <c r="F90" s="236"/>
      <c r="G90" s="236"/>
      <c r="H90" s="220"/>
      <c r="I90" s="220"/>
      <c r="J90" s="220"/>
      <c r="K90" s="220"/>
      <c r="L90" s="220"/>
      <c r="M90" s="220"/>
      <c r="N90" s="219"/>
      <c r="O90" s="219"/>
      <c r="P90" s="219"/>
      <c r="Q90" s="219"/>
      <c r="R90" s="220"/>
      <c r="S90" s="220"/>
      <c r="T90" s="220"/>
      <c r="U90" s="220"/>
      <c r="V90" s="220"/>
      <c r="W90" s="220"/>
      <c r="X90" s="220"/>
      <c r="Y90" s="220"/>
      <c r="Z90" s="210"/>
      <c r="AA90" s="210"/>
      <c r="AB90" s="210"/>
      <c r="AC90" s="210"/>
      <c r="AD90" s="210"/>
      <c r="AE90" s="210"/>
      <c r="AF90" s="210"/>
      <c r="AG90" s="210" t="s">
        <v>135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1" x14ac:dyDescent="0.2">
      <c r="A91" s="229">
        <v>21</v>
      </c>
      <c r="B91" s="230" t="s">
        <v>248</v>
      </c>
      <c r="C91" s="240" t="s">
        <v>249</v>
      </c>
      <c r="D91" s="231" t="s">
        <v>250</v>
      </c>
      <c r="E91" s="232">
        <v>4.7398400000000001</v>
      </c>
      <c r="F91" s="233"/>
      <c r="G91" s="234">
        <f>ROUND(E91*F91,2)</f>
        <v>0</v>
      </c>
      <c r="H91" s="233"/>
      <c r="I91" s="234">
        <f>ROUND(E91*H91,2)</f>
        <v>0</v>
      </c>
      <c r="J91" s="233"/>
      <c r="K91" s="234">
        <f>ROUND(E91*J91,2)</f>
        <v>0</v>
      </c>
      <c r="L91" s="234">
        <v>21</v>
      </c>
      <c r="M91" s="234">
        <f>G91*(1+L91/100)</f>
        <v>0</v>
      </c>
      <c r="N91" s="232">
        <v>1</v>
      </c>
      <c r="O91" s="232">
        <f>ROUND(E91*N91,2)</f>
        <v>4.74</v>
      </c>
      <c r="P91" s="232">
        <v>0</v>
      </c>
      <c r="Q91" s="232">
        <f>ROUND(E91*P91,2)</f>
        <v>0</v>
      </c>
      <c r="R91" s="234" t="s">
        <v>244</v>
      </c>
      <c r="S91" s="234" t="s">
        <v>130</v>
      </c>
      <c r="T91" s="235" t="s">
        <v>131</v>
      </c>
      <c r="U91" s="220">
        <v>0</v>
      </c>
      <c r="V91" s="220">
        <f>ROUND(E91*U91,2)</f>
        <v>0</v>
      </c>
      <c r="W91" s="220"/>
      <c r="X91" s="220" t="s">
        <v>245</v>
      </c>
      <c r="Y91" s="220" t="s">
        <v>133</v>
      </c>
      <c r="Z91" s="210"/>
      <c r="AA91" s="210"/>
      <c r="AB91" s="210"/>
      <c r="AC91" s="210"/>
      <c r="AD91" s="210"/>
      <c r="AE91" s="210"/>
      <c r="AF91" s="210"/>
      <c r="AG91" s="210" t="s">
        <v>246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2" x14ac:dyDescent="0.2">
      <c r="A92" s="217"/>
      <c r="B92" s="218"/>
      <c r="C92" s="253" t="s">
        <v>251</v>
      </c>
      <c r="D92" s="247"/>
      <c r="E92" s="248">
        <v>4.7398400000000001</v>
      </c>
      <c r="F92" s="220"/>
      <c r="G92" s="220"/>
      <c r="H92" s="220"/>
      <c r="I92" s="220"/>
      <c r="J92" s="220"/>
      <c r="K92" s="220"/>
      <c r="L92" s="220"/>
      <c r="M92" s="220"/>
      <c r="N92" s="219"/>
      <c r="O92" s="219"/>
      <c r="P92" s="219"/>
      <c r="Q92" s="219"/>
      <c r="R92" s="220"/>
      <c r="S92" s="220"/>
      <c r="T92" s="220"/>
      <c r="U92" s="220"/>
      <c r="V92" s="220"/>
      <c r="W92" s="220"/>
      <c r="X92" s="220"/>
      <c r="Y92" s="220"/>
      <c r="Z92" s="210"/>
      <c r="AA92" s="210"/>
      <c r="AB92" s="210"/>
      <c r="AC92" s="210"/>
      <c r="AD92" s="210"/>
      <c r="AE92" s="210"/>
      <c r="AF92" s="210"/>
      <c r="AG92" s="210" t="s">
        <v>169</v>
      </c>
      <c r="AH92" s="210">
        <v>0</v>
      </c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2" x14ac:dyDescent="0.2">
      <c r="A93" s="217"/>
      <c r="B93" s="218"/>
      <c r="C93" s="243"/>
      <c r="D93" s="236"/>
      <c r="E93" s="236"/>
      <c r="F93" s="236"/>
      <c r="G93" s="236"/>
      <c r="H93" s="220"/>
      <c r="I93" s="220"/>
      <c r="J93" s="220"/>
      <c r="K93" s="220"/>
      <c r="L93" s="220"/>
      <c r="M93" s="220"/>
      <c r="N93" s="219"/>
      <c r="O93" s="219"/>
      <c r="P93" s="219"/>
      <c r="Q93" s="219"/>
      <c r="R93" s="220"/>
      <c r="S93" s="220"/>
      <c r="T93" s="220"/>
      <c r="U93" s="220"/>
      <c r="V93" s="220"/>
      <c r="W93" s="220"/>
      <c r="X93" s="220"/>
      <c r="Y93" s="220"/>
      <c r="Z93" s="210"/>
      <c r="AA93" s="210"/>
      <c r="AB93" s="210"/>
      <c r="AC93" s="210"/>
      <c r="AD93" s="210"/>
      <c r="AE93" s="210"/>
      <c r="AF93" s="210"/>
      <c r="AG93" s="210" t="s">
        <v>135</v>
      </c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x14ac:dyDescent="0.2">
      <c r="A94" s="222" t="s">
        <v>125</v>
      </c>
      <c r="B94" s="223" t="s">
        <v>79</v>
      </c>
      <c r="C94" s="239" t="s">
        <v>80</v>
      </c>
      <c r="D94" s="224"/>
      <c r="E94" s="225"/>
      <c r="F94" s="226"/>
      <c r="G94" s="226">
        <f>SUMIF(AG95:AG145,"&lt;&gt;NOR",G95:G145)</f>
        <v>0</v>
      </c>
      <c r="H94" s="226"/>
      <c r="I94" s="226">
        <f>SUM(I95:I145)</f>
        <v>0</v>
      </c>
      <c r="J94" s="226"/>
      <c r="K94" s="226">
        <f>SUM(K95:K145)</f>
        <v>0</v>
      </c>
      <c r="L94" s="226"/>
      <c r="M94" s="226">
        <f>SUM(M95:M145)</f>
        <v>0</v>
      </c>
      <c r="N94" s="225"/>
      <c r="O94" s="225">
        <f>SUM(O95:O145)</f>
        <v>2347.5299999999993</v>
      </c>
      <c r="P94" s="225"/>
      <c r="Q94" s="225">
        <f>SUM(Q95:Q145)</f>
        <v>0</v>
      </c>
      <c r="R94" s="226"/>
      <c r="S94" s="226"/>
      <c r="T94" s="227"/>
      <c r="U94" s="221"/>
      <c r="V94" s="221">
        <f>SUM(V95:V145)</f>
        <v>1093.1699999999998</v>
      </c>
      <c r="W94" s="221"/>
      <c r="X94" s="221"/>
      <c r="Y94" s="221"/>
      <c r="AG94" t="s">
        <v>126</v>
      </c>
    </row>
    <row r="95" spans="1:60" ht="22.5" outlineLevel="1" x14ac:dyDescent="0.2">
      <c r="A95" s="229">
        <v>22</v>
      </c>
      <c r="B95" s="230" t="s">
        <v>252</v>
      </c>
      <c r="C95" s="240" t="s">
        <v>253</v>
      </c>
      <c r="D95" s="231" t="s">
        <v>162</v>
      </c>
      <c r="E95" s="232">
        <v>2162.4479999999999</v>
      </c>
      <c r="F95" s="233"/>
      <c r="G95" s="234">
        <f>ROUND(E95*F95,2)</f>
        <v>0</v>
      </c>
      <c r="H95" s="233"/>
      <c r="I95" s="234">
        <f>ROUND(E95*H95,2)</f>
        <v>0</v>
      </c>
      <c r="J95" s="233"/>
      <c r="K95" s="234">
        <f>ROUND(E95*J95,2)</f>
        <v>0</v>
      </c>
      <c r="L95" s="234">
        <v>21</v>
      </c>
      <c r="M95" s="234">
        <f>G95*(1+L95/100)</f>
        <v>0</v>
      </c>
      <c r="N95" s="232">
        <v>0.378</v>
      </c>
      <c r="O95" s="232">
        <f>ROUND(E95*N95,2)</f>
        <v>817.41</v>
      </c>
      <c r="P95" s="232">
        <v>0</v>
      </c>
      <c r="Q95" s="232">
        <f>ROUND(E95*P95,2)</f>
        <v>0</v>
      </c>
      <c r="R95" s="234" t="s">
        <v>163</v>
      </c>
      <c r="S95" s="234" t="s">
        <v>130</v>
      </c>
      <c r="T95" s="235" t="s">
        <v>131</v>
      </c>
      <c r="U95" s="220">
        <v>2.5999999999999999E-2</v>
      </c>
      <c r="V95" s="220">
        <f>ROUND(E95*U95,2)</f>
        <v>56.22</v>
      </c>
      <c r="W95" s="220"/>
      <c r="X95" s="220" t="s">
        <v>164</v>
      </c>
      <c r="Y95" s="220" t="s">
        <v>133</v>
      </c>
      <c r="Z95" s="210"/>
      <c r="AA95" s="210"/>
      <c r="AB95" s="210"/>
      <c r="AC95" s="210"/>
      <c r="AD95" s="210"/>
      <c r="AE95" s="210"/>
      <c r="AF95" s="210"/>
      <c r="AG95" s="210" t="s">
        <v>165</v>
      </c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2" x14ac:dyDescent="0.2">
      <c r="A96" s="217"/>
      <c r="B96" s="218"/>
      <c r="C96" s="253" t="s">
        <v>254</v>
      </c>
      <c r="D96" s="247"/>
      <c r="E96" s="248">
        <v>2001.84</v>
      </c>
      <c r="F96" s="220"/>
      <c r="G96" s="220"/>
      <c r="H96" s="220"/>
      <c r="I96" s="220"/>
      <c r="J96" s="220"/>
      <c r="K96" s="220"/>
      <c r="L96" s="220"/>
      <c r="M96" s="220"/>
      <c r="N96" s="219"/>
      <c r="O96" s="219"/>
      <c r="P96" s="219"/>
      <c r="Q96" s="219"/>
      <c r="R96" s="220"/>
      <c r="S96" s="220"/>
      <c r="T96" s="220"/>
      <c r="U96" s="220"/>
      <c r="V96" s="220"/>
      <c r="W96" s="220"/>
      <c r="X96" s="220"/>
      <c r="Y96" s="220"/>
      <c r="Z96" s="210"/>
      <c r="AA96" s="210"/>
      <c r="AB96" s="210"/>
      <c r="AC96" s="210"/>
      <c r="AD96" s="210"/>
      <c r="AE96" s="210"/>
      <c r="AF96" s="210"/>
      <c r="AG96" s="210" t="s">
        <v>169</v>
      </c>
      <c r="AH96" s="210">
        <v>0</v>
      </c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3" x14ac:dyDescent="0.2">
      <c r="A97" s="217"/>
      <c r="B97" s="218"/>
      <c r="C97" s="253" t="s">
        <v>255</v>
      </c>
      <c r="D97" s="247"/>
      <c r="E97" s="248">
        <v>88.32</v>
      </c>
      <c r="F97" s="220"/>
      <c r="G97" s="220"/>
      <c r="H97" s="220"/>
      <c r="I97" s="220"/>
      <c r="J97" s="220"/>
      <c r="K97" s="220"/>
      <c r="L97" s="220"/>
      <c r="M97" s="220"/>
      <c r="N97" s="219"/>
      <c r="O97" s="219"/>
      <c r="P97" s="219"/>
      <c r="Q97" s="219"/>
      <c r="R97" s="220"/>
      <c r="S97" s="220"/>
      <c r="T97" s="220"/>
      <c r="U97" s="220"/>
      <c r="V97" s="220"/>
      <c r="W97" s="220"/>
      <c r="X97" s="220"/>
      <c r="Y97" s="220"/>
      <c r="Z97" s="210"/>
      <c r="AA97" s="210"/>
      <c r="AB97" s="210"/>
      <c r="AC97" s="210"/>
      <c r="AD97" s="210"/>
      <c r="AE97" s="210"/>
      <c r="AF97" s="210"/>
      <c r="AG97" s="210" t="s">
        <v>169</v>
      </c>
      <c r="AH97" s="210">
        <v>0</v>
      </c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3" x14ac:dyDescent="0.2">
      <c r="A98" s="217"/>
      <c r="B98" s="218"/>
      <c r="C98" s="253" t="s">
        <v>256</v>
      </c>
      <c r="D98" s="247"/>
      <c r="E98" s="248">
        <v>72.287999999999997</v>
      </c>
      <c r="F98" s="220"/>
      <c r="G98" s="220"/>
      <c r="H98" s="220"/>
      <c r="I98" s="220"/>
      <c r="J98" s="220"/>
      <c r="K98" s="220"/>
      <c r="L98" s="220"/>
      <c r="M98" s="220"/>
      <c r="N98" s="219"/>
      <c r="O98" s="219"/>
      <c r="P98" s="219"/>
      <c r="Q98" s="219"/>
      <c r="R98" s="220"/>
      <c r="S98" s="220"/>
      <c r="T98" s="220"/>
      <c r="U98" s="220"/>
      <c r="V98" s="220"/>
      <c r="W98" s="220"/>
      <c r="X98" s="220"/>
      <c r="Y98" s="220"/>
      <c r="Z98" s="210"/>
      <c r="AA98" s="210"/>
      <c r="AB98" s="210"/>
      <c r="AC98" s="210"/>
      <c r="AD98" s="210"/>
      <c r="AE98" s="210"/>
      <c r="AF98" s="210"/>
      <c r="AG98" s="210" t="s">
        <v>169</v>
      </c>
      <c r="AH98" s="210">
        <v>0</v>
      </c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2" x14ac:dyDescent="0.2">
      <c r="A99" s="217"/>
      <c r="B99" s="218"/>
      <c r="C99" s="243"/>
      <c r="D99" s="236"/>
      <c r="E99" s="236"/>
      <c r="F99" s="236"/>
      <c r="G99" s="236"/>
      <c r="H99" s="220"/>
      <c r="I99" s="220"/>
      <c r="J99" s="220"/>
      <c r="K99" s="220"/>
      <c r="L99" s="220"/>
      <c r="M99" s="220"/>
      <c r="N99" s="219"/>
      <c r="O99" s="219"/>
      <c r="P99" s="219"/>
      <c r="Q99" s="219"/>
      <c r="R99" s="220"/>
      <c r="S99" s="220"/>
      <c r="T99" s="220"/>
      <c r="U99" s="220"/>
      <c r="V99" s="220"/>
      <c r="W99" s="220"/>
      <c r="X99" s="220"/>
      <c r="Y99" s="220"/>
      <c r="Z99" s="210"/>
      <c r="AA99" s="210"/>
      <c r="AB99" s="210"/>
      <c r="AC99" s="210"/>
      <c r="AD99" s="210"/>
      <c r="AE99" s="210"/>
      <c r="AF99" s="210"/>
      <c r="AG99" s="210" t="s">
        <v>135</v>
      </c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ht="22.5" outlineLevel="1" x14ac:dyDescent="0.2">
      <c r="A100" s="229">
        <v>23</v>
      </c>
      <c r="B100" s="230" t="s">
        <v>257</v>
      </c>
      <c r="C100" s="240" t="s">
        <v>258</v>
      </c>
      <c r="D100" s="231" t="s">
        <v>162</v>
      </c>
      <c r="E100" s="232">
        <v>1411.67</v>
      </c>
      <c r="F100" s="233"/>
      <c r="G100" s="234">
        <f>ROUND(E100*F100,2)</f>
        <v>0</v>
      </c>
      <c r="H100" s="233"/>
      <c r="I100" s="234">
        <f>ROUND(E100*H100,2)</f>
        <v>0</v>
      </c>
      <c r="J100" s="233"/>
      <c r="K100" s="234">
        <f>ROUND(E100*J100,2)</f>
        <v>0</v>
      </c>
      <c r="L100" s="234">
        <v>21</v>
      </c>
      <c r="M100" s="234">
        <f>G100*(1+L100/100)</f>
        <v>0</v>
      </c>
      <c r="N100" s="232">
        <v>0.55125000000000002</v>
      </c>
      <c r="O100" s="232">
        <f>ROUND(E100*N100,2)</f>
        <v>778.18</v>
      </c>
      <c r="P100" s="232">
        <v>0</v>
      </c>
      <c r="Q100" s="232">
        <f>ROUND(E100*P100,2)</f>
        <v>0</v>
      </c>
      <c r="R100" s="234" t="s">
        <v>163</v>
      </c>
      <c r="S100" s="234" t="s">
        <v>130</v>
      </c>
      <c r="T100" s="235" t="s">
        <v>131</v>
      </c>
      <c r="U100" s="220">
        <v>2.7E-2</v>
      </c>
      <c r="V100" s="220">
        <f>ROUND(E100*U100,2)</f>
        <v>38.119999999999997</v>
      </c>
      <c r="W100" s="220"/>
      <c r="X100" s="220" t="s">
        <v>164</v>
      </c>
      <c r="Y100" s="220" t="s">
        <v>133</v>
      </c>
      <c r="Z100" s="210"/>
      <c r="AA100" s="210"/>
      <c r="AB100" s="210"/>
      <c r="AC100" s="210"/>
      <c r="AD100" s="210"/>
      <c r="AE100" s="210"/>
      <c r="AF100" s="210"/>
      <c r="AG100" s="210" t="s">
        <v>165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2" x14ac:dyDescent="0.2">
      <c r="A101" s="217"/>
      <c r="B101" s="218"/>
      <c r="C101" s="253" t="s">
        <v>233</v>
      </c>
      <c r="D101" s="247"/>
      <c r="E101" s="248">
        <v>2494.4</v>
      </c>
      <c r="F101" s="220"/>
      <c r="G101" s="220"/>
      <c r="H101" s="220"/>
      <c r="I101" s="220"/>
      <c r="J101" s="220"/>
      <c r="K101" s="220"/>
      <c r="L101" s="220"/>
      <c r="M101" s="220"/>
      <c r="N101" s="219"/>
      <c r="O101" s="219"/>
      <c r="P101" s="219"/>
      <c r="Q101" s="219"/>
      <c r="R101" s="220"/>
      <c r="S101" s="220"/>
      <c r="T101" s="220"/>
      <c r="U101" s="220"/>
      <c r="V101" s="220"/>
      <c r="W101" s="220"/>
      <c r="X101" s="220"/>
      <c r="Y101" s="220"/>
      <c r="Z101" s="210"/>
      <c r="AA101" s="210"/>
      <c r="AB101" s="210"/>
      <c r="AC101" s="210"/>
      <c r="AD101" s="210"/>
      <c r="AE101" s="210"/>
      <c r="AF101" s="210"/>
      <c r="AG101" s="210" t="s">
        <v>169</v>
      </c>
      <c r="AH101" s="210">
        <v>0</v>
      </c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3" x14ac:dyDescent="0.2">
      <c r="A102" s="217"/>
      <c r="B102" s="218"/>
      <c r="C102" s="253" t="s">
        <v>259</v>
      </c>
      <c r="D102" s="247"/>
      <c r="E102" s="248">
        <v>-1082.73</v>
      </c>
      <c r="F102" s="220"/>
      <c r="G102" s="220"/>
      <c r="H102" s="220"/>
      <c r="I102" s="220"/>
      <c r="J102" s="220"/>
      <c r="K102" s="220"/>
      <c r="L102" s="220"/>
      <c r="M102" s="220"/>
      <c r="N102" s="219"/>
      <c r="O102" s="219"/>
      <c r="P102" s="219"/>
      <c r="Q102" s="219"/>
      <c r="R102" s="220"/>
      <c r="S102" s="220"/>
      <c r="T102" s="220"/>
      <c r="U102" s="220"/>
      <c r="V102" s="220"/>
      <c r="W102" s="220"/>
      <c r="X102" s="220"/>
      <c r="Y102" s="220"/>
      <c r="Z102" s="210"/>
      <c r="AA102" s="210"/>
      <c r="AB102" s="210"/>
      <c r="AC102" s="210"/>
      <c r="AD102" s="210"/>
      <c r="AE102" s="210"/>
      <c r="AF102" s="210"/>
      <c r="AG102" s="210" t="s">
        <v>169</v>
      </c>
      <c r="AH102" s="210">
        <v>0</v>
      </c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2" x14ac:dyDescent="0.2">
      <c r="A103" s="217"/>
      <c r="B103" s="218"/>
      <c r="C103" s="243"/>
      <c r="D103" s="236"/>
      <c r="E103" s="236"/>
      <c r="F103" s="236"/>
      <c r="G103" s="236"/>
      <c r="H103" s="220"/>
      <c r="I103" s="220"/>
      <c r="J103" s="220"/>
      <c r="K103" s="220"/>
      <c r="L103" s="220"/>
      <c r="M103" s="220"/>
      <c r="N103" s="219"/>
      <c r="O103" s="219"/>
      <c r="P103" s="219"/>
      <c r="Q103" s="219"/>
      <c r="R103" s="220"/>
      <c r="S103" s="220"/>
      <c r="T103" s="220"/>
      <c r="U103" s="220"/>
      <c r="V103" s="220"/>
      <c r="W103" s="220"/>
      <c r="X103" s="220"/>
      <c r="Y103" s="220"/>
      <c r="Z103" s="210"/>
      <c r="AA103" s="210"/>
      <c r="AB103" s="210"/>
      <c r="AC103" s="210"/>
      <c r="AD103" s="210"/>
      <c r="AE103" s="210"/>
      <c r="AF103" s="210"/>
      <c r="AG103" s="210" t="s">
        <v>135</v>
      </c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1" x14ac:dyDescent="0.2">
      <c r="A104" s="229">
        <v>24</v>
      </c>
      <c r="B104" s="230" t="s">
        <v>260</v>
      </c>
      <c r="C104" s="240" t="s">
        <v>261</v>
      </c>
      <c r="D104" s="231" t="s">
        <v>162</v>
      </c>
      <c r="E104" s="232">
        <v>901.02</v>
      </c>
      <c r="F104" s="233"/>
      <c r="G104" s="234">
        <f>ROUND(E104*F104,2)</f>
        <v>0</v>
      </c>
      <c r="H104" s="233"/>
      <c r="I104" s="234">
        <f>ROUND(E104*H104,2)</f>
        <v>0</v>
      </c>
      <c r="J104" s="233"/>
      <c r="K104" s="234">
        <f>ROUND(E104*J104,2)</f>
        <v>0</v>
      </c>
      <c r="L104" s="234">
        <v>21</v>
      </c>
      <c r="M104" s="234">
        <f>G104*(1+L104/100)</f>
        <v>0</v>
      </c>
      <c r="N104" s="232">
        <v>0.38041999999999998</v>
      </c>
      <c r="O104" s="232">
        <f>ROUND(E104*N104,2)</f>
        <v>342.77</v>
      </c>
      <c r="P104" s="232">
        <v>0</v>
      </c>
      <c r="Q104" s="232">
        <f>ROUND(E104*P104,2)</f>
        <v>0</v>
      </c>
      <c r="R104" s="234" t="s">
        <v>163</v>
      </c>
      <c r="S104" s="234" t="s">
        <v>130</v>
      </c>
      <c r="T104" s="235" t="s">
        <v>131</v>
      </c>
      <c r="U104" s="220">
        <v>0.151</v>
      </c>
      <c r="V104" s="220">
        <f>ROUND(E104*U104,2)</f>
        <v>136.05000000000001</v>
      </c>
      <c r="W104" s="220"/>
      <c r="X104" s="220" t="s">
        <v>164</v>
      </c>
      <c r="Y104" s="220" t="s">
        <v>133</v>
      </c>
      <c r="Z104" s="210"/>
      <c r="AA104" s="210"/>
      <c r="AB104" s="210"/>
      <c r="AC104" s="210"/>
      <c r="AD104" s="210"/>
      <c r="AE104" s="210"/>
      <c r="AF104" s="210"/>
      <c r="AG104" s="210" t="s">
        <v>165</v>
      </c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2" x14ac:dyDescent="0.2">
      <c r="A105" s="217"/>
      <c r="B105" s="218"/>
      <c r="C105" s="253" t="s">
        <v>262</v>
      </c>
      <c r="D105" s="247"/>
      <c r="E105" s="248">
        <v>864.22</v>
      </c>
      <c r="F105" s="220"/>
      <c r="G105" s="220"/>
      <c r="H105" s="220"/>
      <c r="I105" s="220"/>
      <c r="J105" s="220"/>
      <c r="K105" s="220"/>
      <c r="L105" s="220"/>
      <c r="M105" s="220"/>
      <c r="N105" s="219"/>
      <c r="O105" s="219"/>
      <c r="P105" s="219"/>
      <c r="Q105" s="219"/>
      <c r="R105" s="220"/>
      <c r="S105" s="220"/>
      <c r="T105" s="220"/>
      <c r="U105" s="220"/>
      <c r="V105" s="220"/>
      <c r="W105" s="220"/>
      <c r="X105" s="220"/>
      <c r="Y105" s="220"/>
      <c r="Z105" s="210"/>
      <c r="AA105" s="210"/>
      <c r="AB105" s="210"/>
      <c r="AC105" s="210"/>
      <c r="AD105" s="210"/>
      <c r="AE105" s="210"/>
      <c r="AF105" s="210"/>
      <c r="AG105" s="210" t="s">
        <v>169</v>
      </c>
      <c r="AH105" s="210">
        <v>0</v>
      </c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3" x14ac:dyDescent="0.2">
      <c r="A106" s="217"/>
      <c r="B106" s="218"/>
      <c r="C106" s="253" t="s">
        <v>263</v>
      </c>
      <c r="D106" s="247"/>
      <c r="E106" s="248">
        <v>36.799999999999997</v>
      </c>
      <c r="F106" s="220"/>
      <c r="G106" s="220"/>
      <c r="H106" s="220"/>
      <c r="I106" s="220"/>
      <c r="J106" s="220"/>
      <c r="K106" s="220"/>
      <c r="L106" s="220"/>
      <c r="M106" s="220"/>
      <c r="N106" s="219"/>
      <c r="O106" s="219"/>
      <c r="P106" s="219"/>
      <c r="Q106" s="219"/>
      <c r="R106" s="220"/>
      <c r="S106" s="220"/>
      <c r="T106" s="220"/>
      <c r="U106" s="220"/>
      <c r="V106" s="220"/>
      <c r="W106" s="220"/>
      <c r="X106" s="220"/>
      <c r="Y106" s="220"/>
      <c r="Z106" s="210"/>
      <c r="AA106" s="210"/>
      <c r="AB106" s="210"/>
      <c r="AC106" s="210"/>
      <c r="AD106" s="210"/>
      <c r="AE106" s="210"/>
      <c r="AF106" s="210"/>
      <c r="AG106" s="210" t="s">
        <v>169</v>
      </c>
      <c r="AH106" s="210">
        <v>0</v>
      </c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2" x14ac:dyDescent="0.2">
      <c r="A107" s="217"/>
      <c r="B107" s="218"/>
      <c r="C107" s="243"/>
      <c r="D107" s="236"/>
      <c r="E107" s="236"/>
      <c r="F107" s="236"/>
      <c r="G107" s="236"/>
      <c r="H107" s="220"/>
      <c r="I107" s="220"/>
      <c r="J107" s="220"/>
      <c r="K107" s="220"/>
      <c r="L107" s="220"/>
      <c r="M107" s="220"/>
      <c r="N107" s="219"/>
      <c r="O107" s="219"/>
      <c r="P107" s="219"/>
      <c r="Q107" s="219"/>
      <c r="R107" s="220"/>
      <c r="S107" s="220"/>
      <c r="T107" s="220"/>
      <c r="U107" s="220"/>
      <c r="V107" s="220"/>
      <c r="W107" s="220"/>
      <c r="X107" s="220"/>
      <c r="Y107" s="220"/>
      <c r="Z107" s="210"/>
      <c r="AA107" s="210"/>
      <c r="AB107" s="210"/>
      <c r="AC107" s="210"/>
      <c r="AD107" s="210"/>
      <c r="AE107" s="210"/>
      <c r="AF107" s="210"/>
      <c r="AG107" s="210" t="s">
        <v>135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1" x14ac:dyDescent="0.2">
      <c r="A108" s="229">
        <v>25</v>
      </c>
      <c r="B108" s="230" t="s">
        <v>264</v>
      </c>
      <c r="C108" s="240" t="s">
        <v>265</v>
      </c>
      <c r="D108" s="231" t="s">
        <v>162</v>
      </c>
      <c r="E108" s="232">
        <v>958</v>
      </c>
      <c r="F108" s="233"/>
      <c r="G108" s="234">
        <f>ROUND(E108*F108,2)</f>
        <v>0</v>
      </c>
      <c r="H108" s="233"/>
      <c r="I108" s="234">
        <f>ROUND(E108*H108,2)</f>
        <v>0</v>
      </c>
      <c r="J108" s="233"/>
      <c r="K108" s="234">
        <f>ROUND(E108*J108,2)</f>
        <v>0</v>
      </c>
      <c r="L108" s="234">
        <v>21</v>
      </c>
      <c r="M108" s="234">
        <f>G108*(1+L108/100)</f>
        <v>0</v>
      </c>
      <c r="N108" s="232">
        <v>5.5449999999999999E-2</v>
      </c>
      <c r="O108" s="232">
        <f>ROUND(E108*N108,2)</f>
        <v>53.12</v>
      </c>
      <c r="P108" s="232">
        <v>0</v>
      </c>
      <c r="Q108" s="232">
        <f>ROUND(E108*P108,2)</f>
        <v>0</v>
      </c>
      <c r="R108" s="234" t="s">
        <v>163</v>
      </c>
      <c r="S108" s="234" t="s">
        <v>130</v>
      </c>
      <c r="T108" s="235" t="s">
        <v>131</v>
      </c>
      <c r="U108" s="220">
        <v>0.442</v>
      </c>
      <c r="V108" s="220">
        <f>ROUND(E108*U108,2)</f>
        <v>423.44</v>
      </c>
      <c r="W108" s="220"/>
      <c r="X108" s="220" t="s">
        <v>164</v>
      </c>
      <c r="Y108" s="220" t="s">
        <v>133</v>
      </c>
      <c r="Z108" s="210"/>
      <c r="AA108" s="210"/>
      <c r="AB108" s="210"/>
      <c r="AC108" s="210"/>
      <c r="AD108" s="210"/>
      <c r="AE108" s="210"/>
      <c r="AF108" s="210"/>
      <c r="AG108" s="210" t="s">
        <v>165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ht="22.5" outlineLevel="2" x14ac:dyDescent="0.2">
      <c r="A109" s="217"/>
      <c r="B109" s="218"/>
      <c r="C109" s="252" t="s">
        <v>266</v>
      </c>
      <c r="D109" s="249"/>
      <c r="E109" s="249"/>
      <c r="F109" s="249"/>
      <c r="G109" s="249"/>
      <c r="H109" s="220"/>
      <c r="I109" s="220"/>
      <c r="J109" s="220"/>
      <c r="K109" s="220"/>
      <c r="L109" s="220"/>
      <c r="M109" s="220"/>
      <c r="N109" s="219"/>
      <c r="O109" s="219"/>
      <c r="P109" s="219"/>
      <c r="Q109" s="219"/>
      <c r="R109" s="220"/>
      <c r="S109" s="220"/>
      <c r="T109" s="220"/>
      <c r="U109" s="220"/>
      <c r="V109" s="220"/>
      <c r="W109" s="220"/>
      <c r="X109" s="220"/>
      <c r="Y109" s="220"/>
      <c r="Z109" s="210"/>
      <c r="AA109" s="210"/>
      <c r="AB109" s="210"/>
      <c r="AC109" s="210"/>
      <c r="AD109" s="210"/>
      <c r="AE109" s="210"/>
      <c r="AF109" s="210"/>
      <c r="AG109" s="210" t="s">
        <v>167</v>
      </c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50" t="str">
        <f>C109</f>
        <v>s provedením lože z kameniva drceného, s vyplněním spár, s dvojitým hutněním a se smetením přebytečného materiálu na krajnici. S dodáním hmot pro lože a výplň spár.</v>
      </c>
      <c r="BB109" s="210"/>
      <c r="BC109" s="210"/>
      <c r="BD109" s="210"/>
      <c r="BE109" s="210"/>
      <c r="BF109" s="210"/>
      <c r="BG109" s="210"/>
      <c r="BH109" s="210"/>
    </row>
    <row r="110" spans="1:60" outlineLevel="2" x14ac:dyDescent="0.2">
      <c r="A110" s="217"/>
      <c r="B110" s="218"/>
      <c r="C110" s="253" t="s">
        <v>267</v>
      </c>
      <c r="D110" s="247"/>
      <c r="E110" s="248">
        <v>937.79</v>
      </c>
      <c r="F110" s="220"/>
      <c r="G110" s="220"/>
      <c r="H110" s="220"/>
      <c r="I110" s="220"/>
      <c r="J110" s="220"/>
      <c r="K110" s="220"/>
      <c r="L110" s="220"/>
      <c r="M110" s="220"/>
      <c r="N110" s="219"/>
      <c r="O110" s="219"/>
      <c r="P110" s="219"/>
      <c r="Q110" s="219"/>
      <c r="R110" s="220"/>
      <c r="S110" s="220"/>
      <c r="T110" s="220"/>
      <c r="U110" s="220"/>
      <c r="V110" s="220"/>
      <c r="W110" s="220"/>
      <c r="X110" s="220"/>
      <c r="Y110" s="220"/>
      <c r="Z110" s="210"/>
      <c r="AA110" s="210"/>
      <c r="AB110" s="210"/>
      <c r="AC110" s="210"/>
      <c r="AD110" s="210"/>
      <c r="AE110" s="210"/>
      <c r="AF110" s="210"/>
      <c r="AG110" s="210" t="s">
        <v>169</v>
      </c>
      <c r="AH110" s="210">
        <v>0</v>
      </c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3" x14ac:dyDescent="0.2">
      <c r="A111" s="217"/>
      <c r="B111" s="218"/>
      <c r="C111" s="253" t="s">
        <v>268</v>
      </c>
      <c r="D111" s="247"/>
      <c r="E111" s="248">
        <v>20.21</v>
      </c>
      <c r="F111" s="220"/>
      <c r="G111" s="220"/>
      <c r="H111" s="220"/>
      <c r="I111" s="220"/>
      <c r="J111" s="220"/>
      <c r="K111" s="220"/>
      <c r="L111" s="220"/>
      <c r="M111" s="220"/>
      <c r="N111" s="219"/>
      <c r="O111" s="219"/>
      <c r="P111" s="219"/>
      <c r="Q111" s="219"/>
      <c r="R111" s="220"/>
      <c r="S111" s="220"/>
      <c r="T111" s="220"/>
      <c r="U111" s="220"/>
      <c r="V111" s="220"/>
      <c r="W111" s="220"/>
      <c r="X111" s="220"/>
      <c r="Y111" s="220"/>
      <c r="Z111" s="210"/>
      <c r="AA111" s="210"/>
      <c r="AB111" s="210"/>
      <c r="AC111" s="210"/>
      <c r="AD111" s="210"/>
      <c r="AE111" s="210"/>
      <c r="AF111" s="210"/>
      <c r="AG111" s="210" t="s">
        <v>169</v>
      </c>
      <c r="AH111" s="210">
        <v>0</v>
      </c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2" x14ac:dyDescent="0.2">
      <c r="A112" s="217"/>
      <c r="B112" s="218"/>
      <c r="C112" s="243"/>
      <c r="D112" s="236"/>
      <c r="E112" s="236"/>
      <c r="F112" s="236"/>
      <c r="G112" s="236"/>
      <c r="H112" s="220"/>
      <c r="I112" s="220"/>
      <c r="J112" s="220"/>
      <c r="K112" s="220"/>
      <c r="L112" s="220"/>
      <c r="M112" s="220"/>
      <c r="N112" s="219"/>
      <c r="O112" s="219"/>
      <c r="P112" s="219"/>
      <c r="Q112" s="219"/>
      <c r="R112" s="220"/>
      <c r="S112" s="220"/>
      <c r="T112" s="220"/>
      <c r="U112" s="220"/>
      <c r="V112" s="220"/>
      <c r="W112" s="220"/>
      <c r="X112" s="220"/>
      <c r="Y112" s="220"/>
      <c r="Z112" s="210"/>
      <c r="AA112" s="210"/>
      <c r="AB112" s="210"/>
      <c r="AC112" s="210"/>
      <c r="AD112" s="210"/>
      <c r="AE112" s="210"/>
      <c r="AF112" s="210"/>
      <c r="AG112" s="210" t="s">
        <v>135</v>
      </c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1" x14ac:dyDescent="0.2">
      <c r="A113" s="229">
        <v>26</v>
      </c>
      <c r="B113" s="230" t="s">
        <v>269</v>
      </c>
      <c r="C113" s="240" t="s">
        <v>270</v>
      </c>
      <c r="D113" s="231" t="s">
        <v>162</v>
      </c>
      <c r="E113" s="232">
        <v>901.02</v>
      </c>
      <c r="F113" s="233"/>
      <c r="G113" s="234">
        <f>ROUND(E113*F113,2)</f>
        <v>0</v>
      </c>
      <c r="H113" s="233"/>
      <c r="I113" s="234">
        <f>ROUND(E113*H113,2)</f>
        <v>0</v>
      </c>
      <c r="J113" s="233"/>
      <c r="K113" s="234">
        <f>ROUND(E113*J113,2)</f>
        <v>0</v>
      </c>
      <c r="L113" s="234">
        <v>21</v>
      </c>
      <c r="M113" s="234">
        <f>G113*(1+L113/100)</f>
        <v>0</v>
      </c>
      <c r="N113" s="232">
        <v>7.3899999999999993E-2</v>
      </c>
      <c r="O113" s="232">
        <f>ROUND(E113*N113,2)</f>
        <v>66.59</v>
      </c>
      <c r="P113" s="232">
        <v>0</v>
      </c>
      <c r="Q113" s="232">
        <f>ROUND(E113*P113,2)</f>
        <v>0</v>
      </c>
      <c r="R113" s="234" t="s">
        <v>163</v>
      </c>
      <c r="S113" s="234" t="s">
        <v>130</v>
      </c>
      <c r="T113" s="235" t="s">
        <v>131</v>
      </c>
      <c r="U113" s="220">
        <v>0.47799999999999998</v>
      </c>
      <c r="V113" s="220">
        <f>ROUND(E113*U113,2)</f>
        <v>430.69</v>
      </c>
      <c r="W113" s="220"/>
      <c r="X113" s="220" t="s">
        <v>164</v>
      </c>
      <c r="Y113" s="220" t="s">
        <v>133</v>
      </c>
      <c r="Z113" s="210"/>
      <c r="AA113" s="210"/>
      <c r="AB113" s="210"/>
      <c r="AC113" s="210"/>
      <c r="AD113" s="210"/>
      <c r="AE113" s="210"/>
      <c r="AF113" s="210"/>
      <c r="AG113" s="210" t="s">
        <v>165</v>
      </c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ht="22.5" outlineLevel="2" x14ac:dyDescent="0.2">
      <c r="A114" s="217"/>
      <c r="B114" s="218"/>
      <c r="C114" s="252" t="s">
        <v>266</v>
      </c>
      <c r="D114" s="249"/>
      <c r="E114" s="249"/>
      <c r="F114" s="249"/>
      <c r="G114" s="249"/>
      <c r="H114" s="220"/>
      <c r="I114" s="220"/>
      <c r="J114" s="220"/>
      <c r="K114" s="220"/>
      <c r="L114" s="220"/>
      <c r="M114" s="220"/>
      <c r="N114" s="219"/>
      <c r="O114" s="219"/>
      <c r="P114" s="219"/>
      <c r="Q114" s="219"/>
      <c r="R114" s="220"/>
      <c r="S114" s="220"/>
      <c r="T114" s="220"/>
      <c r="U114" s="220"/>
      <c r="V114" s="220"/>
      <c r="W114" s="220"/>
      <c r="X114" s="220"/>
      <c r="Y114" s="220"/>
      <c r="Z114" s="210"/>
      <c r="AA114" s="210"/>
      <c r="AB114" s="210"/>
      <c r="AC114" s="210"/>
      <c r="AD114" s="210"/>
      <c r="AE114" s="210"/>
      <c r="AF114" s="210"/>
      <c r="AG114" s="210" t="s">
        <v>167</v>
      </c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50" t="str">
        <f>C114</f>
        <v>s provedením lože z kameniva drceného, s vyplněním spár, s dvojitým hutněním a se smetením přebytečného materiálu na krajnici. S dodáním hmot pro lože a výplň spár.</v>
      </c>
      <c r="BB114" s="210"/>
      <c r="BC114" s="210"/>
      <c r="BD114" s="210"/>
      <c r="BE114" s="210"/>
      <c r="BF114" s="210"/>
      <c r="BG114" s="210"/>
      <c r="BH114" s="210"/>
    </row>
    <row r="115" spans="1:60" outlineLevel="2" x14ac:dyDescent="0.2">
      <c r="A115" s="217"/>
      <c r="B115" s="218"/>
      <c r="C115" s="253" t="s">
        <v>271</v>
      </c>
      <c r="D115" s="247"/>
      <c r="E115" s="248">
        <v>787.54</v>
      </c>
      <c r="F115" s="220"/>
      <c r="G115" s="220"/>
      <c r="H115" s="220"/>
      <c r="I115" s="220"/>
      <c r="J115" s="220"/>
      <c r="K115" s="220"/>
      <c r="L115" s="220"/>
      <c r="M115" s="220"/>
      <c r="N115" s="219"/>
      <c r="O115" s="219"/>
      <c r="P115" s="219"/>
      <c r="Q115" s="219"/>
      <c r="R115" s="220"/>
      <c r="S115" s="220"/>
      <c r="T115" s="220"/>
      <c r="U115" s="220"/>
      <c r="V115" s="220"/>
      <c r="W115" s="220"/>
      <c r="X115" s="220"/>
      <c r="Y115" s="220"/>
      <c r="Z115" s="210"/>
      <c r="AA115" s="210"/>
      <c r="AB115" s="210"/>
      <c r="AC115" s="210"/>
      <c r="AD115" s="210"/>
      <c r="AE115" s="210"/>
      <c r="AF115" s="210"/>
      <c r="AG115" s="210" t="s">
        <v>169</v>
      </c>
      <c r="AH115" s="210">
        <v>0</v>
      </c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3" x14ac:dyDescent="0.2">
      <c r="A116" s="217"/>
      <c r="B116" s="218"/>
      <c r="C116" s="253" t="s">
        <v>272</v>
      </c>
      <c r="D116" s="247"/>
      <c r="E116" s="248">
        <v>76.680000000000007</v>
      </c>
      <c r="F116" s="220"/>
      <c r="G116" s="220"/>
      <c r="H116" s="220"/>
      <c r="I116" s="220"/>
      <c r="J116" s="220"/>
      <c r="K116" s="220"/>
      <c r="L116" s="220"/>
      <c r="M116" s="220"/>
      <c r="N116" s="219"/>
      <c r="O116" s="219"/>
      <c r="P116" s="219"/>
      <c r="Q116" s="219"/>
      <c r="R116" s="220"/>
      <c r="S116" s="220"/>
      <c r="T116" s="220"/>
      <c r="U116" s="220"/>
      <c r="V116" s="220"/>
      <c r="W116" s="220"/>
      <c r="X116" s="220"/>
      <c r="Y116" s="220"/>
      <c r="Z116" s="210"/>
      <c r="AA116" s="210"/>
      <c r="AB116" s="210"/>
      <c r="AC116" s="210"/>
      <c r="AD116" s="210"/>
      <c r="AE116" s="210"/>
      <c r="AF116" s="210"/>
      <c r="AG116" s="210" t="s">
        <v>169</v>
      </c>
      <c r="AH116" s="210">
        <v>0</v>
      </c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3" x14ac:dyDescent="0.2">
      <c r="A117" s="217"/>
      <c r="B117" s="218"/>
      <c r="C117" s="253" t="s">
        <v>263</v>
      </c>
      <c r="D117" s="247"/>
      <c r="E117" s="248">
        <v>36.799999999999997</v>
      </c>
      <c r="F117" s="220"/>
      <c r="G117" s="220"/>
      <c r="H117" s="220"/>
      <c r="I117" s="220"/>
      <c r="J117" s="220"/>
      <c r="K117" s="220"/>
      <c r="L117" s="220"/>
      <c r="M117" s="220"/>
      <c r="N117" s="219"/>
      <c r="O117" s="219"/>
      <c r="P117" s="219"/>
      <c r="Q117" s="219"/>
      <c r="R117" s="220"/>
      <c r="S117" s="220"/>
      <c r="T117" s="220"/>
      <c r="U117" s="220"/>
      <c r="V117" s="220"/>
      <c r="W117" s="220"/>
      <c r="X117" s="220"/>
      <c r="Y117" s="220"/>
      <c r="Z117" s="210"/>
      <c r="AA117" s="210"/>
      <c r="AB117" s="210"/>
      <c r="AC117" s="210"/>
      <c r="AD117" s="210"/>
      <c r="AE117" s="210"/>
      <c r="AF117" s="210"/>
      <c r="AG117" s="210" t="s">
        <v>169</v>
      </c>
      <c r="AH117" s="210">
        <v>0</v>
      </c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2" x14ac:dyDescent="0.2">
      <c r="A118" s="217"/>
      <c r="B118" s="218"/>
      <c r="C118" s="243"/>
      <c r="D118" s="236"/>
      <c r="E118" s="236"/>
      <c r="F118" s="236"/>
      <c r="G118" s="236"/>
      <c r="H118" s="220"/>
      <c r="I118" s="220"/>
      <c r="J118" s="220"/>
      <c r="K118" s="220"/>
      <c r="L118" s="220"/>
      <c r="M118" s="220"/>
      <c r="N118" s="219"/>
      <c r="O118" s="219"/>
      <c r="P118" s="219"/>
      <c r="Q118" s="219"/>
      <c r="R118" s="220"/>
      <c r="S118" s="220"/>
      <c r="T118" s="220"/>
      <c r="U118" s="220"/>
      <c r="V118" s="220"/>
      <c r="W118" s="220"/>
      <c r="X118" s="220"/>
      <c r="Y118" s="220"/>
      <c r="Z118" s="210"/>
      <c r="AA118" s="210"/>
      <c r="AB118" s="210"/>
      <c r="AC118" s="210"/>
      <c r="AD118" s="210"/>
      <c r="AE118" s="210"/>
      <c r="AF118" s="210"/>
      <c r="AG118" s="210" t="s">
        <v>135</v>
      </c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1" x14ac:dyDescent="0.2">
      <c r="A119" s="229">
        <v>27</v>
      </c>
      <c r="B119" s="230" t="s">
        <v>273</v>
      </c>
      <c r="C119" s="240" t="s">
        <v>274</v>
      </c>
      <c r="D119" s="231" t="s">
        <v>162</v>
      </c>
      <c r="E119" s="232">
        <v>20.21</v>
      </c>
      <c r="F119" s="233"/>
      <c r="G119" s="234">
        <f>ROUND(E119*F119,2)</f>
        <v>0</v>
      </c>
      <c r="H119" s="233"/>
      <c r="I119" s="234">
        <f>ROUND(E119*H119,2)</f>
        <v>0</v>
      </c>
      <c r="J119" s="233"/>
      <c r="K119" s="234">
        <f>ROUND(E119*J119,2)</f>
        <v>0</v>
      </c>
      <c r="L119" s="234">
        <v>21</v>
      </c>
      <c r="M119" s="234">
        <f>G119*(1+L119/100)</f>
        <v>0</v>
      </c>
      <c r="N119" s="232">
        <v>1E-3</v>
      </c>
      <c r="O119" s="232">
        <f>ROUND(E119*N119,2)</f>
        <v>0.02</v>
      </c>
      <c r="P119" s="232">
        <v>0</v>
      </c>
      <c r="Q119" s="232">
        <f>ROUND(E119*P119,2)</f>
        <v>0</v>
      </c>
      <c r="R119" s="234" t="s">
        <v>163</v>
      </c>
      <c r="S119" s="234" t="s">
        <v>130</v>
      </c>
      <c r="T119" s="235" t="s">
        <v>131</v>
      </c>
      <c r="U119" s="220">
        <v>5.5E-2</v>
      </c>
      <c r="V119" s="220">
        <f>ROUND(E119*U119,2)</f>
        <v>1.1100000000000001</v>
      </c>
      <c r="W119" s="220"/>
      <c r="X119" s="220" t="s">
        <v>164</v>
      </c>
      <c r="Y119" s="220" t="s">
        <v>133</v>
      </c>
      <c r="Z119" s="210"/>
      <c r="AA119" s="210"/>
      <c r="AB119" s="210"/>
      <c r="AC119" s="210"/>
      <c r="AD119" s="210"/>
      <c r="AE119" s="210"/>
      <c r="AF119" s="210"/>
      <c r="AG119" s="210" t="s">
        <v>165</v>
      </c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ht="22.5" outlineLevel="2" x14ac:dyDescent="0.2">
      <c r="A120" s="217"/>
      <c r="B120" s="218"/>
      <c r="C120" s="252" t="s">
        <v>266</v>
      </c>
      <c r="D120" s="249"/>
      <c r="E120" s="249"/>
      <c r="F120" s="249"/>
      <c r="G120" s="249"/>
      <c r="H120" s="220"/>
      <c r="I120" s="220"/>
      <c r="J120" s="220"/>
      <c r="K120" s="220"/>
      <c r="L120" s="220"/>
      <c r="M120" s="220"/>
      <c r="N120" s="219"/>
      <c r="O120" s="219"/>
      <c r="P120" s="219"/>
      <c r="Q120" s="219"/>
      <c r="R120" s="220"/>
      <c r="S120" s="220"/>
      <c r="T120" s="220"/>
      <c r="U120" s="220"/>
      <c r="V120" s="220"/>
      <c r="W120" s="220"/>
      <c r="X120" s="220"/>
      <c r="Y120" s="220"/>
      <c r="Z120" s="210"/>
      <c r="AA120" s="210"/>
      <c r="AB120" s="210"/>
      <c r="AC120" s="210"/>
      <c r="AD120" s="210"/>
      <c r="AE120" s="210"/>
      <c r="AF120" s="210"/>
      <c r="AG120" s="210" t="s">
        <v>167</v>
      </c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50" t="str">
        <f>C120</f>
        <v>s provedením lože z kameniva drceného, s vyplněním spár, s dvojitým hutněním a se smetením přebytečného materiálu na krajnici. S dodáním hmot pro lože a výplň spár.</v>
      </c>
      <c r="BB120" s="210"/>
      <c r="BC120" s="210"/>
      <c r="BD120" s="210"/>
      <c r="BE120" s="210"/>
      <c r="BF120" s="210"/>
      <c r="BG120" s="210"/>
      <c r="BH120" s="210"/>
    </row>
    <row r="121" spans="1:60" outlineLevel="2" x14ac:dyDescent="0.2">
      <c r="A121" s="217"/>
      <c r="B121" s="218"/>
      <c r="C121" s="253" t="s">
        <v>268</v>
      </c>
      <c r="D121" s="247"/>
      <c r="E121" s="248">
        <v>20.21</v>
      </c>
      <c r="F121" s="220"/>
      <c r="G121" s="220"/>
      <c r="H121" s="220"/>
      <c r="I121" s="220"/>
      <c r="J121" s="220"/>
      <c r="K121" s="220"/>
      <c r="L121" s="220"/>
      <c r="M121" s="220"/>
      <c r="N121" s="219"/>
      <c r="O121" s="219"/>
      <c r="P121" s="219"/>
      <c r="Q121" s="219"/>
      <c r="R121" s="220"/>
      <c r="S121" s="220"/>
      <c r="T121" s="220"/>
      <c r="U121" s="220"/>
      <c r="V121" s="220"/>
      <c r="W121" s="220"/>
      <c r="X121" s="220"/>
      <c r="Y121" s="220"/>
      <c r="Z121" s="210"/>
      <c r="AA121" s="210"/>
      <c r="AB121" s="210"/>
      <c r="AC121" s="210"/>
      <c r="AD121" s="210"/>
      <c r="AE121" s="210"/>
      <c r="AF121" s="210"/>
      <c r="AG121" s="210" t="s">
        <v>169</v>
      </c>
      <c r="AH121" s="210">
        <v>0</v>
      </c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2" x14ac:dyDescent="0.2">
      <c r="A122" s="217"/>
      <c r="B122" s="218"/>
      <c r="C122" s="243"/>
      <c r="D122" s="236"/>
      <c r="E122" s="236"/>
      <c r="F122" s="236"/>
      <c r="G122" s="236"/>
      <c r="H122" s="220"/>
      <c r="I122" s="220"/>
      <c r="J122" s="220"/>
      <c r="K122" s="220"/>
      <c r="L122" s="220"/>
      <c r="M122" s="220"/>
      <c r="N122" s="219"/>
      <c r="O122" s="219"/>
      <c r="P122" s="219"/>
      <c r="Q122" s="219"/>
      <c r="R122" s="220"/>
      <c r="S122" s="220"/>
      <c r="T122" s="220"/>
      <c r="U122" s="220"/>
      <c r="V122" s="220"/>
      <c r="W122" s="220"/>
      <c r="X122" s="220"/>
      <c r="Y122" s="220"/>
      <c r="Z122" s="210"/>
      <c r="AA122" s="210"/>
      <c r="AB122" s="210"/>
      <c r="AC122" s="210"/>
      <c r="AD122" s="210"/>
      <c r="AE122" s="210"/>
      <c r="AF122" s="210"/>
      <c r="AG122" s="210" t="s">
        <v>135</v>
      </c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1" x14ac:dyDescent="0.2">
      <c r="A123" s="229">
        <v>28</v>
      </c>
      <c r="B123" s="230" t="s">
        <v>275</v>
      </c>
      <c r="C123" s="240" t="s">
        <v>276</v>
      </c>
      <c r="D123" s="231" t="s">
        <v>162</v>
      </c>
      <c r="E123" s="232">
        <v>76.680000000000007</v>
      </c>
      <c r="F123" s="233"/>
      <c r="G123" s="234">
        <f>ROUND(E123*F123,2)</f>
        <v>0</v>
      </c>
      <c r="H123" s="233"/>
      <c r="I123" s="234">
        <f>ROUND(E123*H123,2)</f>
        <v>0</v>
      </c>
      <c r="J123" s="233"/>
      <c r="K123" s="234">
        <f>ROUND(E123*J123,2)</f>
        <v>0</v>
      </c>
      <c r="L123" s="234">
        <v>21</v>
      </c>
      <c r="M123" s="234">
        <f>G123*(1+L123/100)</f>
        <v>0</v>
      </c>
      <c r="N123" s="232">
        <v>2.3E-2</v>
      </c>
      <c r="O123" s="232">
        <f>ROUND(E123*N123,2)</f>
        <v>1.76</v>
      </c>
      <c r="P123" s="232">
        <v>0</v>
      </c>
      <c r="Q123" s="232">
        <f>ROUND(E123*P123,2)</f>
        <v>0</v>
      </c>
      <c r="R123" s="234" t="s">
        <v>163</v>
      </c>
      <c r="S123" s="234" t="s">
        <v>130</v>
      </c>
      <c r="T123" s="235" t="s">
        <v>131</v>
      </c>
      <c r="U123" s="220">
        <v>0.06</v>
      </c>
      <c r="V123" s="220">
        <f>ROUND(E123*U123,2)</f>
        <v>4.5999999999999996</v>
      </c>
      <c r="W123" s="220"/>
      <c r="X123" s="220" t="s">
        <v>164</v>
      </c>
      <c r="Y123" s="220" t="s">
        <v>133</v>
      </c>
      <c r="Z123" s="210"/>
      <c r="AA123" s="210"/>
      <c r="AB123" s="210"/>
      <c r="AC123" s="210"/>
      <c r="AD123" s="210"/>
      <c r="AE123" s="210"/>
      <c r="AF123" s="210"/>
      <c r="AG123" s="210" t="s">
        <v>165</v>
      </c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ht="22.5" outlineLevel="2" x14ac:dyDescent="0.2">
      <c r="A124" s="217"/>
      <c r="B124" s="218"/>
      <c r="C124" s="252" t="s">
        <v>266</v>
      </c>
      <c r="D124" s="249"/>
      <c r="E124" s="249"/>
      <c r="F124" s="249"/>
      <c r="G124" s="249"/>
      <c r="H124" s="220"/>
      <c r="I124" s="220"/>
      <c r="J124" s="220"/>
      <c r="K124" s="220"/>
      <c r="L124" s="220"/>
      <c r="M124" s="220"/>
      <c r="N124" s="219"/>
      <c r="O124" s="219"/>
      <c r="P124" s="219"/>
      <c r="Q124" s="219"/>
      <c r="R124" s="220"/>
      <c r="S124" s="220"/>
      <c r="T124" s="220"/>
      <c r="U124" s="220"/>
      <c r="V124" s="220"/>
      <c r="W124" s="220"/>
      <c r="X124" s="220"/>
      <c r="Y124" s="220"/>
      <c r="Z124" s="210"/>
      <c r="AA124" s="210"/>
      <c r="AB124" s="210"/>
      <c r="AC124" s="210"/>
      <c r="AD124" s="210"/>
      <c r="AE124" s="210"/>
      <c r="AF124" s="210"/>
      <c r="AG124" s="210" t="s">
        <v>167</v>
      </c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50" t="str">
        <f>C124</f>
        <v>s provedením lože z kameniva drceného, s vyplněním spár, s dvojitým hutněním a se smetením přebytečného materiálu na krajnici. S dodáním hmot pro lože a výplň spár.</v>
      </c>
      <c r="BB124" s="210"/>
      <c r="BC124" s="210"/>
      <c r="BD124" s="210"/>
      <c r="BE124" s="210"/>
      <c r="BF124" s="210"/>
      <c r="BG124" s="210"/>
      <c r="BH124" s="210"/>
    </row>
    <row r="125" spans="1:60" outlineLevel="2" x14ac:dyDescent="0.2">
      <c r="A125" s="217"/>
      <c r="B125" s="218"/>
      <c r="C125" s="253" t="s">
        <v>272</v>
      </c>
      <c r="D125" s="247"/>
      <c r="E125" s="248">
        <v>76.680000000000007</v>
      </c>
      <c r="F125" s="220"/>
      <c r="G125" s="220"/>
      <c r="H125" s="220"/>
      <c r="I125" s="220"/>
      <c r="J125" s="220"/>
      <c r="K125" s="220"/>
      <c r="L125" s="220"/>
      <c r="M125" s="220"/>
      <c r="N125" s="219"/>
      <c r="O125" s="219"/>
      <c r="P125" s="219"/>
      <c r="Q125" s="219"/>
      <c r="R125" s="220"/>
      <c r="S125" s="220"/>
      <c r="T125" s="220"/>
      <c r="U125" s="220"/>
      <c r="V125" s="220"/>
      <c r="W125" s="220"/>
      <c r="X125" s="220"/>
      <c r="Y125" s="220"/>
      <c r="Z125" s="210"/>
      <c r="AA125" s="210"/>
      <c r="AB125" s="210"/>
      <c r="AC125" s="210"/>
      <c r="AD125" s="210"/>
      <c r="AE125" s="210"/>
      <c r="AF125" s="210"/>
      <c r="AG125" s="210" t="s">
        <v>169</v>
      </c>
      <c r="AH125" s="210">
        <v>0</v>
      </c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2" x14ac:dyDescent="0.2">
      <c r="A126" s="217"/>
      <c r="B126" s="218"/>
      <c r="C126" s="243"/>
      <c r="D126" s="236"/>
      <c r="E126" s="236"/>
      <c r="F126" s="236"/>
      <c r="G126" s="236"/>
      <c r="H126" s="220"/>
      <c r="I126" s="220"/>
      <c r="J126" s="220"/>
      <c r="K126" s="220"/>
      <c r="L126" s="220"/>
      <c r="M126" s="220"/>
      <c r="N126" s="219"/>
      <c r="O126" s="219"/>
      <c r="P126" s="219"/>
      <c r="Q126" s="219"/>
      <c r="R126" s="220"/>
      <c r="S126" s="220"/>
      <c r="T126" s="220"/>
      <c r="U126" s="220"/>
      <c r="V126" s="220"/>
      <c r="W126" s="220"/>
      <c r="X126" s="220"/>
      <c r="Y126" s="220"/>
      <c r="Z126" s="210"/>
      <c r="AA126" s="210"/>
      <c r="AB126" s="210"/>
      <c r="AC126" s="210"/>
      <c r="AD126" s="210"/>
      <c r="AE126" s="210"/>
      <c r="AF126" s="210"/>
      <c r="AG126" s="210" t="s">
        <v>135</v>
      </c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1" x14ac:dyDescent="0.2">
      <c r="A127" s="229">
        <v>29</v>
      </c>
      <c r="B127" s="230" t="s">
        <v>277</v>
      </c>
      <c r="C127" s="240" t="s">
        <v>278</v>
      </c>
      <c r="D127" s="231" t="s">
        <v>162</v>
      </c>
      <c r="E127" s="232">
        <v>36.799999999999997</v>
      </c>
      <c r="F127" s="233"/>
      <c r="G127" s="234">
        <f>ROUND(E127*F127,2)</f>
        <v>0</v>
      </c>
      <c r="H127" s="233"/>
      <c r="I127" s="234">
        <f>ROUND(E127*H127,2)</f>
        <v>0</v>
      </c>
      <c r="J127" s="233"/>
      <c r="K127" s="234">
        <f>ROUND(E127*J127,2)</f>
        <v>0</v>
      </c>
      <c r="L127" s="234">
        <v>21</v>
      </c>
      <c r="M127" s="234">
        <f>G127*(1+L127/100)</f>
        <v>0</v>
      </c>
      <c r="N127" s="232">
        <v>0.01</v>
      </c>
      <c r="O127" s="232">
        <f>ROUND(E127*N127,2)</f>
        <v>0.37</v>
      </c>
      <c r="P127" s="232">
        <v>0</v>
      </c>
      <c r="Q127" s="232">
        <f>ROUND(E127*P127,2)</f>
        <v>0</v>
      </c>
      <c r="R127" s="234" t="s">
        <v>163</v>
      </c>
      <c r="S127" s="234" t="s">
        <v>130</v>
      </c>
      <c r="T127" s="235" t="s">
        <v>131</v>
      </c>
      <c r="U127" s="220">
        <v>0.08</v>
      </c>
      <c r="V127" s="220">
        <f>ROUND(E127*U127,2)</f>
        <v>2.94</v>
      </c>
      <c r="W127" s="220"/>
      <c r="X127" s="220" t="s">
        <v>164</v>
      </c>
      <c r="Y127" s="220" t="s">
        <v>133</v>
      </c>
      <c r="Z127" s="210"/>
      <c r="AA127" s="210"/>
      <c r="AB127" s="210"/>
      <c r="AC127" s="210"/>
      <c r="AD127" s="210"/>
      <c r="AE127" s="210"/>
      <c r="AF127" s="210"/>
      <c r="AG127" s="210" t="s">
        <v>165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ht="22.5" outlineLevel="2" x14ac:dyDescent="0.2">
      <c r="A128" s="217"/>
      <c r="B128" s="218"/>
      <c r="C128" s="252" t="s">
        <v>266</v>
      </c>
      <c r="D128" s="249"/>
      <c r="E128" s="249"/>
      <c r="F128" s="249"/>
      <c r="G128" s="249"/>
      <c r="H128" s="220"/>
      <c r="I128" s="220"/>
      <c r="J128" s="220"/>
      <c r="K128" s="220"/>
      <c r="L128" s="220"/>
      <c r="M128" s="220"/>
      <c r="N128" s="219"/>
      <c r="O128" s="219"/>
      <c r="P128" s="219"/>
      <c r="Q128" s="219"/>
      <c r="R128" s="220"/>
      <c r="S128" s="220"/>
      <c r="T128" s="220"/>
      <c r="U128" s="220"/>
      <c r="V128" s="220"/>
      <c r="W128" s="220"/>
      <c r="X128" s="220"/>
      <c r="Y128" s="220"/>
      <c r="Z128" s="210"/>
      <c r="AA128" s="210"/>
      <c r="AB128" s="210"/>
      <c r="AC128" s="210"/>
      <c r="AD128" s="210"/>
      <c r="AE128" s="210"/>
      <c r="AF128" s="210"/>
      <c r="AG128" s="210" t="s">
        <v>167</v>
      </c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50" t="str">
        <f>C128</f>
        <v>s provedením lože z kameniva drceného, s vyplněním spár, s dvojitým hutněním a se smetením přebytečného materiálu na krajnici. S dodáním hmot pro lože a výplň spár.</v>
      </c>
      <c r="BB128" s="210"/>
      <c r="BC128" s="210"/>
      <c r="BD128" s="210"/>
      <c r="BE128" s="210"/>
      <c r="BF128" s="210"/>
      <c r="BG128" s="210"/>
      <c r="BH128" s="210"/>
    </row>
    <row r="129" spans="1:60" outlineLevel="2" x14ac:dyDescent="0.2">
      <c r="A129" s="217"/>
      <c r="B129" s="218"/>
      <c r="C129" s="253" t="s">
        <v>263</v>
      </c>
      <c r="D129" s="247"/>
      <c r="E129" s="248">
        <v>36.799999999999997</v>
      </c>
      <c r="F129" s="220"/>
      <c r="G129" s="220"/>
      <c r="H129" s="220"/>
      <c r="I129" s="220"/>
      <c r="J129" s="220"/>
      <c r="K129" s="220"/>
      <c r="L129" s="220"/>
      <c r="M129" s="220"/>
      <c r="N129" s="219"/>
      <c r="O129" s="219"/>
      <c r="P129" s="219"/>
      <c r="Q129" s="219"/>
      <c r="R129" s="220"/>
      <c r="S129" s="220"/>
      <c r="T129" s="220"/>
      <c r="U129" s="220"/>
      <c r="V129" s="220"/>
      <c r="W129" s="220"/>
      <c r="X129" s="220"/>
      <c r="Y129" s="220"/>
      <c r="Z129" s="210"/>
      <c r="AA129" s="210"/>
      <c r="AB129" s="210"/>
      <c r="AC129" s="210"/>
      <c r="AD129" s="210"/>
      <c r="AE129" s="210"/>
      <c r="AF129" s="210"/>
      <c r="AG129" s="210" t="s">
        <v>169</v>
      </c>
      <c r="AH129" s="210">
        <v>0</v>
      </c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2" x14ac:dyDescent="0.2">
      <c r="A130" s="217"/>
      <c r="B130" s="218"/>
      <c r="C130" s="243"/>
      <c r="D130" s="236"/>
      <c r="E130" s="236"/>
      <c r="F130" s="236"/>
      <c r="G130" s="236"/>
      <c r="H130" s="220"/>
      <c r="I130" s="220"/>
      <c r="J130" s="220"/>
      <c r="K130" s="220"/>
      <c r="L130" s="220"/>
      <c r="M130" s="220"/>
      <c r="N130" s="219"/>
      <c r="O130" s="219"/>
      <c r="P130" s="219"/>
      <c r="Q130" s="219"/>
      <c r="R130" s="220"/>
      <c r="S130" s="220"/>
      <c r="T130" s="220"/>
      <c r="U130" s="220"/>
      <c r="V130" s="220"/>
      <c r="W130" s="220"/>
      <c r="X130" s="220"/>
      <c r="Y130" s="220"/>
      <c r="Z130" s="210"/>
      <c r="AA130" s="210"/>
      <c r="AB130" s="210"/>
      <c r="AC130" s="210"/>
      <c r="AD130" s="210"/>
      <c r="AE130" s="210"/>
      <c r="AF130" s="210"/>
      <c r="AG130" s="210" t="s">
        <v>135</v>
      </c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ht="22.5" outlineLevel="1" x14ac:dyDescent="0.2">
      <c r="A131" s="229">
        <v>30</v>
      </c>
      <c r="B131" s="230" t="s">
        <v>279</v>
      </c>
      <c r="C131" s="240" t="s">
        <v>280</v>
      </c>
      <c r="D131" s="231" t="s">
        <v>162</v>
      </c>
      <c r="E131" s="232">
        <v>965.92370000000005</v>
      </c>
      <c r="F131" s="233"/>
      <c r="G131" s="234">
        <f>ROUND(E131*F131,2)</f>
        <v>0</v>
      </c>
      <c r="H131" s="233"/>
      <c r="I131" s="234">
        <f>ROUND(E131*H131,2)</f>
        <v>0</v>
      </c>
      <c r="J131" s="233"/>
      <c r="K131" s="234">
        <f>ROUND(E131*J131,2)</f>
        <v>0</v>
      </c>
      <c r="L131" s="234">
        <v>21</v>
      </c>
      <c r="M131" s="234">
        <f>G131*(1+L131/100)</f>
        <v>0</v>
      </c>
      <c r="N131" s="232">
        <v>0.129</v>
      </c>
      <c r="O131" s="232">
        <f>ROUND(E131*N131,2)</f>
        <v>124.6</v>
      </c>
      <c r="P131" s="232">
        <v>0</v>
      </c>
      <c r="Q131" s="232">
        <f>ROUND(E131*P131,2)</f>
        <v>0</v>
      </c>
      <c r="R131" s="234" t="s">
        <v>244</v>
      </c>
      <c r="S131" s="234" t="s">
        <v>130</v>
      </c>
      <c r="T131" s="235" t="s">
        <v>131</v>
      </c>
      <c r="U131" s="220">
        <v>0</v>
      </c>
      <c r="V131" s="220">
        <f>ROUND(E131*U131,2)</f>
        <v>0</v>
      </c>
      <c r="W131" s="220"/>
      <c r="X131" s="220" t="s">
        <v>245</v>
      </c>
      <c r="Y131" s="220" t="s">
        <v>133</v>
      </c>
      <c r="Z131" s="210"/>
      <c r="AA131" s="210"/>
      <c r="AB131" s="210"/>
      <c r="AC131" s="210"/>
      <c r="AD131" s="210"/>
      <c r="AE131" s="210"/>
      <c r="AF131" s="210"/>
      <c r="AG131" s="210" t="s">
        <v>246</v>
      </c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2" x14ac:dyDescent="0.2">
      <c r="A132" s="217"/>
      <c r="B132" s="218"/>
      <c r="C132" s="253" t="s">
        <v>281</v>
      </c>
      <c r="D132" s="247"/>
      <c r="E132" s="248">
        <v>965.92370000000005</v>
      </c>
      <c r="F132" s="220"/>
      <c r="G132" s="220"/>
      <c r="H132" s="220"/>
      <c r="I132" s="220"/>
      <c r="J132" s="220"/>
      <c r="K132" s="220"/>
      <c r="L132" s="220"/>
      <c r="M132" s="220"/>
      <c r="N132" s="219"/>
      <c r="O132" s="219"/>
      <c r="P132" s="219"/>
      <c r="Q132" s="219"/>
      <c r="R132" s="220"/>
      <c r="S132" s="220"/>
      <c r="T132" s="220"/>
      <c r="U132" s="220"/>
      <c r="V132" s="220"/>
      <c r="W132" s="220"/>
      <c r="X132" s="220"/>
      <c r="Y132" s="220"/>
      <c r="Z132" s="210"/>
      <c r="AA132" s="210"/>
      <c r="AB132" s="210"/>
      <c r="AC132" s="210"/>
      <c r="AD132" s="210"/>
      <c r="AE132" s="210"/>
      <c r="AF132" s="210"/>
      <c r="AG132" s="210" t="s">
        <v>169</v>
      </c>
      <c r="AH132" s="210">
        <v>0</v>
      </c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2" x14ac:dyDescent="0.2">
      <c r="A133" s="217"/>
      <c r="B133" s="218"/>
      <c r="C133" s="243"/>
      <c r="D133" s="236"/>
      <c r="E133" s="236"/>
      <c r="F133" s="236"/>
      <c r="G133" s="236"/>
      <c r="H133" s="220"/>
      <c r="I133" s="220"/>
      <c r="J133" s="220"/>
      <c r="K133" s="220"/>
      <c r="L133" s="220"/>
      <c r="M133" s="220"/>
      <c r="N133" s="219"/>
      <c r="O133" s="219"/>
      <c r="P133" s="219"/>
      <c r="Q133" s="219"/>
      <c r="R133" s="220"/>
      <c r="S133" s="220"/>
      <c r="T133" s="220"/>
      <c r="U133" s="220"/>
      <c r="V133" s="220"/>
      <c r="W133" s="220"/>
      <c r="X133" s="220"/>
      <c r="Y133" s="220"/>
      <c r="Z133" s="210"/>
      <c r="AA133" s="210"/>
      <c r="AB133" s="210"/>
      <c r="AC133" s="210"/>
      <c r="AD133" s="210"/>
      <c r="AE133" s="210"/>
      <c r="AF133" s="210"/>
      <c r="AG133" s="210" t="s">
        <v>135</v>
      </c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ht="22.5" outlineLevel="1" x14ac:dyDescent="0.2">
      <c r="A134" s="229">
        <v>31</v>
      </c>
      <c r="B134" s="230" t="s">
        <v>282</v>
      </c>
      <c r="C134" s="240" t="s">
        <v>283</v>
      </c>
      <c r="D134" s="231" t="s">
        <v>162</v>
      </c>
      <c r="E134" s="232">
        <v>20.816299999999998</v>
      </c>
      <c r="F134" s="233"/>
      <c r="G134" s="234">
        <f>ROUND(E134*F134,2)</f>
        <v>0</v>
      </c>
      <c r="H134" s="233"/>
      <c r="I134" s="234">
        <f>ROUND(E134*H134,2)</f>
        <v>0</v>
      </c>
      <c r="J134" s="233"/>
      <c r="K134" s="234">
        <f>ROUND(E134*J134,2)</f>
        <v>0</v>
      </c>
      <c r="L134" s="234">
        <v>21</v>
      </c>
      <c r="M134" s="234">
        <f>G134*(1+L134/100)</f>
        <v>0</v>
      </c>
      <c r="N134" s="232">
        <v>0.13150000000000001</v>
      </c>
      <c r="O134" s="232">
        <f>ROUND(E134*N134,2)</f>
        <v>2.74</v>
      </c>
      <c r="P134" s="232">
        <v>0</v>
      </c>
      <c r="Q134" s="232">
        <f>ROUND(E134*P134,2)</f>
        <v>0</v>
      </c>
      <c r="R134" s="234" t="s">
        <v>244</v>
      </c>
      <c r="S134" s="234" t="s">
        <v>130</v>
      </c>
      <c r="T134" s="235" t="s">
        <v>131</v>
      </c>
      <c r="U134" s="220">
        <v>0</v>
      </c>
      <c r="V134" s="220">
        <f>ROUND(E134*U134,2)</f>
        <v>0</v>
      </c>
      <c r="W134" s="220"/>
      <c r="X134" s="220" t="s">
        <v>245</v>
      </c>
      <c r="Y134" s="220" t="s">
        <v>133</v>
      </c>
      <c r="Z134" s="210"/>
      <c r="AA134" s="210"/>
      <c r="AB134" s="210"/>
      <c r="AC134" s="210"/>
      <c r="AD134" s="210"/>
      <c r="AE134" s="210"/>
      <c r="AF134" s="210"/>
      <c r="AG134" s="210" t="s">
        <v>246</v>
      </c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2" x14ac:dyDescent="0.2">
      <c r="A135" s="217"/>
      <c r="B135" s="218"/>
      <c r="C135" s="253" t="s">
        <v>284</v>
      </c>
      <c r="D135" s="247"/>
      <c r="E135" s="248">
        <v>20.816299999999998</v>
      </c>
      <c r="F135" s="220"/>
      <c r="G135" s="220"/>
      <c r="H135" s="220"/>
      <c r="I135" s="220"/>
      <c r="J135" s="220"/>
      <c r="K135" s="220"/>
      <c r="L135" s="220"/>
      <c r="M135" s="220"/>
      <c r="N135" s="219"/>
      <c r="O135" s="219"/>
      <c r="P135" s="219"/>
      <c r="Q135" s="219"/>
      <c r="R135" s="220"/>
      <c r="S135" s="220"/>
      <c r="T135" s="220"/>
      <c r="U135" s="220"/>
      <c r="V135" s="220"/>
      <c r="W135" s="220"/>
      <c r="X135" s="220"/>
      <c r="Y135" s="220"/>
      <c r="Z135" s="210"/>
      <c r="AA135" s="210"/>
      <c r="AB135" s="210"/>
      <c r="AC135" s="210"/>
      <c r="AD135" s="210"/>
      <c r="AE135" s="210"/>
      <c r="AF135" s="210"/>
      <c r="AG135" s="210" t="s">
        <v>169</v>
      </c>
      <c r="AH135" s="210">
        <v>0</v>
      </c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2" x14ac:dyDescent="0.2">
      <c r="A136" s="217"/>
      <c r="B136" s="218"/>
      <c r="C136" s="243"/>
      <c r="D136" s="236"/>
      <c r="E136" s="236"/>
      <c r="F136" s="236"/>
      <c r="G136" s="236"/>
      <c r="H136" s="220"/>
      <c r="I136" s="220"/>
      <c r="J136" s="220"/>
      <c r="K136" s="220"/>
      <c r="L136" s="220"/>
      <c r="M136" s="220"/>
      <c r="N136" s="219"/>
      <c r="O136" s="219"/>
      <c r="P136" s="219"/>
      <c r="Q136" s="219"/>
      <c r="R136" s="220"/>
      <c r="S136" s="220"/>
      <c r="T136" s="220"/>
      <c r="U136" s="220"/>
      <c r="V136" s="220"/>
      <c r="W136" s="220"/>
      <c r="X136" s="220"/>
      <c r="Y136" s="220"/>
      <c r="Z136" s="210"/>
      <c r="AA136" s="210"/>
      <c r="AB136" s="210"/>
      <c r="AC136" s="210"/>
      <c r="AD136" s="210"/>
      <c r="AE136" s="210"/>
      <c r="AF136" s="210"/>
      <c r="AG136" s="210" t="s">
        <v>135</v>
      </c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ht="22.5" outlineLevel="1" x14ac:dyDescent="0.2">
      <c r="A137" s="229">
        <v>32</v>
      </c>
      <c r="B137" s="230" t="s">
        <v>285</v>
      </c>
      <c r="C137" s="240" t="s">
        <v>286</v>
      </c>
      <c r="D137" s="231" t="s">
        <v>162</v>
      </c>
      <c r="E137" s="232">
        <v>78.980400000000003</v>
      </c>
      <c r="F137" s="233"/>
      <c r="G137" s="234">
        <f>ROUND(E137*F137,2)</f>
        <v>0</v>
      </c>
      <c r="H137" s="233"/>
      <c r="I137" s="234">
        <f>ROUND(E137*H137,2)</f>
        <v>0</v>
      </c>
      <c r="J137" s="233"/>
      <c r="K137" s="234">
        <f>ROUND(E137*J137,2)</f>
        <v>0</v>
      </c>
      <c r="L137" s="234">
        <v>21</v>
      </c>
      <c r="M137" s="234">
        <f>G137*(1+L137/100)</f>
        <v>0</v>
      </c>
      <c r="N137" s="232">
        <v>0.17824000000000001</v>
      </c>
      <c r="O137" s="232">
        <f>ROUND(E137*N137,2)</f>
        <v>14.08</v>
      </c>
      <c r="P137" s="232">
        <v>0</v>
      </c>
      <c r="Q137" s="232">
        <f>ROUND(E137*P137,2)</f>
        <v>0</v>
      </c>
      <c r="R137" s="234" t="s">
        <v>244</v>
      </c>
      <c r="S137" s="234" t="s">
        <v>130</v>
      </c>
      <c r="T137" s="235" t="s">
        <v>131</v>
      </c>
      <c r="U137" s="220">
        <v>0</v>
      </c>
      <c r="V137" s="220">
        <f>ROUND(E137*U137,2)</f>
        <v>0</v>
      </c>
      <c r="W137" s="220"/>
      <c r="X137" s="220" t="s">
        <v>245</v>
      </c>
      <c r="Y137" s="220" t="s">
        <v>133</v>
      </c>
      <c r="Z137" s="210"/>
      <c r="AA137" s="210"/>
      <c r="AB137" s="210"/>
      <c r="AC137" s="210"/>
      <c r="AD137" s="210"/>
      <c r="AE137" s="210"/>
      <c r="AF137" s="210"/>
      <c r="AG137" s="210" t="s">
        <v>246</v>
      </c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2" x14ac:dyDescent="0.2">
      <c r="A138" s="217"/>
      <c r="B138" s="218"/>
      <c r="C138" s="253" t="s">
        <v>287</v>
      </c>
      <c r="D138" s="247"/>
      <c r="E138" s="248">
        <v>78.980400000000003</v>
      </c>
      <c r="F138" s="220"/>
      <c r="G138" s="220"/>
      <c r="H138" s="220"/>
      <c r="I138" s="220"/>
      <c r="J138" s="220"/>
      <c r="K138" s="220"/>
      <c r="L138" s="220"/>
      <c r="M138" s="220"/>
      <c r="N138" s="219"/>
      <c r="O138" s="219"/>
      <c r="P138" s="219"/>
      <c r="Q138" s="219"/>
      <c r="R138" s="220"/>
      <c r="S138" s="220"/>
      <c r="T138" s="220"/>
      <c r="U138" s="220"/>
      <c r="V138" s="220"/>
      <c r="W138" s="220"/>
      <c r="X138" s="220"/>
      <c r="Y138" s="220"/>
      <c r="Z138" s="210"/>
      <c r="AA138" s="210"/>
      <c r="AB138" s="210"/>
      <c r="AC138" s="210"/>
      <c r="AD138" s="210"/>
      <c r="AE138" s="210"/>
      <c r="AF138" s="210"/>
      <c r="AG138" s="210" t="s">
        <v>169</v>
      </c>
      <c r="AH138" s="210">
        <v>0</v>
      </c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2" x14ac:dyDescent="0.2">
      <c r="A139" s="217"/>
      <c r="B139" s="218"/>
      <c r="C139" s="243"/>
      <c r="D139" s="236"/>
      <c r="E139" s="236"/>
      <c r="F139" s="236"/>
      <c r="G139" s="236"/>
      <c r="H139" s="220"/>
      <c r="I139" s="220"/>
      <c r="J139" s="220"/>
      <c r="K139" s="220"/>
      <c r="L139" s="220"/>
      <c r="M139" s="220"/>
      <c r="N139" s="219"/>
      <c r="O139" s="219"/>
      <c r="P139" s="219"/>
      <c r="Q139" s="219"/>
      <c r="R139" s="220"/>
      <c r="S139" s="220"/>
      <c r="T139" s="220"/>
      <c r="U139" s="220"/>
      <c r="V139" s="220"/>
      <c r="W139" s="220"/>
      <c r="X139" s="220"/>
      <c r="Y139" s="220"/>
      <c r="Z139" s="210"/>
      <c r="AA139" s="210"/>
      <c r="AB139" s="210"/>
      <c r="AC139" s="210"/>
      <c r="AD139" s="210"/>
      <c r="AE139" s="210"/>
      <c r="AF139" s="210"/>
      <c r="AG139" s="210" t="s">
        <v>135</v>
      </c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1" x14ac:dyDescent="0.2">
      <c r="A140" s="229">
        <v>33</v>
      </c>
      <c r="B140" s="230" t="s">
        <v>288</v>
      </c>
      <c r="C140" s="240" t="s">
        <v>289</v>
      </c>
      <c r="D140" s="231" t="s">
        <v>162</v>
      </c>
      <c r="E140" s="232">
        <v>811.1662</v>
      </c>
      <c r="F140" s="233"/>
      <c r="G140" s="234">
        <f>ROUND(E140*F140,2)</f>
        <v>0</v>
      </c>
      <c r="H140" s="233"/>
      <c r="I140" s="234">
        <f>ROUND(E140*H140,2)</f>
        <v>0</v>
      </c>
      <c r="J140" s="233"/>
      <c r="K140" s="234">
        <f>ROUND(E140*J140,2)</f>
        <v>0</v>
      </c>
      <c r="L140" s="234">
        <v>21</v>
      </c>
      <c r="M140" s="234">
        <f>G140*(1+L140/100)</f>
        <v>0</v>
      </c>
      <c r="N140" s="232">
        <v>0.17244999999999999</v>
      </c>
      <c r="O140" s="232">
        <f>ROUND(E140*N140,2)</f>
        <v>139.88999999999999</v>
      </c>
      <c r="P140" s="232">
        <v>0</v>
      </c>
      <c r="Q140" s="232">
        <f>ROUND(E140*P140,2)</f>
        <v>0</v>
      </c>
      <c r="R140" s="234" t="s">
        <v>244</v>
      </c>
      <c r="S140" s="234" t="s">
        <v>130</v>
      </c>
      <c r="T140" s="235" t="s">
        <v>131</v>
      </c>
      <c r="U140" s="220">
        <v>0</v>
      </c>
      <c r="V140" s="220">
        <f>ROUND(E140*U140,2)</f>
        <v>0</v>
      </c>
      <c r="W140" s="220"/>
      <c r="X140" s="220" t="s">
        <v>245</v>
      </c>
      <c r="Y140" s="220" t="s">
        <v>133</v>
      </c>
      <c r="Z140" s="210"/>
      <c r="AA140" s="210"/>
      <c r="AB140" s="210"/>
      <c r="AC140" s="210"/>
      <c r="AD140" s="210"/>
      <c r="AE140" s="210"/>
      <c r="AF140" s="210"/>
      <c r="AG140" s="210" t="s">
        <v>246</v>
      </c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2" x14ac:dyDescent="0.2">
      <c r="A141" s="217"/>
      <c r="B141" s="218"/>
      <c r="C141" s="253" t="s">
        <v>290</v>
      </c>
      <c r="D141" s="247"/>
      <c r="E141" s="248">
        <v>811.1662</v>
      </c>
      <c r="F141" s="220"/>
      <c r="G141" s="220"/>
      <c r="H141" s="220"/>
      <c r="I141" s="220"/>
      <c r="J141" s="220"/>
      <c r="K141" s="220"/>
      <c r="L141" s="220"/>
      <c r="M141" s="220"/>
      <c r="N141" s="219"/>
      <c r="O141" s="219"/>
      <c r="P141" s="219"/>
      <c r="Q141" s="219"/>
      <c r="R141" s="220"/>
      <c r="S141" s="220"/>
      <c r="T141" s="220"/>
      <c r="U141" s="220"/>
      <c r="V141" s="220"/>
      <c r="W141" s="220"/>
      <c r="X141" s="220"/>
      <c r="Y141" s="220"/>
      <c r="Z141" s="210"/>
      <c r="AA141" s="210"/>
      <c r="AB141" s="210"/>
      <c r="AC141" s="210"/>
      <c r="AD141" s="210"/>
      <c r="AE141" s="210"/>
      <c r="AF141" s="210"/>
      <c r="AG141" s="210" t="s">
        <v>169</v>
      </c>
      <c r="AH141" s="210">
        <v>0</v>
      </c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2" x14ac:dyDescent="0.2">
      <c r="A142" s="217"/>
      <c r="B142" s="218"/>
      <c r="C142" s="243"/>
      <c r="D142" s="236"/>
      <c r="E142" s="236"/>
      <c r="F142" s="236"/>
      <c r="G142" s="236"/>
      <c r="H142" s="220"/>
      <c r="I142" s="220"/>
      <c r="J142" s="220"/>
      <c r="K142" s="220"/>
      <c r="L142" s="220"/>
      <c r="M142" s="220"/>
      <c r="N142" s="219"/>
      <c r="O142" s="219"/>
      <c r="P142" s="219"/>
      <c r="Q142" s="219"/>
      <c r="R142" s="220"/>
      <c r="S142" s="220"/>
      <c r="T142" s="220"/>
      <c r="U142" s="220"/>
      <c r="V142" s="220"/>
      <c r="W142" s="220"/>
      <c r="X142" s="220"/>
      <c r="Y142" s="220"/>
      <c r="Z142" s="210"/>
      <c r="AA142" s="210"/>
      <c r="AB142" s="210"/>
      <c r="AC142" s="210"/>
      <c r="AD142" s="210"/>
      <c r="AE142" s="210"/>
      <c r="AF142" s="210"/>
      <c r="AG142" s="210" t="s">
        <v>135</v>
      </c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ht="22.5" outlineLevel="1" x14ac:dyDescent="0.2">
      <c r="A143" s="229">
        <v>34</v>
      </c>
      <c r="B143" s="230" t="s">
        <v>291</v>
      </c>
      <c r="C143" s="240" t="s">
        <v>292</v>
      </c>
      <c r="D143" s="231" t="s">
        <v>293</v>
      </c>
      <c r="E143" s="232">
        <v>667.11040000000003</v>
      </c>
      <c r="F143" s="233"/>
      <c r="G143" s="234">
        <f>ROUND(E143*F143,2)</f>
        <v>0</v>
      </c>
      <c r="H143" s="233"/>
      <c r="I143" s="234">
        <f>ROUND(E143*H143,2)</f>
        <v>0</v>
      </c>
      <c r="J143" s="233"/>
      <c r="K143" s="234">
        <f>ROUND(E143*J143,2)</f>
        <v>0</v>
      </c>
      <c r="L143" s="234">
        <v>21</v>
      </c>
      <c r="M143" s="234">
        <f>G143*(1+L143/100)</f>
        <v>0</v>
      </c>
      <c r="N143" s="232">
        <v>8.9999999999999993E-3</v>
      </c>
      <c r="O143" s="232">
        <f>ROUND(E143*N143,2)</f>
        <v>6</v>
      </c>
      <c r="P143" s="232">
        <v>0</v>
      </c>
      <c r="Q143" s="232">
        <f>ROUND(E143*P143,2)</f>
        <v>0</v>
      </c>
      <c r="R143" s="234" t="s">
        <v>244</v>
      </c>
      <c r="S143" s="234" t="s">
        <v>130</v>
      </c>
      <c r="T143" s="235" t="s">
        <v>131</v>
      </c>
      <c r="U143" s="220">
        <v>0</v>
      </c>
      <c r="V143" s="220">
        <f>ROUND(E143*U143,2)</f>
        <v>0</v>
      </c>
      <c r="W143" s="220"/>
      <c r="X143" s="220" t="s">
        <v>245</v>
      </c>
      <c r="Y143" s="220" t="s">
        <v>133</v>
      </c>
      <c r="Z143" s="210"/>
      <c r="AA143" s="210"/>
      <c r="AB143" s="210"/>
      <c r="AC143" s="210"/>
      <c r="AD143" s="210"/>
      <c r="AE143" s="210"/>
      <c r="AF143" s="210"/>
      <c r="AG143" s="210" t="s">
        <v>246</v>
      </c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2" x14ac:dyDescent="0.2">
      <c r="A144" s="217"/>
      <c r="B144" s="218"/>
      <c r="C144" s="253" t="s">
        <v>294</v>
      </c>
      <c r="D144" s="247"/>
      <c r="E144" s="248">
        <v>667.11040000000003</v>
      </c>
      <c r="F144" s="220"/>
      <c r="G144" s="220"/>
      <c r="H144" s="220"/>
      <c r="I144" s="220"/>
      <c r="J144" s="220"/>
      <c r="K144" s="220"/>
      <c r="L144" s="220"/>
      <c r="M144" s="220"/>
      <c r="N144" s="219"/>
      <c r="O144" s="219"/>
      <c r="P144" s="219"/>
      <c r="Q144" s="219"/>
      <c r="R144" s="220"/>
      <c r="S144" s="220"/>
      <c r="T144" s="220"/>
      <c r="U144" s="220"/>
      <c r="V144" s="220"/>
      <c r="W144" s="220"/>
      <c r="X144" s="220"/>
      <c r="Y144" s="220"/>
      <c r="Z144" s="210"/>
      <c r="AA144" s="210"/>
      <c r="AB144" s="210"/>
      <c r="AC144" s="210"/>
      <c r="AD144" s="210"/>
      <c r="AE144" s="210"/>
      <c r="AF144" s="210"/>
      <c r="AG144" s="210" t="s">
        <v>169</v>
      </c>
      <c r="AH144" s="210">
        <v>0</v>
      </c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2" x14ac:dyDescent="0.2">
      <c r="A145" s="217"/>
      <c r="B145" s="218"/>
      <c r="C145" s="243"/>
      <c r="D145" s="236"/>
      <c r="E145" s="236"/>
      <c r="F145" s="236"/>
      <c r="G145" s="236"/>
      <c r="H145" s="220"/>
      <c r="I145" s="220"/>
      <c r="J145" s="220"/>
      <c r="K145" s="220"/>
      <c r="L145" s="220"/>
      <c r="M145" s="220"/>
      <c r="N145" s="219"/>
      <c r="O145" s="219"/>
      <c r="P145" s="219"/>
      <c r="Q145" s="219"/>
      <c r="R145" s="220"/>
      <c r="S145" s="220"/>
      <c r="T145" s="220"/>
      <c r="U145" s="220"/>
      <c r="V145" s="220"/>
      <c r="W145" s="220"/>
      <c r="X145" s="220"/>
      <c r="Y145" s="220"/>
      <c r="Z145" s="210"/>
      <c r="AA145" s="210"/>
      <c r="AB145" s="210"/>
      <c r="AC145" s="210"/>
      <c r="AD145" s="210"/>
      <c r="AE145" s="210"/>
      <c r="AF145" s="210"/>
      <c r="AG145" s="210" t="s">
        <v>135</v>
      </c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x14ac:dyDescent="0.2">
      <c r="A146" s="222" t="s">
        <v>125</v>
      </c>
      <c r="B146" s="223" t="s">
        <v>81</v>
      </c>
      <c r="C146" s="239" t="s">
        <v>82</v>
      </c>
      <c r="D146" s="224"/>
      <c r="E146" s="225"/>
      <c r="F146" s="226"/>
      <c r="G146" s="226">
        <f>SUMIF(AG147:AG153,"&lt;&gt;NOR",G147:G153)</f>
        <v>0</v>
      </c>
      <c r="H146" s="226"/>
      <c r="I146" s="226">
        <f>SUM(I147:I153)</f>
        <v>0</v>
      </c>
      <c r="J146" s="226"/>
      <c r="K146" s="226">
        <f>SUM(K147:K153)</f>
        <v>0</v>
      </c>
      <c r="L146" s="226"/>
      <c r="M146" s="226">
        <f>SUM(M147:M153)</f>
        <v>0</v>
      </c>
      <c r="N146" s="225"/>
      <c r="O146" s="225">
        <f>SUM(O147:O153)</f>
        <v>29.2</v>
      </c>
      <c r="P146" s="225"/>
      <c r="Q146" s="225">
        <f>SUM(Q147:Q153)</f>
        <v>0</v>
      </c>
      <c r="R146" s="226"/>
      <c r="S146" s="226"/>
      <c r="T146" s="227"/>
      <c r="U146" s="221"/>
      <c r="V146" s="221">
        <f>SUM(V147:V153)</f>
        <v>168.93</v>
      </c>
      <c r="W146" s="221"/>
      <c r="X146" s="221"/>
      <c r="Y146" s="221"/>
      <c r="AG146" t="s">
        <v>126</v>
      </c>
    </row>
    <row r="147" spans="1:60" outlineLevel="1" x14ac:dyDescent="0.2">
      <c r="A147" s="229">
        <v>35</v>
      </c>
      <c r="B147" s="230" t="s">
        <v>295</v>
      </c>
      <c r="C147" s="240" t="s">
        <v>296</v>
      </c>
      <c r="D147" s="231" t="s">
        <v>293</v>
      </c>
      <c r="E147" s="232">
        <v>15</v>
      </c>
      <c r="F147" s="233"/>
      <c r="G147" s="234">
        <f>ROUND(E147*F147,2)</f>
        <v>0</v>
      </c>
      <c r="H147" s="233"/>
      <c r="I147" s="234">
        <f>ROUND(E147*H147,2)</f>
        <v>0</v>
      </c>
      <c r="J147" s="233"/>
      <c r="K147" s="234">
        <f>ROUND(E147*J147,2)</f>
        <v>0</v>
      </c>
      <c r="L147" s="234">
        <v>21</v>
      </c>
      <c r="M147" s="234">
        <f>G147*(1+L147/100)</f>
        <v>0</v>
      </c>
      <c r="N147" s="232">
        <v>0.43093999999999999</v>
      </c>
      <c r="O147" s="232">
        <f>ROUND(E147*N147,2)</f>
        <v>6.46</v>
      </c>
      <c r="P147" s="232">
        <v>0</v>
      </c>
      <c r="Q147" s="232">
        <f>ROUND(E147*P147,2)</f>
        <v>0</v>
      </c>
      <c r="R147" s="234" t="s">
        <v>163</v>
      </c>
      <c r="S147" s="234" t="s">
        <v>130</v>
      </c>
      <c r="T147" s="235" t="s">
        <v>131</v>
      </c>
      <c r="U147" s="220">
        <v>3.8170000000000002</v>
      </c>
      <c r="V147" s="220">
        <f>ROUND(E147*U147,2)</f>
        <v>57.26</v>
      </c>
      <c r="W147" s="220"/>
      <c r="X147" s="220" t="s">
        <v>164</v>
      </c>
      <c r="Y147" s="220" t="s">
        <v>133</v>
      </c>
      <c r="Z147" s="210"/>
      <c r="AA147" s="210"/>
      <c r="AB147" s="210"/>
      <c r="AC147" s="210"/>
      <c r="AD147" s="210"/>
      <c r="AE147" s="210"/>
      <c r="AF147" s="210"/>
      <c r="AG147" s="210" t="s">
        <v>165</v>
      </c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ht="33.75" outlineLevel="2" x14ac:dyDescent="0.2">
      <c r="A148" s="217"/>
      <c r="B148" s="218"/>
      <c r="C148" s="252" t="s">
        <v>297</v>
      </c>
      <c r="D148" s="249"/>
      <c r="E148" s="249"/>
      <c r="F148" s="249"/>
      <c r="G148" s="249"/>
      <c r="H148" s="220"/>
      <c r="I148" s="220"/>
      <c r="J148" s="220"/>
      <c r="K148" s="220"/>
      <c r="L148" s="220"/>
      <c r="M148" s="220"/>
      <c r="N148" s="219"/>
      <c r="O148" s="219"/>
      <c r="P148" s="219"/>
      <c r="Q148" s="219"/>
      <c r="R148" s="220"/>
      <c r="S148" s="220"/>
      <c r="T148" s="220"/>
      <c r="U148" s="220"/>
      <c r="V148" s="220"/>
      <c r="W148" s="220"/>
      <c r="X148" s="220"/>
      <c r="Y148" s="220"/>
      <c r="Z148" s="210"/>
      <c r="AA148" s="210"/>
      <c r="AB148" s="210"/>
      <c r="AC148" s="210"/>
      <c r="AD148" s="210"/>
      <c r="AE148" s="210"/>
      <c r="AF148" s="210"/>
      <c r="AG148" s="210" t="s">
        <v>167</v>
      </c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50" t="str">
        <f>C148</f>
        <v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v>
      </c>
      <c r="BB148" s="210"/>
      <c r="BC148" s="210"/>
      <c r="BD148" s="210"/>
      <c r="BE148" s="210"/>
      <c r="BF148" s="210"/>
      <c r="BG148" s="210"/>
      <c r="BH148" s="210"/>
    </row>
    <row r="149" spans="1:60" outlineLevel="2" x14ac:dyDescent="0.2">
      <c r="A149" s="217"/>
      <c r="B149" s="218"/>
      <c r="C149" s="243"/>
      <c r="D149" s="236"/>
      <c r="E149" s="236"/>
      <c r="F149" s="236"/>
      <c r="G149" s="236"/>
      <c r="H149" s="220"/>
      <c r="I149" s="220"/>
      <c r="J149" s="220"/>
      <c r="K149" s="220"/>
      <c r="L149" s="220"/>
      <c r="M149" s="220"/>
      <c r="N149" s="219"/>
      <c r="O149" s="219"/>
      <c r="P149" s="219"/>
      <c r="Q149" s="219"/>
      <c r="R149" s="220"/>
      <c r="S149" s="220"/>
      <c r="T149" s="220"/>
      <c r="U149" s="220"/>
      <c r="V149" s="220"/>
      <c r="W149" s="220"/>
      <c r="X149" s="220"/>
      <c r="Y149" s="220"/>
      <c r="Z149" s="210"/>
      <c r="AA149" s="210"/>
      <c r="AB149" s="210"/>
      <c r="AC149" s="210"/>
      <c r="AD149" s="210"/>
      <c r="AE149" s="210"/>
      <c r="AF149" s="210"/>
      <c r="AG149" s="210" t="s">
        <v>135</v>
      </c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1" x14ac:dyDescent="0.2">
      <c r="A150" s="229">
        <v>36</v>
      </c>
      <c r="B150" s="230" t="s">
        <v>298</v>
      </c>
      <c r="C150" s="240" t="s">
        <v>299</v>
      </c>
      <c r="D150" s="231" t="s">
        <v>293</v>
      </c>
      <c r="E150" s="232">
        <v>72</v>
      </c>
      <c r="F150" s="233"/>
      <c r="G150" s="234">
        <f>ROUND(E150*F150,2)</f>
        <v>0</v>
      </c>
      <c r="H150" s="233"/>
      <c r="I150" s="234">
        <f>ROUND(E150*H150,2)</f>
        <v>0</v>
      </c>
      <c r="J150" s="233"/>
      <c r="K150" s="234">
        <f>ROUND(E150*J150,2)</f>
        <v>0</v>
      </c>
      <c r="L150" s="234">
        <v>21</v>
      </c>
      <c r="M150" s="234">
        <f>G150*(1+L150/100)</f>
        <v>0</v>
      </c>
      <c r="N150" s="232">
        <v>0.31590000000000001</v>
      </c>
      <c r="O150" s="232">
        <f>ROUND(E150*N150,2)</f>
        <v>22.74</v>
      </c>
      <c r="P150" s="232">
        <v>0</v>
      </c>
      <c r="Q150" s="232">
        <f>ROUND(E150*P150,2)</f>
        <v>0</v>
      </c>
      <c r="R150" s="234" t="s">
        <v>163</v>
      </c>
      <c r="S150" s="234" t="s">
        <v>130</v>
      </c>
      <c r="T150" s="235" t="s">
        <v>131</v>
      </c>
      <c r="U150" s="220">
        <v>1.5509999999999999</v>
      </c>
      <c r="V150" s="220">
        <f>ROUND(E150*U150,2)</f>
        <v>111.67</v>
      </c>
      <c r="W150" s="220"/>
      <c r="X150" s="220" t="s">
        <v>164</v>
      </c>
      <c r="Y150" s="220" t="s">
        <v>133</v>
      </c>
      <c r="Z150" s="210"/>
      <c r="AA150" s="210"/>
      <c r="AB150" s="210"/>
      <c r="AC150" s="210"/>
      <c r="AD150" s="210"/>
      <c r="AE150" s="210"/>
      <c r="AF150" s="210"/>
      <c r="AG150" s="210" t="s">
        <v>165</v>
      </c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ht="33.75" outlineLevel="2" x14ac:dyDescent="0.2">
      <c r="A151" s="217"/>
      <c r="B151" s="218"/>
      <c r="C151" s="252" t="s">
        <v>297</v>
      </c>
      <c r="D151" s="249"/>
      <c r="E151" s="249"/>
      <c r="F151" s="249"/>
      <c r="G151" s="249"/>
      <c r="H151" s="220"/>
      <c r="I151" s="220"/>
      <c r="J151" s="220"/>
      <c r="K151" s="220"/>
      <c r="L151" s="220"/>
      <c r="M151" s="220"/>
      <c r="N151" s="219"/>
      <c r="O151" s="219"/>
      <c r="P151" s="219"/>
      <c r="Q151" s="219"/>
      <c r="R151" s="220"/>
      <c r="S151" s="220"/>
      <c r="T151" s="220"/>
      <c r="U151" s="220"/>
      <c r="V151" s="220"/>
      <c r="W151" s="220"/>
      <c r="X151" s="220"/>
      <c r="Y151" s="220"/>
      <c r="Z151" s="210"/>
      <c r="AA151" s="210"/>
      <c r="AB151" s="210"/>
      <c r="AC151" s="210"/>
      <c r="AD151" s="210"/>
      <c r="AE151" s="210"/>
      <c r="AF151" s="210"/>
      <c r="AG151" s="210" t="s">
        <v>167</v>
      </c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50" t="str">
        <f>C151</f>
        <v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v>
      </c>
      <c r="BB151" s="210"/>
      <c r="BC151" s="210"/>
      <c r="BD151" s="210"/>
      <c r="BE151" s="210"/>
      <c r="BF151" s="210"/>
      <c r="BG151" s="210"/>
      <c r="BH151" s="210"/>
    </row>
    <row r="152" spans="1:60" outlineLevel="2" x14ac:dyDescent="0.2">
      <c r="A152" s="217"/>
      <c r="B152" s="218"/>
      <c r="C152" s="253" t="s">
        <v>300</v>
      </c>
      <c r="D152" s="247"/>
      <c r="E152" s="248">
        <v>72</v>
      </c>
      <c r="F152" s="220"/>
      <c r="G152" s="220"/>
      <c r="H152" s="220"/>
      <c r="I152" s="220"/>
      <c r="J152" s="220"/>
      <c r="K152" s="220"/>
      <c r="L152" s="220"/>
      <c r="M152" s="220"/>
      <c r="N152" s="219"/>
      <c r="O152" s="219"/>
      <c r="P152" s="219"/>
      <c r="Q152" s="219"/>
      <c r="R152" s="220"/>
      <c r="S152" s="220"/>
      <c r="T152" s="220"/>
      <c r="U152" s="220"/>
      <c r="V152" s="220"/>
      <c r="W152" s="220"/>
      <c r="X152" s="220"/>
      <c r="Y152" s="220"/>
      <c r="Z152" s="210"/>
      <c r="AA152" s="210"/>
      <c r="AB152" s="210"/>
      <c r="AC152" s="210"/>
      <c r="AD152" s="210"/>
      <c r="AE152" s="210"/>
      <c r="AF152" s="210"/>
      <c r="AG152" s="210" t="s">
        <v>169</v>
      </c>
      <c r="AH152" s="210">
        <v>0</v>
      </c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2" x14ac:dyDescent="0.2">
      <c r="A153" s="217"/>
      <c r="B153" s="218"/>
      <c r="C153" s="243"/>
      <c r="D153" s="236"/>
      <c r="E153" s="236"/>
      <c r="F153" s="236"/>
      <c r="G153" s="236"/>
      <c r="H153" s="220"/>
      <c r="I153" s="220"/>
      <c r="J153" s="220"/>
      <c r="K153" s="220"/>
      <c r="L153" s="220"/>
      <c r="M153" s="220"/>
      <c r="N153" s="219"/>
      <c r="O153" s="219"/>
      <c r="P153" s="219"/>
      <c r="Q153" s="219"/>
      <c r="R153" s="220"/>
      <c r="S153" s="220"/>
      <c r="T153" s="220"/>
      <c r="U153" s="220"/>
      <c r="V153" s="220"/>
      <c r="W153" s="220"/>
      <c r="X153" s="220"/>
      <c r="Y153" s="220"/>
      <c r="Z153" s="210"/>
      <c r="AA153" s="210"/>
      <c r="AB153" s="210"/>
      <c r="AC153" s="210"/>
      <c r="AD153" s="210"/>
      <c r="AE153" s="210"/>
      <c r="AF153" s="210"/>
      <c r="AG153" s="210" t="s">
        <v>135</v>
      </c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x14ac:dyDescent="0.2">
      <c r="A154" s="222" t="s">
        <v>125</v>
      </c>
      <c r="B154" s="223" t="s">
        <v>83</v>
      </c>
      <c r="C154" s="239" t="s">
        <v>84</v>
      </c>
      <c r="D154" s="224"/>
      <c r="E154" s="225"/>
      <c r="F154" s="226"/>
      <c r="G154" s="226">
        <f>SUMIF(AG155:AG169,"&lt;&gt;NOR",G155:G169)</f>
        <v>0</v>
      </c>
      <c r="H154" s="226"/>
      <c r="I154" s="226">
        <f>SUM(I155:I169)</f>
        <v>0</v>
      </c>
      <c r="J154" s="226"/>
      <c r="K154" s="226">
        <f>SUM(K155:K169)</f>
        <v>0</v>
      </c>
      <c r="L154" s="226"/>
      <c r="M154" s="226">
        <f>SUM(M155:M169)</f>
        <v>0</v>
      </c>
      <c r="N154" s="225"/>
      <c r="O154" s="225">
        <f>SUM(O155:O169)</f>
        <v>604.18999999999994</v>
      </c>
      <c r="P154" s="225"/>
      <c r="Q154" s="225">
        <f>SUM(Q155:Q169)</f>
        <v>0</v>
      </c>
      <c r="R154" s="226"/>
      <c r="S154" s="226"/>
      <c r="T154" s="227"/>
      <c r="U154" s="221"/>
      <c r="V154" s="221">
        <f>SUM(V155:V169)</f>
        <v>600.34</v>
      </c>
      <c r="W154" s="221"/>
      <c r="X154" s="221"/>
      <c r="Y154" s="221"/>
      <c r="AG154" t="s">
        <v>126</v>
      </c>
    </row>
    <row r="155" spans="1:60" ht="22.5" outlineLevel="1" x14ac:dyDescent="0.2">
      <c r="A155" s="229">
        <v>37</v>
      </c>
      <c r="B155" s="230" t="s">
        <v>301</v>
      </c>
      <c r="C155" s="240" t="s">
        <v>302</v>
      </c>
      <c r="D155" s="231" t="s">
        <v>189</v>
      </c>
      <c r="E155" s="232">
        <v>1855.52</v>
      </c>
      <c r="F155" s="233"/>
      <c r="G155" s="234">
        <f>ROUND(E155*F155,2)</f>
        <v>0</v>
      </c>
      <c r="H155" s="233"/>
      <c r="I155" s="234">
        <f>ROUND(E155*H155,2)</f>
        <v>0</v>
      </c>
      <c r="J155" s="233"/>
      <c r="K155" s="234">
        <f>ROUND(E155*J155,2)</f>
        <v>0</v>
      </c>
      <c r="L155" s="234">
        <v>21</v>
      </c>
      <c r="M155" s="234">
        <f>G155*(1+L155/100)</f>
        <v>0</v>
      </c>
      <c r="N155" s="232">
        <v>0.188</v>
      </c>
      <c r="O155" s="232">
        <f>ROUND(E155*N155,2)</f>
        <v>348.84</v>
      </c>
      <c r="P155" s="232">
        <v>0</v>
      </c>
      <c r="Q155" s="232">
        <f>ROUND(E155*P155,2)</f>
        <v>0</v>
      </c>
      <c r="R155" s="234" t="s">
        <v>163</v>
      </c>
      <c r="S155" s="234" t="s">
        <v>130</v>
      </c>
      <c r="T155" s="235" t="s">
        <v>131</v>
      </c>
      <c r="U155" s="220">
        <v>0.27200000000000002</v>
      </c>
      <c r="V155" s="220">
        <f>ROUND(E155*U155,2)</f>
        <v>504.7</v>
      </c>
      <c r="W155" s="220"/>
      <c r="X155" s="220" t="s">
        <v>164</v>
      </c>
      <c r="Y155" s="220" t="s">
        <v>133</v>
      </c>
      <c r="Z155" s="210"/>
      <c r="AA155" s="210"/>
      <c r="AB155" s="210"/>
      <c r="AC155" s="210"/>
      <c r="AD155" s="210"/>
      <c r="AE155" s="210"/>
      <c r="AF155" s="210"/>
      <c r="AG155" s="210" t="s">
        <v>165</v>
      </c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2" x14ac:dyDescent="0.2">
      <c r="A156" s="217"/>
      <c r="B156" s="218"/>
      <c r="C156" s="252" t="s">
        <v>303</v>
      </c>
      <c r="D156" s="249"/>
      <c r="E156" s="249"/>
      <c r="F156" s="249"/>
      <c r="G156" s="249"/>
      <c r="H156" s="220"/>
      <c r="I156" s="220"/>
      <c r="J156" s="220"/>
      <c r="K156" s="220"/>
      <c r="L156" s="220"/>
      <c r="M156" s="220"/>
      <c r="N156" s="219"/>
      <c r="O156" s="219"/>
      <c r="P156" s="219"/>
      <c r="Q156" s="219"/>
      <c r="R156" s="220"/>
      <c r="S156" s="220"/>
      <c r="T156" s="220"/>
      <c r="U156" s="220"/>
      <c r="V156" s="220"/>
      <c r="W156" s="220"/>
      <c r="X156" s="220"/>
      <c r="Y156" s="220"/>
      <c r="Z156" s="210"/>
      <c r="AA156" s="210"/>
      <c r="AB156" s="210"/>
      <c r="AC156" s="210"/>
      <c r="AD156" s="210"/>
      <c r="AE156" s="210"/>
      <c r="AF156" s="210"/>
      <c r="AG156" s="210" t="s">
        <v>167</v>
      </c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2" x14ac:dyDescent="0.2">
      <c r="A157" s="217"/>
      <c r="B157" s="218"/>
      <c r="C157" s="253" t="s">
        <v>304</v>
      </c>
      <c r="D157" s="247"/>
      <c r="E157" s="248">
        <v>1855.52</v>
      </c>
      <c r="F157" s="220"/>
      <c r="G157" s="220"/>
      <c r="H157" s="220"/>
      <c r="I157" s="220"/>
      <c r="J157" s="220"/>
      <c r="K157" s="220"/>
      <c r="L157" s="220"/>
      <c r="M157" s="220"/>
      <c r="N157" s="219"/>
      <c r="O157" s="219"/>
      <c r="P157" s="219"/>
      <c r="Q157" s="219"/>
      <c r="R157" s="220"/>
      <c r="S157" s="220"/>
      <c r="T157" s="220"/>
      <c r="U157" s="220"/>
      <c r="V157" s="220"/>
      <c r="W157" s="220"/>
      <c r="X157" s="220"/>
      <c r="Y157" s="220"/>
      <c r="Z157" s="210"/>
      <c r="AA157" s="210"/>
      <c r="AB157" s="210"/>
      <c r="AC157" s="210"/>
      <c r="AD157" s="210"/>
      <c r="AE157" s="210"/>
      <c r="AF157" s="210"/>
      <c r="AG157" s="210" t="s">
        <v>169</v>
      </c>
      <c r="AH157" s="210">
        <v>0</v>
      </c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2" x14ac:dyDescent="0.2">
      <c r="A158" s="217"/>
      <c r="B158" s="218"/>
      <c r="C158" s="243"/>
      <c r="D158" s="236"/>
      <c r="E158" s="236"/>
      <c r="F158" s="236"/>
      <c r="G158" s="236"/>
      <c r="H158" s="220"/>
      <c r="I158" s="220"/>
      <c r="J158" s="220"/>
      <c r="K158" s="220"/>
      <c r="L158" s="220"/>
      <c r="M158" s="220"/>
      <c r="N158" s="219"/>
      <c r="O158" s="219"/>
      <c r="P158" s="219"/>
      <c r="Q158" s="219"/>
      <c r="R158" s="220"/>
      <c r="S158" s="220"/>
      <c r="T158" s="220"/>
      <c r="U158" s="220"/>
      <c r="V158" s="220"/>
      <c r="W158" s="220"/>
      <c r="X158" s="220"/>
      <c r="Y158" s="220"/>
      <c r="Z158" s="210"/>
      <c r="AA158" s="210"/>
      <c r="AB158" s="210"/>
      <c r="AC158" s="210"/>
      <c r="AD158" s="210"/>
      <c r="AE158" s="210"/>
      <c r="AF158" s="210"/>
      <c r="AG158" s="210" t="s">
        <v>135</v>
      </c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outlineLevel="1" x14ac:dyDescent="0.2">
      <c r="A159" s="229">
        <v>38</v>
      </c>
      <c r="B159" s="230" t="s">
        <v>305</v>
      </c>
      <c r="C159" s="240" t="s">
        <v>306</v>
      </c>
      <c r="D159" s="231" t="s">
        <v>194</v>
      </c>
      <c r="E159" s="232">
        <v>55.665599999999998</v>
      </c>
      <c r="F159" s="233"/>
      <c r="G159" s="234">
        <f>ROUND(E159*F159,2)</f>
        <v>0</v>
      </c>
      <c r="H159" s="233"/>
      <c r="I159" s="234">
        <f>ROUND(E159*H159,2)</f>
        <v>0</v>
      </c>
      <c r="J159" s="233"/>
      <c r="K159" s="234">
        <f>ROUND(E159*J159,2)</f>
        <v>0</v>
      </c>
      <c r="L159" s="234">
        <v>21</v>
      </c>
      <c r="M159" s="234">
        <f>G159*(1+L159/100)</f>
        <v>0</v>
      </c>
      <c r="N159" s="232">
        <v>2.5249999999999999</v>
      </c>
      <c r="O159" s="232">
        <f>ROUND(E159*N159,2)</f>
        <v>140.56</v>
      </c>
      <c r="P159" s="232">
        <v>0</v>
      </c>
      <c r="Q159" s="232">
        <f>ROUND(E159*P159,2)</f>
        <v>0</v>
      </c>
      <c r="R159" s="234" t="s">
        <v>163</v>
      </c>
      <c r="S159" s="234" t="s">
        <v>130</v>
      </c>
      <c r="T159" s="235" t="s">
        <v>131</v>
      </c>
      <c r="U159" s="220">
        <v>1.4419999999999999</v>
      </c>
      <c r="V159" s="220">
        <f>ROUND(E159*U159,2)</f>
        <v>80.27</v>
      </c>
      <c r="W159" s="220"/>
      <c r="X159" s="220" t="s">
        <v>164</v>
      </c>
      <c r="Y159" s="220" t="s">
        <v>133</v>
      </c>
      <c r="Z159" s="210"/>
      <c r="AA159" s="210"/>
      <c r="AB159" s="210"/>
      <c r="AC159" s="210"/>
      <c r="AD159" s="210"/>
      <c r="AE159" s="210"/>
      <c r="AF159" s="210"/>
      <c r="AG159" s="210" t="s">
        <v>165</v>
      </c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2" x14ac:dyDescent="0.2">
      <c r="A160" s="217"/>
      <c r="B160" s="218"/>
      <c r="C160" s="252" t="s">
        <v>307</v>
      </c>
      <c r="D160" s="249"/>
      <c r="E160" s="249"/>
      <c r="F160" s="249"/>
      <c r="G160" s="249"/>
      <c r="H160" s="220"/>
      <c r="I160" s="220"/>
      <c r="J160" s="220"/>
      <c r="K160" s="220"/>
      <c r="L160" s="220"/>
      <c r="M160" s="220"/>
      <c r="N160" s="219"/>
      <c r="O160" s="219"/>
      <c r="P160" s="219"/>
      <c r="Q160" s="219"/>
      <c r="R160" s="220"/>
      <c r="S160" s="220"/>
      <c r="T160" s="220"/>
      <c r="U160" s="220"/>
      <c r="V160" s="220"/>
      <c r="W160" s="220"/>
      <c r="X160" s="220"/>
      <c r="Y160" s="220"/>
      <c r="Z160" s="210"/>
      <c r="AA160" s="210"/>
      <c r="AB160" s="210"/>
      <c r="AC160" s="210"/>
      <c r="AD160" s="210"/>
      <c r="AE160" s="210"/>
      <c r="AF160" s="210"/>
      <c r="AG160" s="210" t="s">
        <v>167</v>
      </c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2" x14ac:dyDescent="0.2">
      <c r="A161" s="217"/>
      <c r="B161" s="218"/>
      <c r="C161" s="253" t="s">
        <v>308</v>
      </c>
      <c r="D161" s="247"/>
      <c r="E161" s="248">
        <v>55.665599999999998</v>
      </c>
      <c r="F161" s="220"/>
      <c r="G161" s="220"/>
      <c r="H161" s="220"/>
      <c r="I161" s="220"/>
      <c r="J161" s="220"/>
      <c r="K161" s="220"/>
      <c r="L161" s="220"/>
      <c r="M161" s="220"/>
      <c r="N161" s="219"/>
      <c r="O161" s="219"/>
      <c r="P161" s="219"/>
      <c r="Q161" s="219"/>
      <c r="R161" s="220"/>
      <c r="S161" s="220"/>
      <c r="T161" s="220"/>
      <c r="U161" s="220"/>
      <c r="V161" s="220"/>
      <c r="W161" s="220"/>
      <c r="X161" s="220"/>
      <c r="Y161" s="220"/>
      <c r="Z161" s="210"/>
      <c r="AA161" s="210"/>
      <c r="AB161" s="210"/>
      <c r="AC161" s="210"/>
      <c r="AD161" s="210"/>
      <c r="AE161" s="210"/>
      <c r="AF161" s="210"/>
      <c r="AG161" s="210" t="s">
        <v>169</v>
      </c>
      <c r="AH161" s="210">
        <v>0</v>
      </c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2" x14ac:dyDescent="0.2">
      <c r="A162" s="217"/>
      <c r="B162" s="218"/>
      <c r="C162" s="243"/>
      <c r="D162" s="236"/>
      <c r="E162" s="236"/>
      <c r="F162" s="236"/>
      <c r="G162" s="236"/>
      <c r="H162" s="220"/>
      <c r="I162" s="220"/>
      <c r="J162" s="220"/>
      <c r="K162" s="220"/>
      <c r="L162" s="220"/>
      <c r="M162" s="220"/>
      <c r="N162" s="219"/>
      <c r="O162" s="219"/>
      <c r="P162" s="219"/>
      <c r="Q162" s="219"/>
      <c r="R162" s="220"/>
      <c r="S162" s="220"/>
      <c r="T162" s="220"/>
      <c r="U162" s="220"/>
      <c r="V162" s="220"/>
      <c r="W162" s="220"/>
      <c r="X162" s="220"/>
      <c r="Y162" s="220"/>
      <c r="Z162" s="210"/>
      <c r="AA162" s="210"/>
      <c r="AB162" s="210"/>
      <c r="AC162" s="210"/>
      <c r="AD162" s="210"/>
      <c r="AE162" s="210"/>
      <c r="AF162" s="210"/>
      <c r="AG162" s="210" t="s">
        <v>135</v>
      </c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1" x14ac:dyDescent="0.2">
      <c r="A163" s="229">
        <v>39</v>
      </c>
      <c r="B163" s="230" t="s">
        <v>309</v>
      </c>
      <c r="C163" s="240" t="s">
        <v>310</v>
      </c>
      <c r="D163" s="231" t="s">
        <v>189</v>
      </c>
      <c r="E163" s="232">
        <v>118.2</v>
      </c>
      <c r="F163" s="233"/>
      <c r="G163" s="234">
        <f>ROUND(E163*F163,2)</f>
        <v>0</v>
      </c>
      <c r="H163" s="233"/>
      <c r="I163" s="234">
        <f>ROUND(E163*H163,2)</f>
        <v>0</v>
      </c>
      <c r="J163" s="233"/>
      <c r="K163" s="234">
        <f>ROUND(E163*J163,2)</f>
        <v>0</v>
      </c>
      <c r="L163" s="234">
        <v>21</v>
      </c>
      <c r="M163" s="234">
        <f>G163*(1+L163/100)</f>
        <v>0</v>
      </c>
      <c r="N163" s="232">
        <v>1E-3</v>
      </c>
      <c r="O163" s="232">
        <f>ROUND(E163*N163,2)</f>
        <v>0.12</v>
      </c>
      <c r="P163" s="232">
        <v>0</v>
      </c>
      <c r="Q163" s="232">
        <f>ROUND(E163*P163,2)</f>
        <v>0</v>
      </c>
      <c r="R163" s="234" t="s">
        <v>163</v>
      </c>
      <c r="S163" s="234" t="s">
        <v>130</v>
      </c>
      <c r="T163" s="235" t="s">
        <v>131</v>
      </c>
      <c r="U163" s="220">
        <v>0.13</v>
      </c>
      <c r="V163" s="220">
        <f>ROUND(E163*U163,2)</f>
        <v>15.37</v>
      </c>
      <c r="W163" s="220"/>
      <c r="X163" s="220" t="s">
        <v>164</v>
      </c>
      <c r="Y163" s="220" t="s">
        <v>133</v>
      </c>
      <c r="Z163" s="210"/>
      <c r="AA163" s="210"/>
      <c r="AB163" s="210"/>
      <c r="AC163" s="210"/>
      <c r="AD163" s="210"/>
      <c r="AE163" s="210"/>
      <c r="AF163" s="210"/>
      <c r="AG163" s="210" t="s">
        <v>165</v>
      </c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2" x14ac:dyDescent="0.2">
      <c r="A164" s="217"/>
      <c r="B164" s="218"/>
      <c r="C164" s="252" t="s">
        <v>311</v>
      </c>
      <c r="D164" s="249"/>
      <c r="E164" s="249"/>
      <c r="F164" s="249"/>
      <c r="G164" s="249"/>
      <c r="H164" s="220"/>
      <c r="I164" s="220"/>
      <c r="J164" s="220"/>
      <c r="K164" s="220"/>
      <c r="L164" s="220"/>
      <c r="M164" s="220"/>
      <c r="N164" s="219"/>
      <c r="O164" s="219"/>
      <c r="P164" s="219"/>
      <c r="Q164" s="219"/>
      <c r="R164" s="220"/>
      <c r="S164" s="220"/>
      <c r="T164" s="220"/>
      <c r="U164" s="220"/>
      <c r="V164" s="220"/>
      <c r="W164" s="220"/>
      <c r="X164" s="220"/>
      <c r="Y164" s="220"/>
      <c r="Z164" s="210"/>
      <c r="AA164" s="210"/>
      <c r="AB164" s="210"/>
      <c r="AC164" s="210"/>
      <c r="AD164" s="210"/>
      <c r="AE164" s="210"/>
      <c r="AF164" s="210"/>
      <c r="AG164" s="210" t="s">
        <v>167</v>
      </c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outlineLevel="2" x14ac:dyDescent="0.2">
      <c r="A165" s="217"/>
      <c r="B165" s="218"/>
      <c r="C165" s="253" t="s">
        <v>312</v>
      </c>
      <c r="D165" s="247"/>
      <c r="E165" s="248">
        <v>118.2</v>
      </c>
      <c r="F165" s="220"/>
      <c r="G165" s="220"/>
      <c r="H165" s="220"/>
      <c r="I165" s="220"/>
      <c r="J165" s="220"/>
      <c r="K165" s="220"/>
      <c r="L165" s="220"/>
      <c r="M165" s="220"/>
      <c r="N165" s="219"/>
      <c r="O165" s="219"/>
      <c r="P165" s="219"/>
      <c r="Q165" s="219"/>
      <c r="R165" s="220"/>
      <c r="S165" s="220"/>
      <c r="T165" s="220"/>
      <c r="U165" s="220"/>
      <c r="V165" s="220"/>
      <c r="W165" s="220"/>
      <c r="X165" s="220"/>
      <c r="Y165" s="220"/>
      <c r="Z165" s="210"/>
      <c r="AA165" s="210"/>
      <c r="AB165" s="210"/>
      <c r="AC165" s="210"/>
      <c r="AD165" s="210"/>
      <c r="AE165" s="210"/>
      <c r="AF165" s="210"/>
      <c r="AG165" s="210" t="s">
        <v>169</v>
      </c>
      <c r="AH165" s="210">
        <v>0</v>
      </c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2" x14ac:dyDescent="0.2">
      <c r="A166" s="217"/>
      <c r="B166" s="218"/>
      <c r="C166" s="243"/>
      <c r="D166" s="236"/>
      <c r="E166" s="236"/>
      <c r="F166" s="236"/>
      <c r="G166" s="236"/>
      <c r="H166" s="220"/>
      <c r="I166" s="220"/>
      <c r="J166" s="220"/>
      <c r="K166" s="220"/>
      <c r="L166" s="220"/>
      <c r="M166" s="220"/>
      <c r="N166" s="219"/>
      <c r="O166" s="219"/>
      <c r="P166" s="219"/>
      <c r="Q166" s="219"/>
      <c r="R166" s="220"/>
      <c r="S166" s="220"/>
      <c r="T166" s="220"/>
      <c r="U166" s="220"/>
      <c r="V166" s="220"/>
      <c r="W166" s="220"/>
      <c r="X166" s="220"/>
      <c r="Y166" s="220"/>
      <c r="Z166" s="210"/>
      <c r="AA166" s="210"/>
      <c r="AB166" s="210"/>
      <c r="AC166" s="210"/>
      <c r="AD166" s="210"/>
      <c r="AE166" s="210"/>
      <c r="AF166" s="210"/>
      <c r="AG166" s="210" t="s">
        <v>135</v>
      </c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ht="22.5" outlineLevel="1" x14ac:dyDescent="0.2">
      <c r="A167" s="229">
        <v>40</v>
      </c>
      <c r="B167" s="230" t="s">
        <v>313</v>
      </c>
      <c r="C167" s="240" t="s">
        <v>314</v>
      </c>
      <c r="D167" s="231" t="s">
        <v>293</v>
      </c>
      <c r="E167" s="232">
        <v>1911.1856</v>
      </c>
      <c r="F167" s="233"/>
      <c r="G167" s="234">
        <f>ROUND(E167*F167,2)</f>
        <v>0</v>
      </c>
      <c r="H167" s="233"/>
      <c r="I167" s="234">
        <f>ROUND(E167*H167,2)</f>
        <v>0</v>
      </c>
      <c r="J167" s="233"/>
      <c r="K167" s="234">
        <f>ROUND(E167*J167,2)</f>
        <v>0</v>
      </c>
      <c r="L167" s="234">
        <v>21</v>
      </c>
      <c r="M167" s="234">
        <f>G167*(1+L167/100)</f>
        <v>0</v>
      </c>
      <c r="N167" s="232">
        <v>0.06</v>
      </c>
      <c r="O167" s="232">
        <f>ROUND(E167*N167,2)</f>
        <v>114.67</v>
      </c>
      <c r="P167" s="232">
        <v>0</v>
      </c>
      <c r="Q167" s="232">
        <f>ROUND(E167*P167,2)</f>
        <v>0</v>
      </c>
      <c r="R167" s="234" t="s">
        <v>244</v>
      </c>
      <c r="S167" s="234" t="s">
        <v>130</v>
      </c>
      <c r="T167" s="235" t="s">
        <v>131</v>
      </c>
      <c r="U167" s="220">
        <v>0</v>
      </c>
      <c r="V167" s="220">
        <f>ROUND(E167*U167,2)</f>
        <v>0</v>
      </c>
      <c r="W167" s="220"/>
      <c r="X167" s="220" t="s">
        <v>245</v>
      </c>
      <c r="Y167" s="220" t="s">
        <v>133</v>
      </c>
      <c r="Z167" s="210"/>
      <c r="AA167" s="210"/>
      <c r="AB167" s="210"/>
      <c r="AC167" s="210"/>
      <c r="AD167" s="210"/>
      <c r="AE167" s="210"/>
      <c r="AF167" s="210"/>
      <c r="AG167" s="210" t="s">
        <v>246</v>
      </c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outlineLevel="2" x14ac:dyDescent="0.2">
      <c r="A168" s="217"/>
      <c r="B168" s="218"/>
      <c r="C168" s="253" t="s">
        <v>315</v>
      </c>
      <c r="D168" s="247"/>
      <c r="E168" s="248">
        <v>1911.1856</v>
      </c>
      <c r="F168" s="220"/>
      <c r="G168" s="220"/>
      <c r="H168" s="220"/>
      <c r="I168" s="220"/>
      <c r="J168" s="220"/>
      <c r="K168" s="220"/>
      <c r="L168" s="220"/>
      <c r="M168" s="220"/>
      <c r="N168" s="219"/>
      <c r="O168" s="219"/>
      <c r="P168" s="219"/>
      <c r="Q168" s="219"/>
      <c r="R168" s="220"/>
      <c r="S168" s="220"/>
      <c r="T168" s="220"/>
      <c r="U168" s="220"/>
      <c r="V168" s="220"/>
      <c r="W168" s="220"/>
      <c r="X168" s="220"/>
      <c r="Y168" s="220"/>
      <c r="Z168" s="210"/>
      <c r="AA168" s="210"/>
      <c r="AB168" s="210"/>
      <c r="AC168" s="210"/>
      <c r="AD168" s="210"/>
      <c r="AE168" s="210"/>
      <c r="AF168" s="210"/>
      <c r="AG168" s="210" t="s">
        <v>169</v>
      </c>
      <c r="AH168" s="210">
        <v>0</v>
      </c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outlineLevel="2" x14ac:dyDescent="0.2">
      <c r="A169" s="217"/>
      <c r="B169" s="218"/>
      <c r="C169" s="243"/>
      <c r="D169" s="236"/>
      <c r="E169" s="236"/>
      <c r="F169" s="236"/>
      <c r="G169" s="236"/>
      <c r="H169" s="220"/>
      <c r="I169" s="220"/>
      <c r="J169" s="220"/>
      <c r="K169" s="220"/>
      <c r="L169" s="220"/>
      <c r="M169" s="220"/>
      <c r="N169" s="219"/>
      <c r="O169" s="219"/>
      <c r="P169" s="219"/>
      <c r="Q169" s="219"/>
      <c r="R169" s="220"/>
      <c r="S169" s="220"/>
      <c r="T169" s="220"/>
      <c r="U169" s="220"/>
      <c r="V169" s="220"/>
      <c r="W169" s="220"/>
      <c r="X169" s="220"/>
      <c r="Y169" s="220"/>
      <c r="Z169" s="210"/>
      <c r="AA169" s="210"/>
      <c r="AB169" s="210"/>
      <c r="AC169" s="210"/>
      <c r="AD169" s="210"/>
      <c r="AE169" s="210"/>
      <c r="AF169" s="210"/>
      <c r="AG169" s="210" t="s">
        <v>135</v>
      </c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x14ac:dyDescent="0.2">
      <c r="A170" s="222" t="s">
        <v>125</v>
      </c>
      <c r="B170" s="223" t="s">
        <v>87</v>
      </c>
      <c r="C170" s="239" t="s">
        <v>88</v>
      </c>
      <c r="D170" s="224"/>
      <c r="E170" s="225"/>
      <c r="F170" s="226"/>
      <c r="G170" s="226">
        <f>SUMIF(AG171:AG173,"&lt;&gt;NOR",G171:G173)</f>
        <v>0</v>
      </c>
      <c r="H170" s="226"/>
      <c r="I170" s="226">
        <f>SUM(I171:I173)</f>
        <v>0</v>
      </c>
      <c r="J170" s="226"/>
      <c r="K170" s="226">
        <f>SUM(K171:K173)</f>
        <v>0</v>
      </c>
      <c r="L170" s="226"/>
      <c r="M170" s="226">
        <f>SUM(M171:M173)</f>
        <v>0</v>
      </c>
      <c r="N170" s="225"/>
      <c r="O170" s="225">
        <f>SUM(O171:O173)</f>
        <v>0</v>
      </c>
      <c r="P170" s="225"/>
      <c r="Q170" s="225">
        <f>SUM(Q171:Q173)</f>
        <v>0</v>
      </c>
      <c r="R170" s="226"/>
      <c r="S170" s="226"/>
      <c r="T170" s="227"/>
      <c r="U170" s="221"/>
      <c r="V170" s="221">
        <f>SUM(V171:V173)</f>
        <v>1164.4100000000001</v>
      </c>
      <c r="W170" s="221"/>
      <c r="X170" s="221"/>
      <c r="Y170" s="221"/>
      <c r="AG170" t="s">
        <v>126</v>
      </c>
    </row>
    <row r="171" spans="1:60" outlineLevel="1" x14ac:dyDescent="0.2">
      <c r="A171" s="229">
        <v>41</v>
      </c>
      <c r="B171" s="230" t="s">
        <v>316</v>
      </c>
      <c r="C171" s="240" t="s">
        <v>317</v>
      </c>
      <c r="D171" s="231" t="s">
        <v>250</v>
      </c>
      <c r="E171" s="232">
        <v>2985.6567300000002</v>
      </c>
      <c r="F171" s="233"/>
      <c r="G171" s="234">
        <f>ROUND(E171*F171,2)</f>
        <v>0</v>
      </c>
      <c r="H171" s="233"/>
      <c r="I171" s="234">
        <f>ROUND(E171*H171,2)</f>
        <v>0</v>
      </c>
      <c r="J171" s="233"/>
      <c r="K171" s="234">
        <f>ROUND(E171*J171,2)</f>
        <v>0</v>
      </c>
      <c r="L171" s="234">
        <v>21</v>
      </c>
      <c r="M171" s="234">
        <f>G171*(1+L171/100)</f>
        <v>0</v>
      </c>
      <c r="N171" s="232">
        <v>0</v>
      </c>
      <c r="O171" s="232">
        <f>ROUND(E171*N171,2)</f>
        <v>0</v>
      </c>
      <c r="P171" s="232">
        <v>0</v>
      </c>
      <c r="Q171" s="232">
        <f>ROUND(E171*P171,2)</f>
        <v>0</v>
      </c>
      <c r="R171" s="234" t="s">
        <v>163</v>
      </c>
      <c r="S171" s="234" t="s">
        <v>130</v>
      </c>
      <c r="T171" s="235" t="s">
        <v>131</v>
      </c>
      <c r="U171" s="220">
        <v>0.39</v>
      </c>
      <c r="V171" s="220">
        <f>ROUND(E171*U171,2)</f>
        <v>1164.4100000000001</v>
      </c>
      <c r="W171" s="220"/>
      <c r="X171" s="220" t="s">
        <v>318</v>
      </c>
      <c r="Y171" s="220" t="s">
        <v>133</v>
      </c>
      <c r="Z171" s="210"/>
      <c r="AA171" s="210"/>
      <c r="AB171" s="210"/>
      <c r="AC171" s="210"/>
      <c r="AD171" s="210"/>
      <c r="AE171" s="210"/>
      <c r="AF171" s="210"/>
      <c r="AG171" s="210" t="s">
        <v>319</v>
      </c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2" x14ac:dyDescent="0.2">
      <c r="A172" s="217"/>
      <c r="B172" s="218"/>
      <c r="C172" s="252" t="s">
        <v>320</v>
      </c>
      <c r="D172" s="249"/>
      <c r="E172" s="249"/>
      <c r="F172" s="249"/>
      <c r="G172" s="249"/>
      <c r="H172" s="220"/>
      <c r="I172" s="220"/>
      <c r="J172" s="220"/>
      <c r="K172" s="220"/>
      <c r="L172" s="220"/>
      <c r="M172" s="220"/>
      <c r="N172" s="219"/>
      <c r="O172" s="219"/>
      <c r="P172" s="219"/>
      <c r="Q172" s="219"/>
      <c r="R172" s="220"/>
      <c r="S172" s="220"/>
      <c r="T172" s="220"/>
      <c r="U172" s="220"/>
      <c r="V172" s="220"/>
      <c r="W172" s="220"/>
      <c r="X172" s="220"/>
      <c r="Y172" s="220"/>
      <c r="Z172" s="210"/>
      <c r="AA172" s="210"/>
      <c r="AB172" s="210"/>
      <c r="AC172" s="210"/>
      <c r="AD172" s="210"/>
      <c r="AE172" s="210"/>
      <c r="AF172" s="210"/>
      <c r="AG172" s="210" t="s">
        <v>167</v>
      </c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2" x14ac:dyDescent="0.2">
      <c r="A173" s="217"/>
      <c r="B173" s="218"/>
      <c r="C173" s="243"/>
      <c r="D173" s="236"/>
      <c r="E173" s="236"/>
      <c r="F173" s="236"/>
      <c r="G173" s="236"/>
      <c r="H173" s="220"/>
      <c r="I173" s="220"/>
      <c r="J173" s="220"/>
      <c r="K173" s="220"/>
      <c r="L173" s="220"/>
      <c r="M173" s="220"/>
      <c r="N173" s="219"/>
      <c r="O173" s="219"/>
      <c r="P173" s="219"/>
      <c r="Q173" s="219"/>
      <c r="R173" s="220"/>
      <c r="S173" s="220"/>
      <c r="T173" s="220"/>
      <c r="U173" s="220"/>
      <c r="V173" s="220"/>
      <c r="W173" s="220"/>
      <c r="X173" s="220"/>
      <c r="Y173" s="220"/>
      <c r="Z173" s="210"/>
      <c r="AA173" s="210"/>
      <c r="AB173" s="210"/>
      <c r="AC173" s="210"/>
      <c r="AD173" s="210"/>
      <c r="AE173" s="210"/>
      <c r="AF173" s="210"/>
      <c r="AG173" s="210" t="s">
        <v>135</v>
      </c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x14ac:dyDescent="0.2">
      <c r="A174" s="222" t="s">
        <v>125</v>
      </c>
      <c r="B174" s="223" t="s">
        <v>89</v>
      </c>
      <c r="C174" s="239" t="s">
        <v>90</v>
      </c>
      <c r="D174" s="224"/>
      <c r="E174" s="225"/>
      <c r="F174" s="226"/>
      <c r="G174" s="226">
        <f>SUMIF(AG175:AG180,"&lt;&gt;NOR",G175:G180)</f>
        <v>0</v>
      </c>
      <c r="H174" s="226"/>
      <c r="I174" s="226">
        <f>SUM(I175:I180)</f>
        <v>0</v>
      </c>
      <c r="J174" s="226"/>
      <c r="K174" s="226">
        <f>SUM(K175:K180)</f>
        <v>0</v>
      </c>
      <c r="L174" s="226"/>
      <c r="M174" s="226">
        <f>SUM(M175:M180)</f>
        <v>0</v>
      </c>
      <c r="N174" s="225"/>
      <c r="O174" s="225">
        <f>SUM(O175:O180)</f>
        <v>0.33</v>
      </c>
      <c r="P174" s="225"/>
      <c r="Q174" s="225">
        <f>SUM(Q175:Q180)</f>
        <v>0</v>
      </c>
      <c r="R174" s="226"/>
      <c r="S174" s="226"/>
      <c r="T174" s="227"/>
      <c r="U174" s="221"/>
      <c r="V174" s="221">
        <f>SUM(V175:V180)</f>
        <v>46.39</v>
      </c>
      <c r="W174" s="221"/>
      <c r="X174" s="221"/>
      <c r="Y174" s="221"/>
      <c r="AG174" t="s">
        <v>126</v>
      </c>
    </row>
    <row r="175" spans="1:60" outlineLevel="1" x14ac:dyDescent="0.2">
      <c r="A175" s="229">
        <v>42</v>
      </c>
      <c r="B175" s="230" t="s">
        <v>321</v>
      </c>
      <c r="C175" s="240" t="s">
        <v>322</v>
      </c>
      <c r="D175" s="231" t="s">
        <v>162</v>
      </c>
      <c r="E175" s="232">
        <v>286.67784</v>
      </c>
      <c r="F175" s="233"/>
      <c r="G175" s="234">
        <f>ROUND(E175*F175,2)</f>
        <v>0</v>
      </c>
      <c r="H175" s="233"/>
      <c r="I175" s="234">
        <f>ROUND(E175*H175,2)</f>
        <v>0</v>
      </c>
      <c r="J175" s="233"/>
      <c r="K175" s="234">
        <f>ROUND(E175*J175,2)</f>
        <v>0</v>
      </c>
      <c r="L175" s="234">
        <v>21</v>
      </c>
      <c r="M175" s="234">
        <f>G175*(1+L175/100)</f>
        <v>0</v>
      </c>
      <c r="N175" s="232">
        <v>1.15E-3</v>
      </c>
      <c r="O175" s="232">
        <f>ROUND(E175*N175,2)</f>
        <v>0.33</v>
      </c>
      <c r="P175" s="232">
        <v>0</v>
      </c>
      <c r="Q175" s="232">
        <f>ROUND(E175*P175,2)</f>
        <v>0</v>
      </c>
      <c r="R175" s="234" t="s">
        <v>323</v>
      </c>
      <c r="S175" s="234" t="s">
        <v>130</v>
      </c>
      <c r="T175" s="235" t="s">
        <v>131</v>
      </c>
      <c r="U175" s="220">
        <v>0.16</v>
      </c>
      <c r="V175" s="220">
        <f>ROUND(E175*U175,2)</f>
        <v>45.87</v>
      </c>
      <c r="W175" s="220"/>
      <c r="X175" s="220" t="s">
        <v>164</v>
      </c>
      <c r="Y175" s="220" t="s">
        <v>133</v>
      </c>
      <c r="Z175" s="210"/>
      <c r="AA175" s="210"/>
      <c r="AB175" s="210"/>
      <c r="AC175" s="210"/>
      <c r="AD175" s="210"/>
      <c r="AE175" s="210"/>
      <c r="AF175" s="210"/>
      <c r="AG175" s="210" t="s">
        <v>165</v>
      </c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outlineLevel="2" x14ac:dyDescent="0.2">
      <c r="A176" s="217"/>
      <c r="B176" s="218"/>
      <c r="C176" s="253" t="s">
        <v>324</v>
      </c>
      <c r="D176" s="247"/>
      <c r="E176" s="248">
        <v>286.67784</v>
      </c>
      <c r="F176" s="220"/>
      <c r="G176" s="220"/>
      <c r="H176" s="220"/>
      <c r="I176" s="220"/>
      <c r="J176" s="220"/>
      <c r="K176" s="220"/>
      <c r="L176" s="220"/>
      <c r="M176" s="220"/>
      <c r="N176" s="219"/>
      <c r="O176" s="219"/>
      <c r="P176" s="219"/>
      <c r="Q176" s="219"/>
      <c r="R176" s="220"/>
      <c r="S176" s="220"/>
      <c r="T176" s="220"/>
      <c r="U176" s="220"/>
      <c r="V176" s="220"/>
      <c r="W176" s="220"/>
      <c r="X176" s="220"/>
      <c r="Y176" s="220"/>
      <c r="Z176" s="210"/>
      <c r="AA176" s="210"/>
      <c r="AB176" s="210"/>
      <c r="AC176" s="210"/>
      <c r="AD176" s="210"/>
      <c r="AE176" s="210"/>
      <c r="AF176" s="210"/>
      <c r="AG176" s="210" t="s">
        <v>169</v>
      </c>
      <c r="AH176" s="210">
        <v>0</v>
      </c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2" x14ac:dyDescent="0.2">
      <c r="A177" s="217"/>
      <c r="B177" s="218"/>
      <c r="C177" s="243"/>
      <c r="D177" s="236"/>
      <c r="E177" s="236"/>
      <c r="F177" s="236"/>
      <c r="G177" s="236"/>
      <c r="H177" s="220"/>
      <c r="I177" s="220"/>
      <c r="J177" s="220"/>
      <c r="K177" s="220"/>
      <c r="L177" s="220"/>
      <c r="M177" s="220"/>
      <c r="N177" s="219"/>
      <c r="O177" s="219"/>
      <c r="P177" s="219"/>
      <c r="Q177" s="219"/>
      <c r="R177" s="220"/>
      <c r="S177" s="220"/>
      <c r="T177" s="220"/>
      <c r="U177" s="220"/>
      <c r="V177" s="220"/>
      <c r="W177" s="220"/>
      <c r="X177" s="220"/>
      <c r="Y177" s="220"/>
      <c r="Z177" s="210"/>
      <c r="AA177" s="210"/>
      <c r="AB177" s="210"/>
      <c r="AC177" s="210"/>
      <c r="AD177" s="210"/>
      <c r="AE177" s="210"/>
      <c r="AF177" s="210"/>
      <c r="AG177" s="210" t="s">
        <v>135</v>
      </c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1" x14ac:dyDescent="0.2">
      <c r="A178" s="229">
        <v>43</v>
      </c>
      <c r="B178" s="230" t="s">
        <v>325</v>
      </c>
      <c r="C178" s="240" t="s">
        <v>326</v>
      </c>
      <c r="D178" s="231" t="s">
        <v>250</v>
      </c>
      <c r="E178" s="232">
        <v>0.32967999999999997</v>
      </c>
      <c r="F178" s="233"/>
      <c r="G178" s="234">
        <f>ROUND(E178*F178,2)</f>
        <v>0</v>
      </c>
      <c r="H178" s="233"/>
      <c r="I178" s="234">
        <f>ROUND(E178*H178,2)</f>
        <v>0</v>
      </c>
      <c r="J178" s="233"/>
      <c r="K178" s="234">
        <f>ROUND(E178*J178,2)</f>
        <v>0</v>
      </c>
      <c r="L178" s="234">
        <v>21</v>
      </c>
      <c r="M178" s="234">
        <f>G178*(1+L178/100)</f>
        <v>0</v>
      </c>
      <c r="N178" s="232">
        <v>0</v>
      </c>
      <c r="O178" s="232">
        <f>ROUND(E178*N178,2)</f>
        <v>0</v>
      </c>
      <c r="P178" s="232">
        <v>0</v>
      </c>
      <c r="Q178" s="232">
        <f>ROUND(E178*P178,2)</f>
        <v>0</v>
      </c>
      <c r="R178" s="234" t="s">
        <v>323</v>
      </c>
      <c r="S178" s="234" t="s">
        <v>130</v>
      </c>
      <c r="T178" s="235" t="s">
        <v>131</v>
      </c>
      <c r="U178" s="220">
        <v>1.5669999999999999</v>
      </c>
      <c r="V178" s="220">
        <f>ROUND(E178*U178,2)</f>
        <v>0.52</v>
      </c>
      <c r="W178" s="220"/>
      <c r="X178" s="220" t="s">
        <v>318</v>
      </c>
      <c r="Y178" s="220" t="s">
        <v>133</v>
      </c>
      <c r="Z178" s="210"/>
      <c r="AA178" s="210"/>
      <c r="AB178" s="210"/>
      <c r="AC178" s="210"/>
      <c r="AD178" s="210"/>
      <c r="AE178" s="210"/>
      <c r="AF178" s="210"/>
      <c r="AG178" s="210" t="s">
        <v>319</v>
      </c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2" x14ac:dyDescent="0.2">
      <c r="A179" s="217"/>
      <c r="B179" s="218"/>
      <c r="C179" s="252" t="s">
        <v>327</v>
      </c>
      <c r="D179" s="249"/>
      <c r="E179" s="249"/>
      <c r="F179" s="249"/>
      <c r="G179" s="249"/>
      <c r="H179" s="220"/>
      <c r="I179" s="220"/>
      <c r="J179" s="220"/>
      <c r="K179" s="220"/>
      <c r="L179" s="220"/>
      <c r="M179" s="220"/>
      <c r="N179" s="219"/>
      <c r="O179" s="219"/>
      <c r="P179" s="219"/>
      <c r="Q179" s="219"/>
      <c r="R179" s="220"/>
      <c r="S179" s="220"/>
      <c r="T179" s="220"/>
      <c r="U179" s="220"/>
      <c r="V179" s="220"/>
      <c r="W179" s="220"/>
      <c r="X179" s="220"/>
      <c r="Y179" s="220"/>
      <c r="Z179" s="210"/>
      <c r="AA179" s="210"/>
      <c r="AB179" s="210"/>
      <c r="AC179" s="210"/>
      <c r="AD179" s="210"/>
      <c r="AE179" s="210"/>
      <c r="AF179" s="210"/>
      <c r="AG179" s="210" t="s">
        <v>167</v>
      </c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2" x14ac:dyDescent="0.2">
      <c r="A180" s="217"/>
      <c r="B180" s="218"/>
      <c r="C180" s="243"/>
      <c r="D180" s="236"/>
      <c r="E180" s="236"/>
      <c r="F180" s="236"/>
      <c r="G180" s="236"/>
      <c r="H180" s="220"/>
      <c r="I180" s="220"/>
      <c r="J180" s="220"/>
      <c r="K180" s="220"/>
      <c r="L180" s="220"/>
      <c r="M180" s="220"/>
      <c r="N180" s="219"/>
      <c r="O180" s="219"/>
      <c r="P180" s="219"/>
      <c r="Q180" s="219"/>
      <c r="R180" s="220"/>
      <c r="S180" s="220"/>
      <c r="T180" s="220"/>
      <c r="U180" s="220"/>
      <c r="V180" s="220"/>
      <c r="W180" s="220"/>
      <c r="X180" s="220"/>
      <c r="Y180" s="220"/>
      <c r="Z180" s="210"/>
      <c r="AA180" s="210"/>
      <c r="AB180" s="210"/>
      <c r="AC180" s="210"/>
      <c r="AD180" s="210"/>
      <c r="AE180" s="210"/>
      <c r="AF180" s="210"/>
      <c r="AG180" s="210" t="s">
        <v>135</v>
      </c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x14ac:dyDescent="0.2">
      <c r="A181" s="222" t="s">
        <v>125</v>
      </c>
      <c r="B181" s="223" t="s">
        <v>91</v>
      </c>
      <c r="C181" s="239" t="s">
        <v>92</v>
      </c>
      <c r="D181" s="224"/>
      <c r="E181" s="225"/>
      <c r="F181" s="226"/>
      <c r="G181" s="226">
        <f>SUMIF(AG182:AG188,"&lt;&gt;NOR",G182:G188)</f>
        <v>0</v>
      </c>
      <c r="H181" s="226"/>
      <c r="I181" s="226">
        <f>SUM(I182:I188)</f>
        <v>0</v>
      </c>
      <c r="J181" s="226"/>
      <c r="K181" s="226">
        <f>SUM(K182:K188)</f>
        <v>0</v>
      </c>
      <c r="L181" s="226"/>
      <c r="M181" s="226">
        <f>SUM(M182:M188)</f>
        <v>0</v>
      </c>
      <c r="N181" s="225"/>
      <c r="O181" s="225">
        <f>SUM(O182:O188)</f>
        <v>0</v>
      </c>
      <c r="P181" s="225"/>
      <c r="Q181" s="225">
        <f>SUM(Q182:Q188)</f>
        <v>0</v>
      </c>
      <c r="R181" s="226"/>
      <c r="S181" s="226"/>
      <c r="T181" s="227"/>
      <c r="U181" s="221"/>
      <c r="V181" s="221">
        <f>SUM(V182:V188)</f>
        <v>946.4</v>
      </c>
      <c r="W181" s="221"/>
      <c r="X181" s="221"/>
      <c r="Y181" s="221"/>
      <c r="AG181" t="s">
        <v>126</v>
      </c>
    </row>
    <row r="182" spans="1:60" outlineLevel="1" x14ac:dyDescent="0.2">
      <c r="A182" s="229">
        <v>44</v>
      </c>
      <c r="B182" s="230" t="s">
        <v>328</v>
      </c>
      <c r="C182" s="240" t="s">
        <v>329</v>
      </c>
      <c r="D182" s="231" t="s">
        <v>250</v>
      </c>
      <c r="E182" s="232">
        <v>1931.4318800000001</v>
      </c>
      <c r="F182" s="233"/>
      <c r="G182" s="234">
        <f>ROUND(E182*F182,2)</f>
        <v>0</v>
      </c>
      <c r="H182" s="233"/>
      <c r="I182" s="234">
        <f>ROUND(E182*H182,2)</f>
        <v>0</v>
      </c>
      <c r="J182" s="233"/>
      <c r="K182" s="234">
        <f>ROUND(E182*J182,2)</f>
        <v>0</v>
      </c>
      <c r="L182" s="234">
        <v>21</v>
      </c>
      <c r="M182" s="234">
        <f>G182*(1+L182/100)</f>
        <v>0</v>
      </c>
      <c r="N182" s="232">
        <v>0</v>
      </c>
      <c r="O182" s="232">
        <f>ROUND(E182*N182,2)</f>
        <v>0</v>
      </c>
      <c r="P182" s="232">
        <v>0</v>
      </c>
      <c r="Q182" s="232">
        <f>ROUND(E182*P182,2)</f>
        <v>0</v>
      </c>
      <c r="R182" s="234" t="s">
        <v>330</v>
      </c>
      <c r="S182" s="234" t="s">
        <v>130</v>
      </c>
      <c r="T182" s="235" t="s">
        <v>131</v>
      </c>
      <c r="U182" s="220">
        <v>0.49</v>
      </c>
      <c r="V182" s="220">
        <f>ROUND(E182*U182,2)</f>
        <v>946.4</v>
      </c>
      <c r="W182" s="220"/>
      <c r="X182" s="220" t="s">
        <v>331</v>
      </c>
      <c r="Y182" s="220" t="s">
        <v>133</v>
      </c>
      <c r="Z182" s="210"/>
      <c r="AA182" s="210"/>
      <c r="AB182" s="210"/>
      <c r="AC182" s="210"/>
      <c r="AD182" s="210"/>
      <c r="AE182" s="210"/>
      <c r="AF182" s="210"/>
      <c r="AG182" s="210" t="s">
        <v>332</v>
      </c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2" x14ac:dyDescent="0.2">
      <c r="A183" s="217"/>
      <c r="B183" s="218"/>
      <c r="C183" s="242" t="s">
        <v>333</v>
      </c>
      <c r="D183" s="238"/>
      <c r="E183" s="238"/>
      <c r="F183" s="238"/>
      <c r="G183" s="238"/>
      <c r="H183" s="220"/>
      <c r="I183" s="220"/>
      <c r="J183" s="220"/>
      <c r="K183" s="220"/>
      <c r="L183" s="220"/>
      <c r="M183" s="220"/>
      <c r="N183" s="219"/>
      <c r="O183" s="219"/>
      <c r="P183" s="219"/>
      <c r="Q183" s="219"/>
      <c r="R183" s="220"/>
      <c r="S183" s="220"/>
      <c r="T183" s="220"/>
      <c r="U183" s="220"/>
      <c r="V183" s="220"/>
      <c r="W183" s="220"/>
      <c r="X183" s="220"/>
      <c r="Y183" s="220"/>
      <c r="Z183" s="210"/>
      <c r="AA183" s="210"/>
      <c r="AB183" s="210"/>
      <c r="AC183" s="210"/>
      <c r="AD183" s="210"/>
      <c r="AE183" s="210"/>
      <c r="AF183" s="210"/>
      <c r="AG183" s="210" t="s">
        <v>149</v>
      </c>
      <c r="AH183" s="210"/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2" x14ac:dyDescent="0.2">
      <c r="A184" s="217"/>
      <c r="B184" s="218"/>
      <c r="C184" s="243"/>
      <c r="D184" s="236"/>
      <c r="E184" s="236"/>
      <c r="F184" s="236"/>
      <c r="G184" s="236"/>
      <c r="H184" s="220"/>
      <c r="I184" s="220"/>
      <c r="J184" s="220"/>
      <c r="K184" s="220"/>
      <c r="L184" s="220"/>
      <c r="M184" s="220"/>
      <c r="N184" s="219"/>
      <c r="O184" s="219"/>
      <c r="P184" s="219"/>
      <c r="Q184" s="219"/>
      <c r="R184" s="220"/>
      <c r="S184" s="220"/>
      <c r="T184" s="220"/>
      <c r="U184" s="220"/>
      <c r="V184" s="220"/>
      <c r="W184" s="220"/>
      <c r="X184" s="220"/>
      <c r="Y184" s="220"/>
      <c r="Z184" s="210"/>
      <c r="AA184" s="210"/>
      <c r="AB184" s="210"/>
      <c r="AC184" s="210"/>
      <c r="AD184" s="210"/>
      <c r="AE184" s="210"/>
      <c r="AF184" s="210"/>
      <c r="AG184" s="210" t="s">
        <v>135</v>
      </c>
      <c r="AH184" s="210"/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1" x14ac:dyDescent="0.2">
      <c r="A185" s="229">
        <v>45</v>
      </c>
      <c r="B185" s="230" t="s">
        <v>334</v>
      </c>
      <c r="C185" s="240" t="s">
        <v>335</v>
      </c>
      <c r="D185" s="231" t="s">
        <v>250</v>
      </c>
      <c r="E185" s="232">
        <v>19314.318749999999</v>
      </c>
      <c r="F185" s="233"/>
      <c r="G185" s="234">
        <f>ROUND(E185*F185,2)</f>
        <v>0</v>
      </c>
      <c r="H185" s="233"/>
      <c r="I185" s="234">
        <f>ROUND(E185*H185,2)</f>
        <v>0</v>
      </c>
      <c r="J185" s="233"/>
      <c r="K185" s="234">
        <f>ROUND(E185*J185,2)</f>
        <v>0</v>
      </c>
      <c r="L185" s="234">
        <v>21</v>
      </c>
      <c r="M185" s="234">
        <f>G185*(1+L185/100)</f>
        <v>0</v>
      </c>
      <c r="N185" s="232">
        <v>0</v>
      </c>
      <c r="O185" s="232">
        <f>ROUND(E185*N185,2)</f>
        <v>0</v>
      </c>
      <c r="P185" s="232">
        <v>0</v>
      </c>
      <c r="Q185" s="232">
        <f>ROUND(E185*P185,2)</f>
        <v>0</v>
      </c>
      <c r="R185" s="234" t="s">
        <v>330</v>
      </c>
      <c r="S185" s="234" t="s">
        <v>130</v>
      </c>
      <c r="T185" s="235" t="s">
        <v>131</v>
      </c>
      <c r="U185" s="220">
        <v>0</v>
      </c>
      <c r="V185" s="220">
        <f>ROUND(E185*U185,2)</f>
        <v>0</v>
      </c>
      <c r="W185" s="220"/>
      <c r="X185" s="220" t="s">
        <v>331</v>
      </c>
      <c r="Y185" s="220" t="s">
        <v>133</v>
      </c>
      <c r="Z185" s="210"/>
      <c r="AA185" s="210"/>
      <c r="AB185" s="210"/>
      <c r="AC185" s="210"/>
      <c r="AD185" s="210"/>
      <c r="AE185" s="210"/>
      <c r="AF185" s="210"/>
      <c r="AG185" s="210" t="s">
        <v>332</v>
      </c>
      <c r="AH185" s="210"/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2" x14ac:dyDescent="0.2">
      <c r="A186" s="217"/>
      <c r="B186" s="218"/>
      <c r="C186" s="241"/>
      <c r="D186" s="237"/>
      <c r="E186" s="237"/>
      <c r="F186" s="237"/>
      <c r="G186" s="237"/>
      <c r="H186" s="220"/>
      <c r="I186" s="220"/>
      <c r="J186" s="220"/>
      <c r="K186" s="220"/>
      <c r="L186" s="220"/>
      <c r="M186" s="220"/>
      <c r="N186" s="219"/>
      <c r="O186" s="219"/>
      <c r="P186" s="219"/>
      <c r="Q186" s="219"/>
      <c r="R186" s="220"/>
      <c r="S186" s="220"/>
      <c r="T186" s="220"/>
      <c r="U186" s="220"/>
      <c r="V186" s="220"/>
      <c r="W186" s="220"/>
      <c r="X186" s="220"/>
      <c r="Y186" s="220"/>
      <c r="Z186" s="210"/>
      <c r="AA186" s="210"/>
      <c r="AB186" s="210"/>
      <c r="AC186" s="210"/>
      <c r="AD186" s="210"/>
      <c r="AE186" s="210"/>
      <c r="AF186" s="210"/>
      <c r="AG186" s="210" t="s">
        <v>135</v>
      </c>
      <c r="AH186" s="210"/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1" x14ac:dyDescent="0.2">
      <c r="A187" s="229">
        <v>46</v>
      </c>
      <c r="B187" s="230" t="s">
        <v>336</v>
      </c>
      <c r="C187" s="240" t="s">
        <v>337</v>
      </c>
      <c r="D187" s="231" t="s">
        <v>250</v>
      </c>
      <c r="E187" s="232">
        <v>1931.4318800000001</v>
      </c>
      <c r="F187" s="233"/>
      <c r="G187" s="234">
        <f>ROUND(E187*F187,2)</f>
        <v>0</v>
      </c>
      <c r="H187" s="233"/>
      <c r="I187" s="234">
        <f>ROUND(E187*H187,2)</f>
        <v>0</v>
      </c>
      <c r="J187" s="233"/>
      <c r="K187" s="234">
        <f>ROUND(E187*J187,2)</f>
        <v>0</v>
      </c>
      <c r="L187" s="234">
        <v>21</v>
      </c>
      <c r="M187" s="234">
        <f>G187*(1+L187/100)</f>
        <v>0</v>
      </c>
      <c r="N187" s="232">
        <v>0</v>
      </c>
      <c r="O187" s="232">
        <f>ROUND(E187*N187,2)</f>
        <v>0</v>
      </c>
      <c r="P187" s="232">
        <v>0</v>
      </c>
      <c r="Q187" s="232">
        <f>ROUND(E187*P187,2)</f>
        <v>0</v>
      </c>
      <c r="R187" s="234"/>
      <c r="S187" s="234" t="s">
        <v>240</v>
      </c>
      <c r="T187" s="235" t="s">
        <v>131</v>
      </c>
      <c r="U187" s="220">
        <v>0</v>
      </c>
      <c r="V187" s="220">
        <f>ROUND(E187*U187,2)</f>
        <v>0</v>
      </c>
      <c r="W187" s="220"/>
      <c r="X187" s="220" t="s">
        <v>331</v>
      </c>
      <c r="Y187" s="220" t="s">
        <v>133</v>
      </c>
      <c r="Z187" s="210"/>
      <c r="AA187" s="210"/>
      <c r="AB187" s="210"/>
      <c r="AC187" s="210"/>
      <c r="AD187" s="210"/>
      <c r="AE187" s="210"/>
      <c r="AF187" s="210"/>
      <c r="AG187" s="210" t="s">
        <v>332</v>
      </c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2" x14ac:dyDescent="0.2">
      <c r="A188" s="217"/>
      <c r="B188" s="218"/>
      <c r="C188" s="241"/>
      <c r="D188" s="237"/>
      <c r="E188" s="237"/>
      <c r="F188" s="237"/>
      <c r="G188" s="237"/>
      <c r="H188" s="220"/>
      <c r="I188" s="220"/>
      <c r="J188" s="220"/>
      <c r="K188" s="220"/>
      <c r="L188" s="220"/>
      <c r="M188" s="220"/>
      <c r="N188" s="219"/>
      <c r="O188" s="219"/>
      <c r="P188" s="219"/>
      <c r="Q188" s="219"/>
      <c r="R188" s="220"/>
      <c r="S188" s="220"/>
      <c r="T188" s="220"/>
      <c r="U188" s="220"/>
      <c r="V188" s="220"/>
      <c r="W188" s="220"/>
      <c r="X188" s="220"/>
      <c r="Y188" s="220"/>
      <c r="Z188" s="210"/>
      <c r="AA188" s="210"/>
      <c r="AB188" s="210"/>
      <c r="AC188" s="210"/>
      <c r="AD188" s="210"/>
      <c r="AE188" s="210"/>
      <c r="AF188" s="210"/>
      <c r="AG188" s="210" t="s">
        <v>135</v>
      </c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x14ac:dyDescent="0.2">
      <c r="A189" s="3"/>
      <c r="B189" s="4"/>
      <c r="C189" s="244"/>
      <c r="D189" s="6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AE189">
        <v>15</v>
      </c>
      <c r="AF189">
        <v>21</v>
      </c>
      <c r="AG189" t="s">
        <v>111</v>
      </c>
    </row>
    <row r="190" spans="1:60" x14ac:dyDescent="0.2">
      <c r="A190" s="213"/>
      <c r="B190" s="214" t="s">
        <v>29</v>
      </c>
      <c r="C190" s="245"/>
      <c r="D190" s="215"/>
      <c r="E190" s="216"/>
      <c r="F190" s="216"/>
      <c r="G190" s="228">
        <f>G8+G94+G146+G154+G170+G174+G181</f>
        <v>0</v>
      </c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AE190">
        <f>SUMIF(L7:L188,AE189,G7:G188)</f>
        <v>0</v>
      </c>
      <c r="AF190">
        <f>SUMIF(L7:L188,AF189,G7:G188)</f>
        <v>0</v>
      </c>
      <c r="AG190" t="s">
        <v>157</v>
      </c>
    </row>
    <row r="191" spans="1:60" x14ac:dyDescent="0.2">
      <c r="C191" s="246"/>
      <c r="D191" s="10"/>
      <c r="AG191" t="s">
        <v>158</v>
      </c>
    </row>
    <row r="192" spans="1:60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cuyK8IHJOUXzn0UmEbIQOFym7P6vkHW8U/rGm8EAoXuXkFo7NUfHadfJVfCSuMfOvbPQrYkgFPOlaLurr7K2GA==" saltValue="tHM0RzAHKvu9OkbEnrNp7A==" spinCount="100000" sheet="1" formatRows="0"/>
  <mergeCells count="78">
    <mergeCell ref="C179:G179"/>
    <mergeCell ref="C180:G180"/>
    <mergeCell ref="C183:G183"/>
    <mergeCell ref="C184:G184"/>
    <mergeCell ref="C186:G186"/>
    <mergeCell ref="C188:G188"/>
    <mergeCell ref="C164:G164"/>
    <mergeCell ref="C166:G166"/>
    <mergeCell ref="C169:G169"/>
    <mergeCell ref="C172:G172"/>
    <mergeCell ref="C173:G173"/>
    <mergeCell ref="C177:G177"/>
    <mergeCell ref="C151:G151"/>
    <mergeCell ref="C153:G153"/>
    <mergeCell ref="C156:G156"/>
    <mergeCell ref="C158:G158"/>
    <mergeCell ref="C160:G160"/>
    <mergeCell ref="C162:G162"/>
    <mergeCell ref="C136:G136"/>
    <mergeCell ref="C139:G139"/>
    <mergeCell ref="C142:G142"/>
    <mergeCell ref="C145:G145"/>
    <mergeCell ref="C148:G148"/>
    <mergeCell ref="C149:G149"/>
    <mergeCell ref="C122:G122"/>
    <mergeCell ref="C124:G124"/>
    <mergeCell ref="C126:G126"/>
    <mergeCell ref="C128:G128"/>
    <mergeCell ref="C130:G130"/>
    <mergeCell ref="C133:G133"/>
    <mergeCell ref="C107:G107"/>
    <mergeCell ref="C109:G109"/>
    <mergeCell ref="C112:G112"/>
    <mergeCell ref="C114:G114"/>
    <mergeCell ref="C118:G118"/>
    <mergeCell ref="C120:G120"/>
    <mergeCell ref="C84:G84"/>
    <mergeCell ref="C87:G87"/>
    <mergeCell ref="C90:G90"/>
    <mergeCell ref="C93:G93"/>
    <mergeCell ref="C99:G99"/>
    <mergeCell ref="C103:G103"/>
    <mergeCell ref="C72:G72"/>
    <mergeCell ref="C74:G74"/>
    <mergeCell ref="C76:G76"/>
    <mergeCell ref="C78:G78"/>
    <mergeCell ref="C80:G80"/>
    <mergeCell ref="C82:G82"/>
    <mergeCell ref="C60:G60"/>
    <mergeCell ref="C63:G63"/>
    <mergeCell ref="C65:G65"/>
    <mergeCell ref="C67:G67"/>
    <mergeCell ref="C69:G69"/>
    <mergeCell ref="C70:G70"/>
    <mergeCell ref="C48:G48"/>
    <mergeCell ref="C50:G50"/>
    <mergeCell ref="C52:G52"/>
    <mergeCell ref="C54:G54"/>
    <mergeCell ref="C56:G56"/>
    <mergeCell ref="C58:G58"/>
    <mergeCell ref="C36:G36"/>
    <mergeCell ref="C38:G38"/>
    <mergeCell ref="C40:G40"/>
    <mergeCell ref="C42:G42"/>
    <mergeCell ref="C44:G44"/>
    <mergeCell ref="C46:G46"/>
    <mergeCell ref="C15:G15"/>
    <mergeCell ref="C18:G18"/>
    <mergeCell ref="C22:G22"/>
    <mergeCell ref="C26:G26"/>
    <mergeCell ref="C32:G32"/>
    <mergeCell ref="C34:G34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803FB-EE7A-4B34-B04A-B88A72CA524F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5" t="s">
        <v>159</v>
      </c>
      <c r="B1" s="195"/>
      <c r="C1" s="195"/>
      <c r="D1" s="195"/>
      <c r="E1" s="195"/>
      <c r="F1" s="195"/>
      <c r="G1" s="195"/>
      <c r="AG1" t="s">
        <v>97</v>
      </c>
    </row>
    <row r="2" spans="1:60" ht="24.95" customHeight="1" x14ac:dyDescent="0.2">
      <c r="A2" s="196" t="s">
        <v>7</v>
      </c>
      <c r="B2" s="49" t="s">
        <v>44</v>
      </c>
      <c r="C2" s="199" t="s">
        <v>45</v>
      </c>
      <c r="D2" s="197"/>
      <c r="E2" s="197"/>
      <c r="F2" s="197"/>
      <c r="G2" s="198"/>
      <c r="AG2" t="s">
        <v>98</v>
      </c>
    </row>
    <row r="3" spans="1:60" ht="24.95" customHeight="1" x14ac:dyDescent="0.2">
      <c r="A3" s="196" t="s">
        <v>8</v>
      </c>
      <c r="B3" s="49" t="s">
        <v>51</v>
      </c>
      <c r="C3" s="199" t="s">
        <v>52</v>
      </c>
      <c r="D3" s="197"/>
      <c r="E3" s="197"/>
      <c r="F3" s="197"/>
      <c r="G3" s="198"/>
      <c r="AC3" s="174" t="s">
        <v>98</v>
      </c>
      <c r="AG3" t="s">
        <v>101</v>
      </c>
    </row>
    <row r="4" spans="1:60" ht="24.95" customHeight="1" x14ac:dyDescent="0.2">
      <c r="A4" s="200" t="s">
        <v>9</v>
      </c>
      <c r="B4" s="201" t="s">
        <v>54</v>
      </c>
      <c r="C4" s="202" t="s">
        <v>55</v>
      </c>
      <c r="D4" s="203"/>
      <c r="E4" s="203"/>
      <c r="F4" s="203"/>
      <c r="G4" s="204"/>
      <c r="AG4" t="s">
        <v>102</v>
      </c>
    </row>
    <row r="5" spans="1:60" x14ac:dyDescent="0.2">
      <c r="D5" s="10"/>
    </row>
    <row r="6" spans="1:60" ht="38.25" x14ac:dyDescent="0.2">
      <c r="A6" s="206" t="s">
        <v>103</v>
      </c>
      <c r="B6" s="208" t="s">
        <v>104</v>
      </c>
      <c r="C6" s="208" t="s">
        <v>105</v>
      </c>
      <c r="D6" s="207" t="s">
        <v>106</v>
      </c>
      <c r="E6" s="206" t="s">
        <v>107</v>
      </c>
      <c r="F6" s="205" t="s">
        <v>108</v>
      </c>
      <c r="G6" s="206" t="s">
        <v>29</v>
      </c>
      <c r="H6" s="209" t="s">
        <v>30</v>
      </c>
      <c r="I6" s="209" t="s">
        <v>109</v>
      </c>
      <c r="J6" s="209" t="s">
        <v>31</v>
      </c>
      <c r="K6" s="209" t="s">
        <v>110</v>
      </c>
      <c r="L6" s="209" t="s">
        <v>111</v>
      </c>
      <c r="M6" s="209" t="s">
        <v>112</v>
      </c>
      <c r="N6" s="209" t="s">
        <v>113</v>
      </c>
      <c r="O6" s="209" t="s">
        <v>114</v>
      </c>
      <c r="P6" s="209" t="s">
        <v>115</v>
      </c>
      <c r="Q6" s="209" t="s">
        <v>116</v>
      </c>
      <c r="R6" s="209" t="s">
        <v>117</v>
      </c>
      <c r="S6" s="209" t="s">
        <v>118</v>
      </c>
      <c r="T6" s="209" t="s">
        <v>119</v>
      </c>
      <c r="U6" s="209" t="s">
        <v>120</v>
      </c>
      <c r="V6" s="209" t="s">
        <v>121</v>
      </c>
      <c r="W6" s="209" t="s">
        <v>122</v>
      </c>
      <c r="X6" s="209" t="s">
        <v>123</v>
      </c>
      <c r="Y6" s="209" t="s">
        <v>124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2" t="s">
        <v>125</v>
      </c>
      <c r="B8" s="223" t="s">
        <v>73</v>
      </c>
      <c r="C8" s="239" t="s">
        <v>74</v>
      </c>
      <c r="D8" s="224"/>
      <c r="E8" s="225"/>
      <c r="F8" s="226"/>
      <c r="G8" s="226">
        <f>SUMIF(AG9:AG129,"&lt;&gt;NOR",G9:G129)</f>
        <v>0</v>
      </c>
      <c r="H8" s="226"/>
      <c r="I8" s="226">
        <f>SUM(I9:I129)</f>
        <v>0</v>
      </c>
      <c r="J8" s="226"/>
      <c r="K8" s="226">
        <f>SUM(K9:K129)</f>
        <v>0</v>
      </c>
      <c r="L8" s="226"/>
      <c r="M8" s="226">
        <f>SUM(M9:M129)</f>
        <v>0</v>
      </c>
      <c r="N8" s="225"/>
      <c r="O8" s="225">
        <f>SUM(O9:O129)</f>
        <v>13.16</v>
      </c>
      <c r="P8" s="225"/>
      <c r="Q8" s="225">
        <f>SUM(Q9:Q129)</f>
        <v>400.07000000000005</v>
      </c>
      <c r="R8" s="226"/>
      <c r="S8" s="226"/>
      <c r="T8" s="227"/>
      <c r="U8" s="221"/>
      <c r="V8" s="221">
        <f>SUM(V9:V129)</f>
        <v>205.38</v>
      </c>
      <c r="W8" s="221"/>
      <c r="X8" s="221"/>
      <c r="Y8" s="221"/>
      <c r="AG8" t="s">
        <v>126</v>
      </c>
    </row>
    <row r="9" spans="1:60" ht="22.5" outlineLevel="1" x14ac:dyDescent="0.2">
      <c r="A9" s="229">
        <v>1</v>
      </c>
      <c r="B9" s="230" t="s">
        <v>338</v>
      </c>
      <c r="C9" s="240" t="s">
        <v>339</v>
      </c>
      <c r="D9" s="231" t="s">
        <v>162</v>
      </c>
      <c r="E9" s="232">
        <v>284.60000000000002</v>
      </c>
      <c r="F9" s="233"/>
      <c r="G9" s="234">
        <f>ROUND(E9*F9,2)</f>
        <v>0</v>
      </c>
      <c r="H9" s="233"/>
      <c r="I9" s="234">
        <f>ROUND(E9*H9,2)</f>
        <v>0</v>
      </c>
      <c r="J9" s="233"/>
      <c r="K9" s="234">
        <f>ROUND(E9*J9,2)</f>
        <v>0</v>
      </c>
      <c r="L9" s="234">
        <v>21</v>
      </c>
      <c r="M9" s="234">
        <f>G9*(1+L9/100)</f>
        <v>0</v>
      </c>
      <c r="N9" s="232">
        <v>0</v>
      </c>
      <c r="O9" s="232">
        <f>ROUND(E9*N9,2)</f>
        <v>0</v>
      </c>
      <c r="P9" s="232">
        <v>0.66</v>
      </c>
      <c r="Q9" s="232">
        <f>ROUND(E9*P9,2)</f>
        <v>187.84</v>
      </c>
      <c r="R9" s="234" t="s">
        <v>163</v>
      </c>
      <c r="S9" s="234" t="s">
        <v>130</v>
      </c>
      <c r="T9" s="235" t="s">
        <v>131</v>
      </c>
      <c r="U9" s="220">
        <v>0.11899999999999999</v>
      </c>
      <c r="V9" s="220">
        <f>ROUND(E9*U9,2)</f>
        <v>33.869999999999997</v>
      </c>
      <c r="W9" s="220"/>
      <c r="X9" s="220" t="s">
        <v>164</v>
      </c>
      <c r="Y9" s="220" t="s">
        <v>133</v>
      </c>
      <c r="Z9" s="210"/>
      <c r="AA9" s="210"/>
      <c r="AB9" s="210"/>
      <c r="AC9" s="210"/>
      <c r="AD9" s="210"/>
      <c r="AE9" s="210"/>
      <c r="AF9" s="210"/>
      <c r="AG9" s="210" t="s">
        <v>165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17"/>
      <c r="B10" s="218"/>
      <c r="C10" s="253" t="s">
        <v>340</v>
      </c>
      <c r="D10" s="247"/>
      <c r="E10" s="248">
        <v>82.95</v>
      </c>
      <c r="F10" s="220"/>
      <c r="G10" s="220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169</v>
      </c>
      <c r="AH10" s="210">
        <v>0</v>
      </c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3" x14ac:dyDescent="0.2">
      <c r="A11" s="217"/>
      <c r="B11" s="218"/>
      <c r="C11" s="253" t="s">
        <v>341</v>
      </c>
      <c r="D11" s="247"/>
      <c r="E11" s="248">
        <v>53.475000000000001</v>
      </c>
      <c r="F11" s="220"/>
      <c r="G11" s="220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169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3" x14ac:dyDescent="0.2">
      <c r="A12" s="217"/>
      <c r="B12" s="218"/>
      <c r="C12" s="253" t="s">
        <v>342</v>
      </c>
      <c r="D12" s="247"/>
      <c r="E12" s="248">
        <v>32.700000000000003</v>
      </c>
      <c r="F12" s="220"/>
      <c r="G12" s="220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10"/>
      <c r="AA12" s="210"/>
      <c r="AB12" s="210"/>
      <c r="AC12" s="210"/>
      <c r="AD12" s="210"/>
      <c r="AE12" s="210"/>
      <c r="AF12" s="210"/>
      <c r="AG12" s="210" t="s">
        <v>169</v>
      </c>
      <c r="AH12" s="210">
        <v>0</v>
      </c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3" x14ac:dyDescent="0.2">
      <c r="A13" s="217"/>
      <c r="B13" s="218"/>
      <c r="C13" s="253" t="s">
        <v>343</v>
      </c>
      <c r="D13" s="247"/>
      <c r="E13" s="248">
        <v>40.35</v>
      </c>
      <c r="F13" s="220"/>
      <c r="G13" s="220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10"/>
      <c r="AA13" s="210"/>
      <c r="AB13" s="210"/>
      <c r="AC13" s="210"/>
      <c r="AD13" s="210"/>
      <c r="AE13" s="210"/>
      <c r="AF13" s="210"/>
      <c r="AG13" s="210" t="s">
        <v>169</v>
      </c>
      <c r="AH13" s="210">
        <v>0</v>
      </c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3" x14ac:dyDescent="0.2">
      <c r="A14" s="217"/>
      <c r="B14" s="218"/>
      <c r="C14" s="253" t="s">
        <v>344</v>
      </c>
      <c r="D14" s="247"/>
      <c r="E14" s="248">
        <v>23.324999999999999</v>
      </c>
      <c r="F14" s="220"/>
      <c r="G14" s="220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10"/>
      <c r="AA14" s="210"/>
      <c r="AB14" s="210"/>
      <c r="AC14" s="210"/>
      <c r="AD14" s="210"/>
      <c r="AE14" s="210"/>
      <c r="AF14" s="210"/>
      <c r="AG14" s="210" t="s">
        <v>169</v>
      </c>
      <c r="AH14" s="210">
        <v>0</v>
      </c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3" x14ac:dyDescent="0.2">
      <c r="A15" s="217"/>
      <c r="B15" s="218"/>
      <c r="C15" s="253" t="s">
        <v>263</v>
      </c>
      <c r="D15" s="247"/>
      <c r="E15" s="248">
        <v>36.799999999999997</v>
      </c>
      <c r="F15" s="220"/>
      <c r="G15" s="220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10"/>
      <c r="AA15" s="210"/>
      <c r="AB15" s="210"/>
      <c r="AC15" s="210"/>
      <c r="AD15" s="210"/>
      <c r="AE15" s="210"/>
      <c r="AF15" s="210"/>
      <c r="AG15" s="210" t="s">
        <v>169</v>
      </c>
      <c r="AH15" s="210">
        <v>0</v>
      </c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3" x14ac:dyDescent="0.2">
      <c r="A16" s="217"/>
      <c r="B16" s="218"/>
      <c r="C16" s="253" t="s">
        <v>345</v>
      </c>
      <c r="D16" s="247"/>
      <c r="E16" s="248">
        <v>15</v>
      </c>
      <c r="F16" s="220"/>
      <c r="G16" s="220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169</v>
      </c>
      <c r="AH16" s="210">
        <v>0</v>
      </c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2" x14ac:dyDescent="0.2">
      <c r="A17" s="217"/>
      <c r="B17" s="218"/>
      <c r="C17" s="243"/>
      <c r="D17" s="236"/>
      <c r="E17" s="236"/>
      <c r="F17" s="236"/>
      <c r="G17" s="236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10"/>
      <c r="AA17" s="210"/>
      <c r="AB17" s="210"/>
      <c r="AC17" s="210"/>
      <c r="AD17" s="210"/>
      <c r="AE17" s="210"/>
      <c r="AF17" s="210"/>
      <c r="AG17" s="210" t="s">
        <v>135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ht="22.5" outlineLevel="1" x14ac:dyDescent="0.2">
      <c r="A18" s="229">
        <v>2</v>
      </c>
      <c r="B18" s="230" t="s">
        <v>346</v>
      </c>
      <c r="C18" s="240" t="s">
        <v>347</v>
      </c>
      <c r="D18" s="231" t="s">
        <v>162</v>
      </c>
      <c r="E18" s="232">
        <v>93.45</v>
      </c>
      <c r="F18" s="233"/>
      <c r="G18" s="234">
        <f>ROUND(E18*F18,2)</f>
        <v>0</v>
      </c>
      <c r="H18" s="233"/>
      <c r="I18" s="234">
        <f>ROUND(E18*H18,2)</f>
        <v>0</v>
      </c>
      <c r="J18" s="233"/>
      <c r="K18" s="234">
        <f>ROUND(E18*J18,2)</f>
        <v>0</v>
      </c>
      <c r="L18" s="234">
        <v>21</v>
      </c>
      <c r="M18" s="234">
        <f>G18*(1+L18/100)</f>
        <v>0</v>
      </c>
      <c r="N18" s="232">
        <v>0</v>
      </c>
      <c r="O18" s="232">
        <f>ROUND(E18*N18,2)</f>
        <v>0</v>
      </c>
      <c r="P18" s="232">
        <v>0.33</v>
      </c>
      <c r="Q18" s="232">
        <f>ROUND(E18*P18,2)</f>
        <v>30.84</v>
      </c>
      <c r="R18" s="234" t="s">
        <v>163</v>
      </c>
      <c r="S18" s="234" t="s">
        <v>130</v>
      </c>
      <c r="T18" s="235" t="s">
        <v>131</v>
      </c>
      <c r="U18" s="220">
        <v>0.113</v>
      </c>
      <c r="V18" s="220">
        <f>ROUND(E18*U18,2)</f>
        <v>10.56</v>
      </c>
      <c r="W18" s="220"/>
      <c r="X18" s="220" t="s">
        <v>164</v>
      </c>
      <c r="Y18" s="220" t="s">
        <v>133</v>
      </c>
      <c r="Z18" s="210"/>
      <c r="AA18" s="210"/>
      <c r="AB18" s="210"/>
      <c r="AC18" s="210"/>
      <c r="AD18" s="210"/>
      <c r="AE18" s="210"/>
      <c r="AF18" s="210"/>
      <c r="AG18" s="210" t="s">
        <v>165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2" x14ac:dyDescent="0.2">
      <c r="A19" s="217"/>
      <c r="B19" s="218"/>
      <c r="C19" s="253" t="s">
        <v>340</v>
      </c>
      <c r="D19" s="247"/>
      <c r="E19" s="248">
        <v>82.95</v>
      </c>
      <c r="F19" s="220"/>
      <c r="G19" s="220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10"/>
      <c r="AA19" s="210"/>
      <c r="AB19" s="210"/>
      <c r="AC19" s="210"/>
      <c r="AD19" s="210"/>
      <c r="AE19" s="210"/>
      <c r="AF19" s="210"/>
      <c r="AG19" s="210" t="s">
        <v>169</v>
      </c>
      <c r="AH19" s="210">
        <v>0</v>
      </c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3" x14ac:dyDescent="0.2">
      <c r="A20" s="217"/>
      <c r="B20" s="218"/>
      <c r="C20" s="253" t="s">
        <v>348</v>
      </c>
      <c r="D20" s="247"/>
      <c r="E20" s="248">
        <v>5.5</v>
      </c>
      <c r="F20" s="220"/>
      <c r="G20" s="220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169</v>
      </c>
      <c r="AH20" s="210">
        <v>0</v>
      </c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3" x14ac:dyDescent="0.2">
      <c r="A21" s="217"/>
      <c r="B21" s="218"/>
      <c r="C21" s="253" t="s">
        <v>349</v>
      </c>
      <c r="D21" s="247"/>
      <c r="E21" s="248">
        <v>5</v>
      </c>
      <c r="F21" s="220"/>
      <c r="G21" s="220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10"/>
      <c r="AA21" s="210"/>
      <c r="AB21" s="210"/>
      <c r="AC21" s="210"/>
      <c r="AD21" s="210"/>
      <c r="AE21" s="210"/>
      <c r="AF21" s="210"/>
      <c r="AG21" s="210" t="s">
        <v>169</v>
      </c>
      <c r="AH21" s="210">
        <v>0</v>
      </c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">
      <c r="A22" s="217"/>
      <c r="B22" s="218"/>
      <c r="C22" s="243"/>
      <c r="D22" s="236"/>
      <c r="E22" s="236"/>
      <c r="F22" s="236"/>
      <c r="G22" s="236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135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ht="22.5" outlineLevel="1" x14ac:dyDescent="0.2">
      <c r="A23" s="229">
        <v>3</v>
      </c>
      <c r="B23" s="230" t="s">
        <v>350</v>
      </c>
      <c r="C23" s="240" t="s">
        <v>351</v>
      </c>
      <c r="D23" s="231" t="s">
        <v>162</v>
      </c>
      <c r="E23" s="232">
        <v>157.35</v>
      </c>
      <c r="F23" s="233"/>
      <c r="G23" s="234">
        <f>ROUND(E23*F23,2)</f>
        <v>0</v>
      </c>
      <c r="H23" s="233"/>
      <c r="I23" s="234">
        <f>ROUND(E23*H23,2)</f>
        <v>0</v>
      </c>
      <c r="J23" s="233"/>
      <c r="K23" s="234">
        <f>ROUND(E23*J23,2)</f>
        <v>0</v>
      </c>
      <c r="L23" s="234">
        <v>21</v>
      </c>
      <c r="M23" s="234">
        <f>G23*(1+L23/100)</f>
        <v>0</v>
      </c>
      <c r="N23" s="232">
        <v>0</v>
      </c>
      <c r="O23" s="232">
        <f>ROUND(E23*N23,2)</f>
        <v>0</v>
      </c>
      <c r="P23" s="232">
        <v>0.72</v>
      </c>
      <c r="Q23" s="232">
        <f>ROUND(E23*P23,2)</f>
        <v>113.29</v>
      </c>
      <c r="R23" s="234" t="s">
        <v>163</v>
      </c>
      <c r="S23" s="234" t="s">
        <v>130</v>
      </c>
      <c r="T23" s="235" t="s">
        <v>131</v>
      </c>
      <c r="U23" s="220">
        <v>0.09</v>
      </c>
      <c r="V23" s="220">
        <f>ROUND(E23*U23,2)</f>
        <v>14.16</v>
      </c>
      <c r="W23" s="220"/>
      <c r="X23" s="220" t="s">
        <v>164</v>
      </c>
      <c r="Y23" s="220" t="s">
        <v>133</v>
      </c>
      <c r="Z23" s="210"/>
      <c r="AA23" s="210"/>
      <c r="AB23" s="210"/>
      <c r="AC23" s="210"/>
      <c r="AD23" s="210"/>
      <c r="AE23" s="210"/>
      <c r="AF23" s="210"/>
      <c r="AG23" s="210" t="s">
        <v>165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2" x14ac:dyDescent="0.2">
      <c r="A24" s="217"/>
      <c r="B24" s="218"/>
      <c r="C24" s="253" t="s">
        <v>352</v>
      </c>
      <c r="D24" s="247"/>
      <c r="E24" s="248">
        <v>53.475000000000001</v>
      </c>
      <c r="F24" s="220"/>
      <c r="G24" s="220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169</v>
      </c>
      <c r="AH24" s="210">
        <v>0</v>
      </c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3" x14ac:dyDescent="0.2">
      <c r="A25" s="217"/>
      <c r="B25" s="218"/>
      <c r="C25" s="253" t="s">
        <v>353</v>
      </c>
      <c r="D25" s="247"/>
      <c r="E25" s="248">
        <v>32.700000000000003</v>
      </c>
      <c r="F25" s="220"/>
      <c r="G25" s="220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10"/>
      <c r="AA25" s="210"/>
      <c r="AB25" s="210"/>
      <c r="AC25" s="210"/>
      <c r="AD25" s="210"/>
      <c r="AE25" s="210"/>
      <c r="AF25" s="210"/>
      <c r="AG25" s="210" t="s">
        <v>169</v>
      </c>
      <c r="AH25" s="210">
        <v>0</v>
      </c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3" x14ac:dyDescent="0.2">
      <c r="A26" s="217"/>
      <c r="B26" s="218"/>
      <c r="C26" s="253" t="s">
        <v>354</v>
      </c>
      <c r="D26" s="247"/>
      <c r="E26" s="248">
        <v>40.35</v>
      </c>
      <c r="F26" s="220"/>
      <c r="G26" s="220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10"/>
      <c r="AA26" s="210"/>
      <c r="AB26" s="210"/>
      <c r="AC26" s="210"/>
      <c r="AD26" s="210"/>
      <c r="AE26" s="210"/>
      <c r="AF26" s="210"/>
      <c r="AG26" s="210" t="s">
        <v>169</v>
      </c>
      <c r="AH26" s="210">
        <v>0</v>
      </c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3" x14ac:dyDescent="0.2">
      <c r="A27" s="217"/>
      <c r="B27" s="218"/>
      <c r="C27" s="253" t="s">
        <v>355</v>
      </c>
      <c r="D27" s="247"/>
      <c r="E27" s="248">
        <v>23.324999999999999</v>
      </c>
      <c r="F27" s="220"/>
      <c r="G27" s="220"/>
      <c r="H27" s="220"/>
      <c r="I27" s="220"/>
      <c r="J27" s="220"/>
      <c r="K27" s="220"/>
      <c r="L27" s="220"/>
      <c r="M27" s="220"/>
      <c r="N27" s="219"/>
      <c r="O27" s="219"/>
      <c r="P27" s="219"/>
      <c r="Q27" s="219"/>
      <c r="R27" s="220"/>
      <c r="S27" s="220"/>
      <c r="T27" s="220"/>
      <c r="U27" s="220"/>
      <c r="V27" s="220"/>
      <c r="W27" s="220"/>
      <c r="X27" s="220"/>
      <c r="Y27" s="220"/>
      <c r="Z27" s="210"/>
      <c r="AA27" s="210"/>
      <c r="AB27" s="210"/>
      <c r="AC27" s="210"/>
      <c r="AD27" s="210"/>
      <c r="AE27" s="210"/>
      <c r="AF27" s="210"/>
      <c r="AG27" s="210" t="s">
        <v>169</v>
      </c>
      <c r="AH27" s="210">
        <v>0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3" x14ac:dyDescent="0.2">
      <c r="A28" s="217"/>
      <c r="B28" s="218"/>
      <c r="C28" s="253" t="s">
        <v>356</v>
      </c>
      <c r="D28" s="247"/>
      <c r="E28" s="248">
        <v>7.5</v>
      </c>
      <c r="F28" s="220"/>
      <c r="G28" s="220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10"/>
      <c r="AA28" s="210"/>
      <c r="AB28" s="210"/>
      <c r="AC28" s="210"/>
      <c r="AD28" s="210"/>
      <c r="AE28" s="210"/>
      <c r="AF28" s="210"/>
      <c r="AG28" s="210" t="s">
        <v>169</v>
      </c>
      <c r="AH28" s="210">
        <v>0</v>
      </c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2" x14ac:dyDescent="0.2">
      <c r="A29" s="217"/>
      <c r="B29" s="218"/>
      <c r="C29" s="243"/>
      <c r="D29" s="236"/>
      <c r="E29" s="236"/>
      <c r="F29" s="236"/>
      <c r="G29" s="236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20"/>
      <c r="Z29" s="210"/>
      <c r="AA29" s="210"/>
      <c r="AB29" s="210"/>
      <c r="AC29" s="210"/>
      <c r="AD29" s="210"/>
      <c r="AE29" s="210"/>
      <c r="AF29" s="210"/>
      <c r="AG29" s="210" t="s">
        <v>135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ht="22.5" outlineLevel="1" x14ac:dyDescent="0.2">
      <c r="A30" s="229">
        <v>4</v>
      </c>
      <c r="B30" s="230" t="s">
        <v>357</v>
      </c>
      <c r="C30" s="240" t="s">
        <v>358</v>
      </c>
      <c r="D30" s="231" t="s">
        <v>162</v>
      </c>
      <c r="E30" s="232">
        <v>79.55</v>
      </c>
      <c r="F30" s="233"/>
      <c r="G30" s="234">
        <f>ROUND(E30*F30,2)</f>
        <v>0</v>
      </c>
      <c r="H30" s="233"/>
      <c r="I30" s="234">
        <f>ROUND(E30*H30,2)</f>
        <v>0</v>
      </c>
      <c r="J30" s="233"/>
      <c r="K30" s="234">
        <f>ROUND(E30*J30,2)</f>
        <v>0</v>
      </c>
      <c r="L30" s="234">
        <v>21</v>
      </c>
      <c r="M30" s="234">
        <f>G30*(1+L30/100)</f>
        <v>0</v>
      </c>
      <c r="N30" s="232">
        <v>0</v>
      </c>
      <c r="O30" s="232">
        <f>ROUND(E30*N30,2)</f>
        <v>0</v>
      </c>
      <c r="P30" s="232">
        <v>0.11</v>
      </c>
      <c r="Q30" s="232">
        <f>ROUND(E30*P30,2)</f>
        <v>8.75</v>
      </c>
      <c r="R30" s="234" t="s">
        <v>163</v>
      </c>
      <c r="S30" s="234" t="s">
        <v>130</v>
      </c>
      <c r="T30" s="235" t="s">
        <v>131</v>
      </c>
      <c r="U30" s="220">
        <v>0.08</v>
      </c>
      <c r="V30" s="220">
        <f>ROUND(E30*U30,2)</f>
        <v>6.36</v>
      </c>
      <c r="W30" s="220"/>
      <c r="X30" s="220" t="s">
        <v>164</v>
      </c>
      <c r="Y30" s="220" t="s">
        <v>133</v>
      </c>
      <c r="Z30" s="210"/>
      <c r="AA30" s="210"/>
      <c r="AB30" s="210"/>
      <c r="AC30" s="210"/>
      <c r="AD30" s="210"/>
      <c r="AE30" s="210"/>
      <c r="AF30" s="210"/>
      <c r="AG30" s="210" t="s">
        <v>165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ht="22.5" outlineLevel="2" x14ac:dyDescent="0.2">
      <c r="A31" s="217"/>
      <c r="B31" s="218"/>
      <c r="C31" s="252" t="s">
        <v>359</v>
      </c>
      <c r="D31" s="249"/>
      <c r="E31" s="249"/>
      <c r="F31" s="249"/>
      <c r="G31" s="249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10"/>
      <c r="AA31" s="210"/>
      <c r="AB31" s="210"/>
      <c r="AC31" s="210"/>
      <c r="AD31" s="210"/>
      <c r="AE31" s="210"/>
      <c r="AF31" s="210"/>
      <c r="AG31" s="210" t="s">
        <v>167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50" t="str">
        <f>C31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31" s="210"/>
      <c r="BC31" s="210"/>
      <c r="BD31" s="210"/>
      <c r="BE31" s="210"/>
      <c r="BF31" s="210"/>
      <c r="BG31" s="210"/>
      <c r="BH31" s="210"/>
    </row>
    <row r="32" spans="1:60" outlineLevel="2" x14ac:dyDescent="0.2">
      <c r="A32" s="217"/>
      <c r="B32" s="218"/>
      <c r="C32" s="253" t="s">
        <v>360</v>
      </c>
      <c r="D32" s="247"/>
      <c r="E32" s="248">
        <v>79.55</v>
      </c>
      <c r="F32" s="220"/>
      <c r="G32" s="220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10"/>
      <c r="AA32" s="210"/>
      <c r="AB32" s="210"/>
      <c r="AC32" s="210"/>
      <c r="AD32" s="210"/>
      <c r="AE32" s="210"/>
      <c r="AF32" s="210"/>
      <c r="AG32" s="210" t="s">
        <v>169</v>
      </c>
      <c r="AH32" s="210">
        <v>0</v>
      </c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2" x14ac:dyDescent="0.2">
      <c r="A33" s="217"/>
      <c r="B33" s="218"/>
      <c r="C33" s="243"/>
      <c r="D33" s="236"/>
      <c r="E33" s="236"/>
      <c r="F33" s="236"/>
      <c r="G33" s="236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10"/>
      <c r="AA33" s="210"/>
      <c r="AB33" s="210"/>
      <c r="AC33" s="210"/>
      <c r="AD33" s="210"/>
      <c r="AE33" s="210"/>
      <c r="AF33" s="210"/>
      <c r="AG33" s="210" t="s">
        <v>135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29">
        <v>5</v>
      </c>
      <c r="B34" s="230" t="s">
        <v>361</v>
      </c>
      <c r="C34" s="240" t="s">
        <v>362</v>
      </c>
      <c r="D34" s="231" t="s">
        <v>189</v>
      </c>
      <c r="E34" s="232">
        <v>219.8</v>
      </c>
      <c r="F34" s="233"/>
      <c r="G34" s="234">
        <f>ROUND(E34*F34,2)</f>
        <v>0</v>
      </c>
      <c r="H34" s="233"/>
      <c r="I34" s="234">
        <f>ROUND(E34*H34,2)</f>
        <v>0</v>
      </c>
      <c r="J34" s="233"/>
      <c r="K34" s="234">
        <f>ROUND(E34*J34,2)</f>
        <v>0</v>
      </c>
      <c r="L34" s="234">
        <v>21</v>
      </c>
      <c r="M34" s="234">
        <f>G34*(1+L34/100)</f>
        <v>0</v>
      </c>
      <c r="N34" s="232">
        <v>0</v>
      </c>
      <c r="O34" s="232">
        <f>ROUND(E34*N34,2)</f>
        <v>0</v>
      </c>
      <c r="P34" s="232">
        <v>0.27</v>
      </c>
      <c r="Q34" s="232">
        <f>ROUND(E34*P34,2)</f>
        <v>59.35</v>
      </c>
      <c r="R34" s="234" t="s">
        <v>163</v>
      </c>
      <c r="S34" s="234" t="s">
        <v>130</v>
      </c>
      <c r="T34" s="235" t="s">
        <v>131</v>
      </c>
      <c r="U34" s="220">
        <v>0.123</v>
      </c>
      <c r="V34" s="220">
        <f>ROUND(E34*U34,2)</f>
        <v>27.04</v>
      </c>
      <c r="W34" s="220"/>
      <c r="X34" s="220" t="s">
        <v>164</v>
      </c>
      <c r="Y34" s="220" t="s">
        <v>133</v>
      </c>
      <c r="Z34" s="210"/>
      <c r="AA34" s="210"/>
      <c r="AB34" s="210"/>
      <c r="AC34" s="210"/>
      <c r="AD34" s="210"/>
      <c r="AE34" s="210"/>
      <c r="AF34" s="210"/>
      <c r="AG34" s="210" t="s">
        <v>165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2" x14ac:dyDescent="0.2">
      <c r="A35" s="217"/>
      <c r="B35" s="218"/>
      <c r="C35" s="252" t="s">
        <v>190</v>
      </c>
      <c r="D35" s="249"/>
      <c r="E35" s="249"/>
      <c r="F35" s="249"/>
      <c r="G35" s="249"/>
      <c r="H35" s="220"/>
      <c r="I35" s="220"/>
      <c r="J35" s="220"/>
      <c r="K35" s="220"/>
      <c r="L35" s="220"/>
      <c r="M35" s="220"/>
      <c r="N35" s="219"/>
      <c r="O35" s="219"/>
      <c r="P35" s="219"/>
      <c r="Q35" s="219"/>
      <c r="R35" s="220"/>
      <c r="S35" s="220"/>
      <c r="T35" s="220"/>
      <c r="U35" s="220"/>
      <c r="V35" s="220"/>
      <c r="W35" s="220"/>
      <c r="X35" s="220"/>
      <c r="Y35" s="220"/>
      <c r="Z35" s="210"/>
      <c r="AA35" s="210"/>
      <c r="AB35" s="210"/>
      <c r="AC35" s="210"/>
      <c r="AD35" s="210"/>
      <c r="AE35" s="210"/>
      <c r="AF35" s="210"/>
      <c r="AG35" s="210" t="s">
        <v>167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50" t="str">
        <f>C35</f>
        <v>s vybouráním lože, s přemístěním hmot na skládku na vzdálenost do 3 m nebo naložením na dopravní prostředek</v>
      </c>
      <c r="BB35" s="210"/>
      <c r="BC35" s="210"/>
      <c r="BD35" s="210"/>
      <c r="BE35" s="210"/>
      <c r="BF35" s="210"/>
      <c r="BG35" s="210"/>
      <c r="BH35" s="210"/>
    </row>
    <row r="36" spans="1:60" outlineLevel="2" x14ac:dyDescent="0.2">
      <c r="A36" s="217"/>
      <c r="B36" s="218"/>
      <c r="C36" s="253" t="s">
        <v>363</v>
      </c>
      <c r="D36" s="247"/>
      <c r="E36" s="248">
        <v>71.3</v>
      </c>
      <c r="F36" s="220"/>
      <c r="G36" s="220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20"/>
      <c r="Z36" s="210"/>
      <c r="AA36" s="210"/>
      <c r="AB36" s="210"/>
      <c r="AC36" s="210"/>
      <c r="AD36" s="210"/>
      <c r="AE36" s="210"/>
      <c r="AF36" s="210"/>
      <c r="AG36" s="210" t="s">
        <v>169</v>
      </c>
      <c r="AH36" s="210">
        <v>0</v>
      </c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3" x14ac:dyDescent="0.2">
      <c r="A37" s="217"/>
      <c r="B37" s="218"/>
      <c r="C37" s="253" t="s">
        <v>364</v>
      </c>
      <c r="D37" s="247"/>
      <c r="E37" s="248">
        <v>43.6</v>
      </c>
      <c r="F37" s="220"/>
      <c r="G37" s="220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20"/>
      <c r="Z37" s="210"/>
      <c r="AA37" s="210"/>
      <c r="AB37" s="210"/>
      <c r="AC37" s="210"/>
      <c r="AD37" s="210"/>
      <c r="AE37" s="210"/>
      <c r="AF37" s="210"/>
      <c r="AG37" s="210" t="s">
        <v>169</v>
      </c>
      <c r="AH37" s="210">
        <v>0</v>
      </c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3" x14ac:dyDescent="0.2">
      <c r="A38" s="217"/>
      <c r="B38" s="218"/>
      <c r="C38" s="253" t="s">
        <v>365</v>
      </c>
      <c r="D38" s="247"/>
      <c r="E38" s="248">
        <v>53.8</v>
      </c>
      <c r="F38" s="220"/>
      <c r="G38" s="220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10"/>
      <c r="AA38" s="210"/>
      <c r="AB38" s="210"/>
      <c r="AC38" s="210"/>
      <c r="AD38" s="210"/>
      <c r="AE38" s="210"/>
      <c r="AF38" s="210"/>
      <c r="AG38" s="210" t="s">
        <v>169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3" x14ac:dyDescent="0.2">
      <c r="A39" s="217"/>
      <c r="B39" s="218"/>
      <c r="C39" s="253" t="s">
        <v>366</v>
      </c>
      <c r="D39" s="247"/>
      <c r="E39" s="248">
        <v>31.1</v>
      </c>
      <c r="F39" s="220"/>
      <c r="G39" s="220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20"/>
      <c r="Z39" s="210"/>
      <c r="AA39" s="210"/>
      <c r="AB39" s="210"/>
      <c r="AC39" s="210"/>
      <c r="AD39" s="210"/>
      <c r="AE39" s="210"/>
      <c r="AF39" s="210"/>
      <c r="AG39" s="210" t="s">
        <v>169</v>
      </c>
      <c r="AH39" s="210">
        <v>0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3" x14ac:dyDescent="0.2">
      <c r="A40" s="217"/>
      <c r="B40" s="218"/>
      <c r="C40" s="253" t="s">
        <v>367</v>
      </c>
      <c r="D40" s="247"/>
      <c r="E40" s="248">
        <v>20</v>
      </c>
      <c r="F40" s="220"/>
      <c r="G40" s="220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10"/>
      <c r="AA40" s="210"/>
      <c r="AB40" s="210"/>
      <c r="AC40" s="210"/>
      <c r="AD40" s="210"/>
      <c r="AE40" s="210"/>
      <c r="AF40" s="210"/>
      <c r="AG40" s="210" t="s">
        <v>169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2" x14ac:dyDescent="0.2">
      <c r="A41" s="217"/>
      <c r="B41" s="218"/>
      <c r="C41" s="243"/>
      <c r="D41" s="236"/>
      <c r="E41" s="236"/>
      <c r="F41" s="236"/>
      <c r="G41" s="236"/>
      <c r="H41" s="220"/>
      <c r="I41" s="220"/>
      <c r="J41" s="220"/>
      <c r="K41" s="220"/>
      <c r="L41" s="220"/>
      <c r="M41" s="220"/>
      <c r="N41" s="219"/>
      <c r="O41" s="219"/>
      <c r="P41" s="219"/>
      <c r="Q41" s="219"/>
      <c r="R41" s="220"/>
      <c r="S41" s="220"/>
      <c r="T41" s="220"/>
      <c r="U41" s="220"/>
      <c r="V41" s="220"/>
      <c r="W41" s="220"/>
      <c r="X41" s="220"/>
      <c r="Y41" s="220"/>
      <c r="Z41" s="210"/>
      <c r="AA41" s="210"/>
      <c r="AB41" s="210"/>
      <c r="AC41" s="210"/>
      <c r="AD41" s="210"/>
      <c r="AE41" s="210"/>
      <c r="AF41" s="210"/>
      <c r="AG41" s="210" t="s">
        <v>135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29">
        <v>6</v>
      </c>
      <c r="B42" s="230" t="s">
        <v>192</v>
      </c>
      <c r="C42" s="240" t="s">
        <v>193</v>
      </c>
      <c r="D42" s="231" t="s">
        <v>194</v>
      </c>
      <c r="E42" s="232">
        <v>94.504999999999995</v>
      </c>
      <c r="F42" s="233"/>
      <c r="G42" s="234">
        <f>ROUND(E42*F42,2)</f>
        <v>0</v>
      </c>
      <c r="H42" s="233"/>
      <c r="I42" s="234">
        <f>ROUND(E42*H42,2)</f>
        <v>0</v>
      </c>
      <c r="J42" s="233"/>
      <c r="K42" s="234">
        <f>ROUND(E42*J42,2)</f>
        <v>0</v>
      </c>
      <c r="L42" s="234">
        <v>21</v>
      </c>
      <c r="M42" s="234">
        <f>G42*(1+L42/100)</f>
        <v>0</v>
      </c>
      <c r="N42" s="232">
        <v>0</v>
      </c>
      <c r="O42" s="232">
        <f>ROUND(E42*N42,2)</f>
        <v>0</v>
      </c>
      <c r="P42" s="232">
        <v>0</v>
      </c>
      <c r="Q42" s="232">
        <f>ROUND(E42*P42,2)</f>
        <v>0</v>
      </c>
      <c r="R42" s="234" t="s">
        <v>195</v>
      </c>
      <c r="S42" s="234" t="s">
        <v>130</v>
      </c>
      <c r="T42" s="235" t="s">
        <v>131</v>
      </c>
      <c r="U42" s="220">
        <v>0.223</v>
      </c>
      <c r="V42" s="220">
        <f>ROUND(E42*U42,2)</f>
        <v>21.07</v>
      </c>
      <c r="W42" s="220"/>
      <c r="X42" s="220" t="s">
        <v>164</v>
      </c>
      <c r="Y42" s="220" t="s">
        <v>133</v>
      </c>
      <c r="Z42" s="210"/>
      <c r="AA42" s="210"/>
      <c r="AB42" s="210"/>
      <c r="AC42" s="210"/>
      <c r="AD42" s="210"/>
      <c r="AE42" s="210"/>
      <c r="AF42" s="210"/>
      <c r="AG42" s="210" t="s">
        <v>165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">
      <c r="A43" s="217"/>
      <c r="B43" s="218"/>
      <c r="C43" s="252" t="s">
        <v>196</v>
      </c>
      <c r="D43" s="249"/>
      <c r="E43" s="249"/>
      <c r="F43" s="249"/>
      <c r="G43" s="249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10"/>
      <c r="AA43" s="210"/>
      <c r="AB43" s="210"/>
      <c r="AC43" s="210"/>
      <c r="AD43" s="210"/>
      <c r="AE43" s="210"/>
      <c r="AF43" s="210"/>
      <c r="AG43" s="210" t="s">
        <v>167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50" t="str">
        <f>C43</f>
        <v>s přemístěním výkopku v příčných profilech na vzdálenost do 15 m nebo s naložením na dopravní prostředek.</v>
      </c>
      <c r="BB43" s="210"/>
      <c r="BC43" s="210"/>
      <c r="BD43" s="210"/>
      <c r="BE43" s="210"/>
      <c r="BF43" s="210"/>
      <c r="BG43" s="210"/>
      <c r="BH43" s="210"/>
    </row>
    <row r="44" spans="1:60" outlineLevel="2" x14ac:dyDescent="0.2">
      <c r="A44" s="217"/>
      <c r="B44" s="218"/>
      <c r="C44" s="253" t="s">
        <v>368</v>
      </c>
      <c r="D44" s="247"/>
      <c r="E44" s="248">
        <v>63.06</v>
      </c>
      <c r="F44" s="220"/>
      <c r="G44" s="220"/>
      <c r="H44" s="220"/>
      <c r="I44" s="220"/>
      <c r="J44" s="220"/>
      <c r="K44" s="220"/>
      <c r="L44" s="220"/>
      <c r="M44" s="220"/>
      <c r="N44" s="219"/>
      <c r="O44" s="219"/>
      <c r="P44" s="219"/>
      <c r="Q44" s="219"/>
      <c r="R44" s="220"/>
      <c r="S44" s="220"/>
      <c r="T44" s="220"/>
      <c r="U44" s="220"/>
      <c r="V44" s="220"/>
      <c r="W44" s="220"/>
      <c r="X44" s="220"/>
      <c r="Y44" s="220"/>
      <c r="Z44" s="210"/>
      <c r="AA44" s="210"/>
      <c r="AB44" s="210"/>
      <c r="AC44" s="210"/>
      <c r="AD44" s="210"/>
      <c r="AE44" s="210"/>
      <c r="AF44" s="210"/>
      <c r="AG44" s="210" t="s">
        <v>169</v>
      </c>
      <c r="AH44" s="210">
        <v>0</v>
      </c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3" x14ac:dyDescent="0.2">
      <c r="A45" s="217"/>
      <c r="B45" s="218"/>
      <c r="C45" s="253" t="s">
        <v>369</v>
      </c>
      <c r="D45" s="247"/>
      <c r="E45" s="248">
        <v>4.5449999999999999</v>
      </c>
      <c r="F45" s="220"/>
      <c r="G45" s="220"/>
      <c r="H45" s="220"/>
      <c r="I45" s="220"/>
      <c r="J45" s="220"/>
      <c r="K45" s="220"/>
      <c r="L45" s="220"/>
      <c r="M45" s="220"/>
      <c r="N45" s="219"/>
      <c r="O45" s="219"/>
      <c r="P45" s="219"/>
      <c r="Q45" s="219"/>
      <c r="R45" s="220"/>
      <c r="S45" s="220"/>
      <c r="T45" s="220"/>
      <c r="U45" s="220"/>
      <c r="V45" s="220"/>
      <c r="W45" s="220"/>
      <c r="X45" s="220"/>
      <c r="Y45" s="220"/>
      <c r="Z45" s="210"/>
      <c r="AA45" s="210"/>
      <c r="AB45" s="210"/>
      <c r="AC45" s="210"/>
      <c r="AD45" s="210"/>
      <c r="AE45" s="210"/>
      <c r="AF45" s="210"/>
      <c r="AG45" s="210" t="s">
        <v>169</v>
      </c>
      <c r="AH45" s="210">
        <v>0</v>
      </c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3" x14ac:dyDescent="0.2">
      <c r="A46" s="217"/>
      <c r="B46" s="218"/>
      <c r="C46" s="253" t="s">
        <v>370</v>
      </c>
      <c r="D46" s="247"/>
      <c r="E46" s="248">
        <v>4.5</v>
      </c>
      <c r="F46" s="220"/>
      <c r="G46" s="220"/>
      <c r="H46" s="220"/>
      <c r="I46" s="220"/>
      <c r="J46" s="220"/>
      <c r="K46" s="220"/>
      <c r="L46" s="220"/>
      <c r="M46" s="220"/>
      <c r="N46" s="219"/>
      <c r="O46" s="219"/>
      <c r="P46" s="219"/>
      <c r="Q46" s="219"/>
      <c r="R46" s="220"/>
      <c r="S46" s="220"/>
      <c r="T46" s="220"/>
      <c r="U46" s="220"/>
      <c r="V46" s="220"/>
      <c r="W46" s="220"/>
      <c r="X46" s="220"/>
      <c r="Y46" s="220"/>
      <c r="Z46" s="210"/>
      <c r="AA46" s="210"/>
      <c r="AB46" s="210"/>
      <c r="AC46" s="210"/>
      <c r="AD46" s="210"/>
      <c r="AE46" s="210"/>
      <c r="AF46" s="210"/>
      <c r="AG46" s="210" t="s">
        <v>169</v>
      </c>
      <c r="AH46" s="210">
        <v>0</v>
      </c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3" x14ac:dyDescent="0.2">
      <c r="A47" s="217"/>
      <c r="B47" s="218"/>
      <c r="C47" s="253" t="s">
        <v>371</v>
      </c>
      <c r="D47" s="247"/>
      <c r="E47" s="248">
        <v>22.4</v>
      </c>
      <c r="F47" s="220"/>
      <c r="G47" s="220"/>
      <c r="H47" s="220"/>
      <c r="I47" s="220"/>
      <c r="J47" s="220"/>
      <c r="K47" s="220"/>
      <c r="L47" s="220"/>
      <c r="M47" s="220"/>
      <c r="N47" s="219"/>
      <c r="O47" s="219"/>
      <c r="P47" s="219"/>
      <c r="Q47" s="219"/>
      <c r="R47" s="220"/>
      <c r="S47" s="220"/>
      <c r="T47" s="220"/>
      <c r="U47" s="220"/>
      <c r="V47" s="220"/>
      <c r="W47" s="220"/>
      <c r="X47" s="220"/>
      <c r="Y47" s="220"/>
      <c r="Z47" s="210"/>
      <c r="AA47" s="210"/>
      <c r="AB47" s="210"/>
      <c r="AC47" s="210"/>
      <c r="AD47" s="210"/>
      <c r="AE47" s="210"/>
      <c r="AF47" s="210"/>
      <c r="AG47" s="210" t="s">
        <v>169</v>
      </c>
      <c r="AH47" s="210">
        <v>0</v>
      </c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2" x14ac:dyDescent="0.2">
      <c r="A48" s="217"/>
      <c r="B48" s="218"/>
      <c r="C48" s="243"/>
      <c r="D48" s="236"/>
      <c r="E48" s="236"/>
      <c r="F48" s="236"/>
      <c r="G48" s="236"/>
      <c r="H48" s="220"/>
      <c r="I48" s="220"/>
      <c r="J48" s="220"/>
      <c r="K48" s="220"/>
      <c r="L48" s="220"/>
      <c r="M48" s="220"/>
      <c r="N48" s="219"/>
      <c r="O48" s="219"/>
      <c r="P48" s="219"/>
      <c r="Q48" s="219"/>
      <c r="R48" s="220"/>
      <c r="S48" s="220"/>
      <c r="T48" s="220"/>
      <c r="U48" s="220"/>
      <c r="V48" s="220"/>
      <c r="W48" s="220"/>
      <c r="X48" s="220"/>
      <c r="Y48" s="220"/>
      <c r="Z48" s="210"/>
      <c r="AA48" s="210"/>
      <c r="AB48" s="210"/>
      <c r="AC48" s="210"/>
      <c r="AD48" s="210"/>
      <c r="AE48" s="210"/>
      <c r="AF48" s="210"/>
      <c r="AG48" s="210" t="s">
        <v>135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">
      <c r="A49" s="229">
        <v>7</v>
      </c>
      <c r="B49" s="230" t="s">
        <v>198</v>
      </c>
      <c r="C49" s="240" t="s">
        <v>199</v>
      </c>
      <c r="D49" s="231" t="s">
        <v>194</v>
      </c>
      <c r="E49" s="232">
        <v>94.504999999999995</v>
      </c>
      <c r="F49" s="233"/>
      <c r="G49" s="234">
        <f>ROUND(E49*F49,2)</f>
        <v>0</v>
      </c>
      <c r="H49" s="233"/>
      <c r="I49" s="234">
        <f>ROUND(E49*H49,2)</f>
        <v>0</v>
      </c>
      <c r="J49" s="233"/>
      <c r="K49" s="234">
        <f>ROUND(E49*J49,2)</f>
        <v>0</v>
      </c>
      <c r="L49" s="234">
        <v>21</v>
      </c>
      <c r="M49" s="234">
        <f>G49*(1+L49/100)</f>
        <v>0</v>
      </c>
      <c r="N49" s="232">
        <v>0</v>
      </c>
      <c r="O49" s="232">
        <f>ROUND(E49*N49,2)</f>
        <v>0</v>
      </c>
      <c r="P49" s="232">
        <v>0</v>
      </c>
      <c r="Q49" s="232">
        <f>ROUND(E49*P49,2)</f>
        <v>0</v>
      </c>
      <c r="R49" s="234" t="s">
        <v>195</v>
      </c>
      <c r="S49" s="234" t="s">
        <v>130</v>
      </c>
      <c r="T49" s="235" t="s">
        <v>131</v>
      </c>
      <c r="U49" s="220">
        <v>8.7999999999999995E-2</v>
      </c>
      <c r="V49" s="220">
        <f>ROUND(E49*U49,2)</f>
        <v>8.32</v>
      </c>
      <c r="W49" s="220"/>
      <c r="X49" s="220" t="s">
        <v>164</v>
      </c>
      <c r="Y49" s="220" t="s">
        <v>133</v>
      </c>
      <c r="Z49" s="210"/>
      <c r="AA49" s="210"/>
      <c r="AB49" s="210"/>
      <c r="AC49" s="210"/>
      <c r="AD49" s="210"/>
      <c r="AE49" s="210"/>
      <c r="AF49" s="210"/>
      <c r="AG49" s="210" t="s">
        <v>165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2" x14ac:dyDescent="0.2">
      <c r="A50" s="217"/>
      <c r="B50" s="218"/>
      <c r="C50" s="252" t="s">
        <v>196</v>
      </c>
      <c r="D50" s="249"/>
      <c r="E50" s="249"/>
      <c r="F50" s="249"/>
      <c r="G50" s="249"/>
      <c r="H50" s="220"/>
      <c r="I50" s="220"/>
      <c r="J50" s="220"/>
      <c r="K50" s="220"/>
      <c r="L50" s="220"/>
      <c r="M50" s="220"/>
      <c r="N50" s="219"/>
      <c r="O50" s="219"/>
      <c r="P50" s="219"/>
      <c r="Q50" s="219"/>
      <c r="R50" s="220"/>
      <c r="S50" s="220"/>
      <c r="T50" s="220"/>
      <c r="U50" s="220"/>
      <c r="V50" s="220"/>
      <c r="W50" s="220"/>
      <c r="X50" s="220"/>
      <c r="Y50" s="220"/>
      <c r="Z50" s="210"/>
      <c r="AA50" s="210"/>
      <c r="AB50" s="210"/>
      <c r="AC50" s="210"/>
      <c r="AD50" s="210"/>
      <c r="AE50" s="210"/>
      <c r="AF50" s="210"/>
      <c r="AG50" s="210" t="s">
        <v>167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50" t="str">
        <f>C50</f>
        <v>s přemístěním výkopku v příčných profilech na vzdálenost do 15 m nebo s naložením na dopravní prostředek.</v>
      </c>
      <c r="BB50" s="210"/>
      <c r="BC50" s="210"/>
      <c r="BD50" s="210"/>
      <c r="BE50" s="210"/>
      <c r="BF50" s="210"/>
      <c r="BG50" s="210"/>
      <c r="BH50" s="210"/>
    </row>
    <row r="51" spans="1:60" outlineLevel="2" x14ac:dyDescent="0.2">
      <c r="A51" s="217"/>
      <c r="B51" s="218"/>
      <c r="C51" s="253" t="s">
        <v>368</v>
      </c>
      <c r="D51" s="247"/>
      <c r="E51" s="248">
        <v>63.06</v>
      </c>
      <c r="F51" s="220"/>
      <c r="G51" s="220"/>
      <c r="H51" s="220"/>
      <c r="I51" s="220"/>
      <c r="J51" s="220"/>
      <c r="K51" s="220"/>
      <c r="L51" s="220"/>
      <c r="M51" s="220"/>
      <c r="N51" s="219"/>
      <c r="O51" s="219"/>
      <c r="P51" s="219"/>
      <c r="Q51" s="219"/>
      <c r="R51" s="220"/>
      <c r="S51" s="220"/>
      <c r="T51" s="220"/>
      <c r="U51" s="220"/>
      <c r="V51" s="220"/>
      <c r="W51" s="220"/>
      <c r="X51" s="220"/>
      <c r="Y51" s="220"/>
      <c r="Z51" s="210"/>
      <c r="AA51" s="210"/>
      <c r="AB51" s="210"/>
      <c r="AC51" s="210"/>
      <c r="AD51" s="210"/>
      <c r="AE51" s="210"/>
      <c r="AF51" s="210"/>
      <c r="AG51" s="210" t="s">
        <v>169</v>
      </c>
      <c r="AH51" s="210">
        <v>0</v>
      </c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3" x14ac:dyDescent="0.2">
      <c r="A52" s="217"/>
      <c r="B52" s="218"/>
      <c r="C52" s="253" t="s">
        <v>369</v>
      </c>
      <c r="D52" s="247"/>
      <c r="E52" s="248">
        <v>4.5449999999999999</v>
      </c>
      <c r="F52" s="220"/>
      <c r="G52" s="220"/>
      <c r="H52" s="220"/>
      <c r="I52" s="220"/>
      <c r="J52" s="220"/>
      <c r="K52" s="220"/>
      <c r="L52" s="220"/>
      <c r="M52" s="220"/>
      <c r="N52" s="219"/>
      <c r="O52" s="219"/>
      <c r="P52" s="219"/>
      <c r="Q52" s="219"/>
      <c r="R52" s="220"/>
      <c r="S52" s="220"/>
      <c r="T52" s="220"/>
      <c r="U52" s="220"/>
      <c r="V52" s="220"/>
      <c r="W52" s="220"/>
      <c r="X52" s="220"/>
      <c r="Y52" s="220"/>
      <c r="Z52" s="210"/>
      <c r="AA52" s="210"/>
      <c r="AB52" s="210"/>
      <c r="AC52" s="210"/>
      <c r="AD52" s="210"/>
      <c r="AE52" s="210"/>
      <c r="AF52" s="210"/>
      <c r="AG52" s="210" t="s">
        <v>169</v>
      </c>
      <c r="AH52" s="210">
        <v>0</v>
      </c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3" x14ac:dyDescent="0.2">
      <c r="A53" s="217"/>
      <c r="B53" s="218"/>
      <c r="C53" s="253" t="s">
        <v>370</v>
      </c>
      <c r="D53" s="247"/>
      <c r="E53" s="248">
        <v>4.5</v>
      </c>
      <c r="F53" s="220"/>
      <c r="G53" s="220"/>
      <c r="H53" s="220"/>
      <c r="I53" s="220"/>
      <c r="J53" s="220"/>
      <c r="K53" s="220"/>
      <c r="L53" s="220"/>
      <c r="M53" s="220"/>
      <c r="N53" s="219"/>
      <c r="O53" s="219"/>
      <c r="P53" s="219"/>
      <c r="Q53" s="219"/>
      <c r="R53" s="220"/>
      <c r="S53" s="220"/>
      <c r="T53" s="220"/>
      <c r="U53" s="220"/>
      <c r="V53" s="220"/>
      <c r="W53" s="220"/>
      <c r="X53" s="220"/>
      <c r="Y53" s="220"/>
      <c r="Z53" s="210"/>
      <c r="AA53" s="210"/>
      <c r="AB53" s="210"/>
      <c r="AC53" s="210"/>
      <c r="AD53" s="210"/>
      <c r="AE53" s="210"/>
      <c r="AF53" s="210"/>
      <c r="AG53" s="210" t="s">
        <v>169</v>
      </c>
      <c r="AH53" s="210">
        <v>0</v>
      </c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3" x14ac:dyDescent="0.2">
      <c r="A54" s="217"/>
      <c r="B54" s="218"/>
      <c r="C54" s="253" t="s">
        <v>371</v>
      </c>
      <c r="D54" s="247"/>
      <c r="E54" s="248">
        <v>22.4</v>
      </c>
      <c r="F54" s="220"/>
      <c r="G54" s="220"/>
      <c r="H54" s="220"/>
      <c r="I54" s="220"/>
      <c r="J54" s="220"/>
      <c r="K54" s="220"/>
      <c r="L54" s="220"/>
      <c r="M54" s="220"/>
      <c r="N54" s="219"/>
      <c r="O54" s="219"/>
      <c r="P54" s="219"/>
      <c r="Q54" s="219"/>
      <c r="R54" s="220"/>
      <c r="S54" s="220"/>
      <c r="T54" s="220"/>
      <c r="U54" s="220"/>
      <c r="V54" s="220"/>
      <c r="W54" s="220"/>
      <c r="X54" s="220"/>
      <c r="Y54" s="220"/>
      <c r="Z54" s="210"/>
      <c r="AA54" s="210"/>
      <c r="AB54" s="210"/>
      <c r="AC54" s="210"/>
      <c r="AD54" s="210"/>
      <c r="AE54" s="210"/>
      <c r="AF54" s="210"/>
      <c r="AG54" s="210" t="s">
        <v>169</v>
      </c>
      <c r="AH54" s="210">
        <v>0</v>
      </c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2" x14ac:dyDescent="0.2">
      <c r="A55" s="217"/>
      <c r="B55" s="218"/>
      <c r="C55" s="243"/>
      <c r="D55" s="236"/>
      <c r="E55" s="236"/>
      <c r="F55" s="236"/>
      <c r="G55" s="236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20"/>
      <c r="Z55" s="210"/>
      <c r="AA55" s="210"/>
      <c r="AB55" s="210"/>
      <c r="AC55" s="210"/>
      <c r="AD55" s="210"/>
      <c r="AE55" s="210"/>
      <c r="AF55" s="210"/>
      <c r="AG55" s="210" t="s">
        <v>135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1" x14ac:dyDescent="0.2">
      <c r="A56" s="229">
        <v>8</v>
      </c>
      <c r="B56" s="230" t="s">
        <v>372</v>
      </c>
      <c r="C56" s="240" t="s">
        <v>373</v>
      </c>
      <c r="D56" s="231" t="s">
        <v>194</v>
      </c>
      <c r="E56" s="232">
        <v>6.75</v>
      </c>
      <c r="F56" s="233"/>
      <c r="G56" s="234">
        <f>ROUND(E56*F56,2)</f>
        <v>0</v>
      </c>
      <c r="H56" s="233"/>
      <c r="I56" s="234">
        <f>ROUND(E56*H56,2)</f>
        <v>0</v>
      </c>
      <c r="J56" s="233"/>
      <c r="K56" s="234">
        <f>ROUND(E56*J56,2)</f>
        <v>0</v>
      </c>
      <c r="L56" s="234">
        <v>21</v>
      </c>
      <c r="M56" s="234">
        <f>G56*(1+L56/100)</f>
        <v>0</v>
      </c>
      <c r="N56" s="232">
        <v>0</v>
      </c>
      <c r="O56" s="232">
        <f>ROUND(E56*N56,2)</f>
        <v>0</v>
      </c>
      <c r="P56" s="232">
        <v>0</v>
      </c>
      <c r="Q56" s="232">
        <f>ROUND(E56*P56,2)</f>
        <v>0</v>
      </c>
      <c r="R56" s="234" t="s">
        <v>195</v>
      </c>
      <c r="S56" s="234" t="s">
        <v>130</v>
      </c>
      <c r="T56" s="235" t="s">
        <v>131</v>
      </c>
      <c r="U56" s="220">
        <v>3.5329999999999999</v>
      </c>
      <c r="V56" s="220">
        <f>ROUND(E56*U56,2)</f>
        <v>23.85</v>
      </c>
      <c r="W56" s="220"/>
      <c r="X56" s="220" t="s">
        <v>164</v>
      </c>
      <c r="Y56" s="220" t="s">
        <v>133</v>
      </c>
      <c r="Z56" s="210"/>
      <c r="AA56" s="210"/>
      <c r="AB56" s="210"/>
      <c r="AC56" s="210"/>
      <c r="AD56" s="210"/>
      <c r="AE56" s="210"/>
      <c r="AF56" s="210"/>
      <c r="AG56" s="210" t="s">
        <v>165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2" x14ac:dyDescent="0.2">
      <c r="A57" s="217"/>
      <c r="B57" s="218"/>
      <c r="C57" s="252" t="s">
        <v>374</v>
      </c>
      <c r="D57" s="249"/>
      <c r="E57" s="249"/>
      <c r="F57" s="249"/>
      <c r="G57" s="249"/>
      <c r="H57" s="220"/>
      <c r="I57" s="220"/>
      <c r="J57" s="220"/>
      <c r="K57" s="220"/>
      <c r="L57" s="220"/>
      <c r="M57" s="220"/>
      <c r="N57" s="219"/>
      <c r="O57" s="219"/>
      <c r="P57" s="219"/>
      <c r="Q57" s="219"/>
      <c r="R57" s="220"/>
      <c r="S57" s="220"/>
      <c r="T57" s="220"/>
      <c r="U57" s="220"/>
      <c r="V57" s="220"/>
      <c r="W57" s="220"/>
      <c r="X57" s="220"/>
      <c r="Y57" s="220"/>
      <c r="Z57" s="210"/>
      <c r="AA57" s="210"/>
      <c r="AB57" s="210"/>
      <c r="AC57" s="210"/>
      <c r="AD57" s="210"/>
      <c r="AE57" s="210"/>
      <c r="AF57" s="210"/>
      <c r="AG57" s="210" t="s">
        <v>167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2" x14ac:dyDescent="0.2">
      <c r="A58" s="217"/>
      <c r="B58" s="218"/>
      <c r="C58" s="253" t="s">
        <v>375</v>
      </c>
      <c r="D58" s="247"/>
      <c r="E58" s="248">
        <v>6.75</v>
      </c>
      <c r="F58" s="220"/>
      <c r="G58" s="220"/>
      <c r="H58" s="220"/>
      <c r="I58" s="220"/>
      <c r="J58" s="220"/>
      <c r="K58" s="220"/>
      <c r="L58" s="220"/>
      <c r="M58" s="220"/>
      <c r="N58" s="219"/>
      <c r="O58" s="219"/>
      <c r="P58" s="219"/>
      <c r="Q58" s="219"/>
      <c r="R58" s="220"/>
      <c r="S58" s="220"/>
      <c r="T58" s="220"/>
      <c r="U58" s="220"/>
      <c r="V58" s="220"/>
      <c r="W58" s="220"/>
      <c r="X58" s="220"/>
      <c r="Y58" s="220"/>
      <c r="Z58" s="210"/>
      <c r="AA58" s="210"/>
      <c r="AB58" s="210"/>
      <c r="AC58" s="210"/>
      <c r="AD58" s="210"/>
      <c r="AE58" s="210"/>
      <c r="AF58" s="210"/>
      <c r="AG58" s="210" t="s">
        <v>169</v>
      </c>
      <c r="AH58" s="210">
        <v>0</v>
      </c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2" x14ac:dyDescent="0.2">
      <c r="A59" s="217"/>
      <c r="B59" s="218"/>
      <c r="C59" s="243"/>
      <c r="D59" s="236"/>
      <c r="E59" s="236"/>
      <c r="F59" s="236"/>
      <c r="G59" s="236"/>
      <c r="H59" s="220"/>
      <c r="I59" s="220"/>
      <c r="J59" s="220"/>
      <c r="K59" s="220"/>
      <c r="L59" s="220"/>
      <c r="M59" s="220"/>
      <c r="N59" s="219"/>
      <c r="O59" s="219"/>
      <c r="P59" s="219"/>
      <c r="Q59" s="219"/>
      <c r="R59" s="220"/>
      <c r="S59" s="220"/>
      <c r="T59" s="220"/>
      <c r="U59" s="220"/>
      <c r="V59" s="220"/>
      <c r="W59" s="220"/>
      <c r="X59" s="220"/>
      <c r="Y59" s="220"/>
      <c r="Z59" s="210"/>
      <c r="AA59" s="210"/>
      <c r="AB59" s="210"/>
      <c r="AC59" s="210"/>
      <c r="AD59" s="210"/>
      <c r="AE59" s="210"/>
      <c r="AF59" s="210"/>
      <c r="AG59" s="210" t="s">
        <v>135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">
      <c r="A60" s="229">
        <v>9</v>
      </c>
      <c r="B60" s="230" t="s">
        <v>200</v>
      </c>
      <c r="C60" s="240" t="s">
        <v>201</v>
      </c>
      <c r="D60" s="231" t="s">
        <v>194</v>
      </c>
      <c r="E60" s="232">
        <v>7.5603999999999996</v>
      </c>
      <c r="F60" s="233"/>
      <c r="G60" s="234">
        <f>ROUND(E60*F60,2)</f>
        <v>0</v>
      </c>
      <c r="H60" s="233"/>
      <c r="I60" s="234">
        <f>ROUND(E60*H60,2)</f>
        <v>0</v>
      </c>
      <c r="J60" s="233"/>
      <c r="K60" s="234">
        <f>ROUND(E60*J60,2)</f>
        <v>0</v>
      </c>
      <c r="L60" s="234">
        <v>21</v>
      </c>
      <c r="M60" s="234">
        <f>G60*(1+L60/100)</f>
        <v>0</v>
      </c>
      <c r="N60" s="232">
        <v>0</v>
      </c>
      <c r="O60" s="232">
        <f>ROUND(E60*N60,2)</f>
        <v>0</v>
      </c>
      <c r="P60" s="232">
        <v>0</v>
      </c>
      <c r="Q60" s="232">
        <f>ROUND(E60*P60,2)</f>
        <v>0</v>
      </c>
      <c r="R60" s="234" t="s">
        <v>195</v>
      </c>
      <c r="S60" s="234" t="s">
        <v>130</v>
      </c>
      <c r="T60" s="235" t="s">
        <v>131</v>
      </c>
      <c r="U60" s="220">
        <v>0.34499999999999997</v>
      </c>
      <c r="V60" s="220">
        <f>ROUND(E60*U60,2)</f>
        <v>2.61</v>
      </c>
      <c r="W60" s="220"/>
      <c r="X60" s="220" t="s">
        <v>164</v>
      </c>
      <c r="Y60" s="220" t="s">
        <v>133</v>
      </c>
      <c r="Z60" s="210"/>
      <c r="AA60" s="210"/>
      <c r="AB60" s="210"/>
      <c r="AC60" s="210"/>
      <c r="AD60" s="210"/>
      <c r="AE60" s="210"/>
      <c r="AF60" s="210"/>
      <c r="AG60" s="210" t="s">
        <v>165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2" x14ac:dyDescent="0.2">
      <c r="A61" s="217"/>
      <c r="B61" s="218"/>
      <c r="C61" s="252" t="s">
        <v>202</v>
      </c>
      <c r="D61" s="249"/>
      <c r="E61" s="249"/>
      <c r="F61" s="249"/>
      <c r="G61" s="249"/>
      <c r="H61" s="220"/>
      <c r="I61" s="220"/>
      <c r="J61" s="220"/>
      <c r="K61" s="220"/>
      <c r="L61" s="220"/>
      <c r="M61" s="220"/>
      <c r="N61" s="219"/>
      <c r="O61" s="219"/>
      <c r="P61" s="219"/>
      <c r="Q61" s="219"/>
      <c r="R61" s="220"/>
      <c r="S61" s="220"/>
      <c r="T61" s="220"/>
      <c r="U61" s="220"/>
      <c r="V61" s="220"/>
      <c r="W61" s="220"/>
      <c r="X61" s="220"/>
      <c r="Y61" s="220"/>
      <c r="Z61" s="210"/>
      <c r="AA61" s="210"/>
      <c r="AB61" s="210"/>
      <c r="AC61" s="210"/>
      <c r="AD61" s="210"/>
      <c r="AE61" s="210"/>
      <c r="AF61" s="210"/>
      <c r="AG61" s="210" t="s">
        <v>167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50" t="str">
        <f>C61</f>
        <v>bez naložení do dopravní nádoby, ale s vyprázdněním dopravní nádoby na hromadu nebo na dopravní prostředek,</v>
      </c>
      <c r="BB61" s="210"/>
      <c r="BC61" s="210"/>
      <c r="BD61" s="210"/>
      <c r="BE61" s="210"/>
      <c r="BF61" s="210"/>
      <c r="BG61" s="210"/>
      <c r="BH61" s="210"/>
    </row>
    <row r="62" spans="1:60" outlineLevel="2" x14ac:dyDescent="0.2">
      <c r="A62" s="217"/>
      <c r="B62" s="218"/>
      <c r="C62" s="253" t="s">
        <v>376</v>
      </c>
      <c r="D62" s="247"/>
      <c r="E62" s="248">
        <v>5.0448000000000004</v>
      </c>
      <c r="F62" s="220"/>
      <c r="G62" s="220"/>
      <c r="H62" s="220"/>
      <c r="I62" s="220"/>
      <c r="J62" s="220"/>
      <c r="K62" s="220"/>
      <c r="L62" s="220"/>
      <c r="M62" s="220"/>
      <c r="N62" s="219"/>
      <c r="O62" s="219"/>
      <c r="P62" s="219"/>
      <c r="Q62" s="219"/>
      <c r="R62" s="220"/>
      <c r="S62" s="220"/>
      <c r="T62" s="220"/>
      <c r="U62" s="220"/>
      <c r="V62" s="220"/>
      <c r="W62" s="220"/>
      <c r="X62" s="220"/>
      <c r="Y62" s="220"/>
      <c r="Z62" s="210"/>
      <c r="AA62" s="210"/>
      <c r="AB62" s="210"/>
      <c r="AC62" s="210"/>
      <c r="AD62" s="210"/>
      <c r="AE62" s="210"/>
      <c r="AF62" s="210"/>
      <c r="AG62" s="210" t="s">
        <v>169</v>
      </c>
      <c r="AH62" s="210">
        <v>0</v>
      </c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3" x14ac:dyDescent="0.2">
      <c r="A63" s="217"/>
      <c r="B63" s="218"/>
      <c r="C63" s="253" t="s">
        <v>377</v>
      </c>
      <c r="D63" s="247"/>
      <c r="E63" s="248">
        <v>0.36359999999999998</v>
      </c>
      <c r="F63" s="220"/>
      <c r="G63" s="220"/>
      <c r="H63" s="220"/>
      <c r="I63" s="220"/>
      <c r="J63" s="220"/>
      <c r="K63" s="220"/>
      <c r="L63" s="220"/>
      <c r="M63" s="220"/>
      <c r="N63" s="219"/>
      <c r="O63" s="219"/>
      <c r="P63" s="219"/>
      <c r="Q63" s="219"/>
      <c r="R63" s="220"/>
      <c r="S63" s="220"/>
      <c r="T63" s="220"/>
      <c r="U63" s="220"/>
      <c r="V63" s="220"/>
      <c r="W63" s="220"/>
      <c r="X63" s="220"/>
      <c r="Y63" s="220"/>
      <c r="Z63" s="210"/>
      <c r="AA63" s="210"/>
      <c r="AB63" s="210"/>
      <c r="AC63" s="210"/>
      <c r="AD63" s="210"/>
      <c r="AE63" s="210"/>
      <c r="AF63" s="210"/>
      <c r="AG63" s="210" t="s">
        <v>169</v>
      </c>
      <c r="AH63" s="210">
        <v>0</v>
      </c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3" x14ac:dyDescent="0.2">
      <c r="A64" s="217"/>
      <c r="B64" s="218"/>
      <c r="C64" s="253" t="s">
        <v>378</v>
      </c>
      <c r="D64" s="247"/>
      <c r="E64" s="248">
        <v>0.36</v>
      </c>
      <c r="F64" s="220"/>
      <c r="G64" s="220"/>
      <c r="H64" s="220"/>
      <c r="I64" s="220"/>
      <c r="J64" s="220"/>
      <c r="K64" s="220"/>
      <c r="L64" s="220"/>
      <c r="M64" s="220"/>
      <c r="N64" s="219"/>
      <c r="O64" s="219"/>
      <c r="P64" s="219"/>
      <c r="Q64" s="219"/>
      <c r="R64" s="220"/>
      <c r="S64" s="220"/>
      <c r="T64" s="220"/>
      <c r="U64" s="220"/>
      <c r="V64" s="220"/>
      <c r="W64" s="220"/>
      <c r="X64" s="220"/>
      <c r="Y64" s="220"/>
      <c r="Z64" s="210"/>
      <c r="AA64" s="210"/>
      <c r="AB64" s="210"/>
      <c r="AC64" s="210"/>
      <c r="AD64" s="210"/>
      <c r="AE64" s="210"/>
      <c r="AF64" s="210"/>
      <c r="AG64" s="210" t="s">
        <v>169</v>
      </c>
      <c r="AH64" s="210">
        <v>0</v>
      </c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3" x14ac:dyDescent="0.2">
      <c r="A65" s="217"/>
      <c r="B65" s="218"/>
      <c r="C65" s="253" t="s">
        <v>379</v>
      </c>
      <c r="D65" s="247"/>
      <c r="E65" s="248">
        <v>1.792</v>
      </c>
      <c r="F65" s="220"/>
      <c r="G65" s="220"/>
      <c r="H65" s="220"/>
      <c r="I65" s="220"/>
      <c r="J65" s="220"/>
      <c r="K65" s="220"/>
      <c r="L65" s="220"/>
      <c r="M65" s="220"/>
      <c r="N65" s="219"/>
      <c r="O65" s="219"/>
      <c r="P65" s="219"/>
      <c r="Q65" s="219"/>
      <c r="R65" s="220"/>
      <c r="S65" s="220"/>
      <c r="T65" s="220"/>
      <c r="U65" s="220"/>
      <c r="V65" s="220"/>
      <c r="W65" s="220"/>
      <c r="X65" s="220"/>
      <c r="Y65" s="220"/>
      <c r="Z65" s="210"/>
      <c r="AA65" s="210"/>
      <c r="AB65" s="210"/>
      <c r="AC65" s="210"/>
      <c r="AD65" s="210"/>
      <c r="AE65" s="210"/>
      <c r="AF65" s="210"/>
      <c r="AG65" s="210" t="s">
        <v>169</v>
      </c>
      <c r="AH65" s="210">
        <v>0</v>
      </c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2" x14ac:dyDescent="0.2">
      <c r="A66" s="217"/>
      <c r="B66" s="218"/>
      <c r="C66" s="243"/>
      <c r="D66" s="236"/>
      <c r="E66" s="236"/>
      <c r="F66" s="236"/>
      <c r="G66" s="236"/>
      <c r="H66" s="220"/>
      <c r="I66" s="220"/>
      <c r="J66" s="220"/>
      <c r="K66" s="220"/>
      <c r="L66" s="220"/>
      <c r="M66" s="220"/>
      <c r="N66" s="219"/>
      <c r="O66" s="219"/>
      <c r="P66" s="219"/>
      <c r="Q66" s="219"/>
      <c r="R66" s="220"/>
      <c r="S66" s="220"/>
      <c r="T66" s="220"/>
      <c r="U66" s="220"/>
      <c r="V66" s="220"/>
      <c r="W66" s="220"/>
      <c r="X66" s="220"/>
      <c r="Y66" s="220"/>
      <c r="Z66" s="210"/>
      <c r="AA66" s="210"/>
      <c r="AB66" s="210"/>
      <c r="AC66" s="210"/>
      <c r="AD66" s="210"/>
      <c r="AE66" s="210"/>
      <c r="AF66" s="210"/>
      <c r="AG66" s="210" t="s">
        <v>135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1" x14ac:dyDescent="0.2">
      <c r="A67" s="229">
        <v>10</v>
      </c>
      <c r="B67" s="230" t="s">
        <v>380</v>
      </c>
      <c r="C67" s="240" t="s">
        <v>381</v>
      </c>
      <c r="D67" s="231" t="s">
        <v>194</v>
      </c>
      <c r="E67" s="232">
        <v>6.75</v>
      </c>
      <c r="F67" s="233"/>
      <c r="G67" s="234">
        <f>ROUND(E67*F67,2)</f>
        <v>0</v>
      </c>
      <c r="H67" s="233"/>
      <c r="I67" s="234">
        <f>ROUND(E67*H67,2)</f>
        <v>0</v>
      </c>
      <c r="J67" s="233"/>
      <c r="K67" s="234">
        <f>ROUND(E67*J67,2)</f>
        <v>0</v>
      </c>
      <c r="L67" s="234">
        <v>21</v>
      </c>
      <c r="M67" s="234">
        <f>G67*(1+L67/100)</f>
        <v>0</v>
      </c>
      <c r="N67" s="232">
        <v>0</v>
      </c>
      <c r="O67" s="232">
        <f>ROUND(E67*N67,2)</f>
        <v>0</v>
      </c>
      <c r="P67" s="232">
        <v>0</v>
      </c>
      <c r="Q67" s="232">
        <f>ROUND(E67*P67,2)</f>
        <v>0</v>
      </c>
      <c r="R67" s="234" t="s">
        <v>195</v>
      </c>
      <c r="S67" s="234" t="s">
        <v>130</v>
      </c>
      <c r="T67" s="235" t="s">
        <v>131</v>
      </c>
      <c r="U67" s="220">
        <v>3.81</v>
      </c>
      <c r="V67" s="220">
        <f>ROUND(E67*U67,2)</f>
        <v>25.72</v>
      </c>
      <c r="W67" s="220"/>
      <c r="X67" s="220" t="s">
        <v>164</v>
      </c>
      <c r="Y67" s="220" t="s">
        <v>133</v>
      </c>
      <c r="Z67" s="210"/>
      <c r="AA67" s="210"/>
      <c r="AB67" s="210"/>
      <c r="AC67" s="210"/>
      <c r="AD67" s="210"/>
      <c r="AE67" s="210"/>
      <c r="AF67" s="210"/>
      <c r="AG67" s="210" t="s">
        <v>165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2" x14ac:dyDescent="0.2">
      <c r="A68" s="217"/>
      <c r="B68" s="218"/>
      <c r="C68" s="252" t="s">
        <v>382</v>
      </c>
      <c r="D68" s="249"/>
      <c r="E68" s="249"/>
      <c r="F68" s="249"/>
      <c r="G68" s="249"/>
      <c r="H68" s="220"/>
      <c r="I68" s="220"/>
      <c r="J68" s="220"/>
      <c r="K68" s="220"/>
      <c r="L68" s="220"/>
      <c r="M68" s="220"/>
      <c r="N68" s="219"/>
      <c r="O68" s="219"/>
      <c r="P68" s="219"/>
      <c r="Q68" s="219"/>
      <c r="R68" s="220"/>
      <c r="S68" s="220"/>
      <c r="T68" s="220"/>
      <c r="U68" s="220"/>
      <c r="V68" s="220"/>
      <c r="W68" s="220"/>
      <c r="X68" s="220"/>
      <c r="Y68" s="220"/>
      <c r="Z68" s="210"/>
      <c r="AA68" s="210"/>
      <c r="AB68" s="210"/>
      <c r="AC68" s="210"/>
      <c r="AD68" s="210"/>
      <c r="AE68" s="210"/>
      <c r="AF68" s="210"/>
      <c r="AG68" s="210" t="s">
        <v>167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50" t="str">
        <f>C68</f>
        <v xml:space="preserve"> bez naložení, avšak s vyprázdněním nádoby na hromady nebo do dopravního prostředku, na každých třeba i započatých 3 m výšky,</v>
      </c>
      <c r="BB68" s="210"/>
      <c r="BC68" s="210"/>
      <c r="BD68" s="210"/>
      <c r="BE68" s="210"/>
      <c r="BF68" s="210"/>
      <c r="BG68" s="210"/>
      <c r="BH68" s="210"/>
    </row>
    <row r="69" spans="1:60" outlineLevel="2" x14ac:dyDescent="0.2">
      <c r="A69" s="217"/>
      <c r="B69" s="218"/>
      <c r="C69" s="253" t="s">
        <v>375</v>
      </c>
      <c r="D69" s="247"/>
      <c r="E69" s="248">
        <v>6.75</v>
      </c>
      <c r="F69" s="220"/>
      <c r="G69" s="220"/>
      <c r="H69" s="220"/>
      <c r="I69" s="220"/>
      <c r="J69" s="220"/>
      <c r="K69" s="220"/>
      <c r="L69" s="220"/>
      <c r="M69" s="220"/>
      <c r="N69" s="219"/>
      <c r="O69" s="219"/>
      <c r="P69" s="219"/>
      <c r="Q69" s="219"/>
      <c r="R69" s="220"/>
      <c r="S69" s="220"/>
      <c r="T69" s="220"/>
      <c r="U69" s="220"/>
      <c r="V69" s="220"/>
      <c r="W69" s="220"/>
      <c r="X69" s="220"/>
      <c r="Y69" s="220"/>
      <c r="Z69" s="210"/>
      <c r="AA69" s="210"/>
      <c r="AB69" s="210"/>
      <c r="AC69" s="210"/>
      <c r="AD69" s="210"/>
      <c r="AE69" s="210"/>
      <c r="AF69" s="210"/>
      <c r="AG69" s="210" t="s">
        <v>169</v>
      </c>
      <c r="AH69" s="210">
        <v>0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2" x14ac:dyDescent="0.2">
      <c r="A70" s="217"/>
      <c r="B70" s="218"/>
      <c r="C70" s="243"/>
      <c r="D70" s="236"/>
      <c r="E70" s="236"/>
      <c r="F70" s="236"/>
      <c r="G70" s="236"/>
      <c r="H70" s="220"/>
      <c r="I70" s="220"/>
      <c r="J70" s="220"/>
      <c r="K70" s="220"/>
      <c r="L70" s="220"/>
      <c r="M70" s="220"/>
      <c r="N70" s="219"/>
      <c r="O70" s="219"/>
      <c r="P70" s="219"/>
      <c r="Q70" s="219"/>
      <c r="R70" s="220"/>
      <c r="S70" s="220"/>
      <c r="T70" s="220"/>
      <c r="U70" s="220"/>
      <c r="V70" s="220"/>
      <c r="W70" s="220"/>
      <c r="X70" s="220"/>
      <c r="Y70" s="220"/>
      <c r="Z70" s="210"/>
      <c r="AA70" s="210"/>
      <c r="AB70" s="210"/>
      <c r="AC70" s="210"/>
      <c r="AD70" s="210"/>
      <c r="AE70" s="210"/>
      <c r="AF70" s="210"/>
      <c r="AG70" s="210" t="s">
        <v>135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1" x14ac:dyDescent="0.2">
      <c r="A71" s="229">
        <v>11</v>
      </c>
      <c r="B71" s="230" t="s">
        <v>204</v>
      </c>
      <c r="C71" s="240" t="s">
        <v>205</v>
      </c>
      <c r="D71" s="231" t="s">
        <v>194</v>
      </c>
      <c r="E71" s="232">
        <v>20.417999999999999</v>
      </c>
      <c r="F71" s="233"/>
      <c r="G71" s="234">
        <f>ROUND(E71*F71,2)</f>
        <v>0</v>
      </c>
      <c r="H71" s="233"/>
      <c r="I71" s="234">
        <f>ROUND(E71*H71,2)</f>
        <v>0</v>
      </c>
      <c r="J71" s="233"/>
      <c r="K71" s="234">
        <f>ROUND(E71*J71,2)</f>
        <v>0</v>
      </c>
      <c r="L71" s="234">
        <v>21</v>
      </c>
      <c r="M71" s="234">
        <f>G71*(1+L71/100)</f>
        <v>0</v>
      </c>
      <c r="N71" s="232">
        <v>0</v>
      </c>
      <c r="O71" s="232">
        <f>ROUND(E71*N71,2)</f>
        <v>0</v>
      </c>
      <c r="P71" s="232">
        <v>0</v>
      </c>
      <c r="Q71" s="232">
        <f>ROUND(E71*P71,2)</f>
        <v>0</v>
      </c>
      <c r="R71" s="234" t="s">
        <v>195</v>
      </c>
      <c r="S71" s="234" t="s">
        <v>130</v>
      </c>
      <c r="T71" s="235" t="s">
        <v>131</v>
      </c>
      <c r="U71" s="220">
        <v>1.0999999999999999E-2</v>
      </c>
      <c r="V71" s="220">
        <f>ROUND(E71*U71,2)</f>
        <v>0.22</v>
      </c>
      <c r="W71" s="220"/>
      <c r="X71" s="220" t="s">
        <v>164</v>
      </c>
      <c r="Y71" s="220" t="s">
        <v>133</v>
      </c>
      <c r="Z71" s="210"/>
      <c r="AA71" s="210"/>
      <c r="AB71" s="210"/>
      <c r="AC71" s="210"/>
      <c r="AD71" s="210"/>
      <c r="AE71" s="210"/>
      <c r="AF71" s="210"/>
      <c r="AG71" s="210" t="s">
        <v>165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2" x14ac:dyDescent="0.2">
      <c r="A72" s="217"/>
      <c r="B72" s="218"/>
      <c r="C72" s="252" t="s">
        <v>206</v>
      </c>
      <c r="D72" s="249"/>
      <c r="E72" s="249"/>
      <c r="F72" s="249"/>
      <c r="G72" s="249"/>
      <c r="H72" s="220"/>
      <c r="I72" s="220"/>
      <c r="J72" s="220"/>
      <c r="K72" s="220"/>
      <c r="L72" s="220"/>
      <c r="M72" s="220"/>
      <c r="N72" s="219"/>
      <c r="O72" s="219"/>
      <c r="P72" s="219"/>
      <c r="Q72" s="219"/>
      <c r="R72" s="220"/>
      <c r="S72" s="220"/>
      <c r="T72" s="220"/>
      <c r="U72" s="220"/>
      <c r="V72" s="220"/>
      <c r="W72" s="220"/>
      <c r="X72" s="220"/>
      <c r="Y72" s="220"/>
      <c r="Z72" s="210"/>
      <c r="AA72" s="210"/>
      <c r="AB72" s="210"/>
      <c r="AC72" s="210"/>
      <c r="AD72" s="210"/>
      <c r="AE72" s="210"/>
      <c r="AF72" s="210"/>
      <c r="AG72" s="210" t="s">
        <v>167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2" x14ac:dyDescent="0.2">
      <c r="A73" s="217"/>
      <c r="B73" s="218"/>
      <c r="C73" s="253" t="s">
        <v>383</v>
      </c>
      <c r="D73" s="247"/>
      <c r="E73" s="248">
        <v>11.988</v>
      </c>
      <c r="F73" s="220"/>
      <c r="G73" s="220"/>
      <c r="H73" s="220"/>
      <c r="I73" s="220"/>
      <c r="J73" s="220"/>
      <c r="K73" s="220"/>
      <c r="L73" s="220"/>
      <c r="M73" s="220"/>
      <c r="N73" s="219"/>
      <c r="O73" s="219"/>
      <c r="P73" s="219"/>
      <c r="Q73" s="219"/>
      <c r="R73" s="220"/>
      <c r="S73" s="220"/>
      <c r="T73" s="220"/>
      <c r="U73" s="220"/>
      <c r="V73" s="220"/>
      <c r="W73" s="220"/>
      <c r="X73" s="220"/>
      <c r="Y73" s="220"/>
      <c r="Z73" s="210"/>
      <c r="AA73" s="210"/>
      <c r="AB73" s="210"/>
      <c r="AC73" s="210"/>
      <c r="AD73" s="210"/>
      <c r="AE73" s="210"/>
      <c r="AF73" s="210"/>
      <c r="AG73" s="210" t="s">
        <v>169</v>
      </c>
      <c r="AH73" s="210">
        <v>0</v>
      </c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3" x14ac:dyDescent="0.2">
      <c r="A74" s="217"/>
      <c r="B74" s="218"/>
      <c r="C74" s="253" t="s">
        <v>384</v>
      </c>
      <c r="D74" s="247"/>
      <c r="E74" s="248">
        <v>8.43</v>
      </c>
      <c r="F74" s="220"/>
      <c r="G74" s="220"/>
      <c r="H74" s="220"/>
      <c r="I74" s="220"/>
      <c r="J74" s="220"/>
      <c r="K74" s="220"/>
      <c r="L74" s="220"/>
      <c r="M74" s="220"/>
      <c r="N74" s="219"/>
      <c r="O74" s="219"/>
      <c r="P74" s="219"/>
      <c r="Q74" s="219"/>
      <c r="R74" s="220"/>
      <c r="S74" s="220"/>
      <c r="T74" s="220"/>
      <c r="U74" s="220"/>
      <c r="V74" s="220"/>
      <c r="W74" s="220"/>
      <c r="X74" s="220"/>
      <c r="Y74" s="220"/>
      <c r="Z74" s="210"/>
      <c r="AA74" s="210"/>
      <c r="AB74" s="210"/>
      <c r="AC74" s="210"/>
      <c r="AD74" s="210"/>
      <c r="AE74" s="210"/>
      <c r="AF74" s="210"/>
      <c r="AG74" s="210" t="s">
        <v>169</v>
      </c>
      <c r="AH74" s="210">
        <v>0</v>
      </c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2" x14ac:dyDescent="0.2">
      <c r="A75" s="217"/>
      <c r="B75" s="218"/>
      <c r="C75" s="243"/>
      <c r="D75" s="236"/>
      <c r="E75" s="236"/>
      <c r="F75" s="236"/>
      <c r="G75" s="236"/>
      <c r="H75" s="220"/>
      <c r="I75" s="220"/>
      <c r="J75" s="220"/>
      <c r="K75" s="220"/>
      <c r="L75" s="220"/>
      <c r="M75" s="220"/>
      <c r="N75" s="219"/>
      <c r="O75" s="219"/>
      <c r="P75" s="219"/>
      <c r="Q75" s="219"/>
      <c r="R75" s="220"/>
      <c r="S75" s="220"/>
      <c r="T75" s="220"/>
      <c r="U75" s="220"/>
      <c r="V75" s="220"/>
      <c r="W75" s="220"/>
      <c r="X75" s="220"/>
      <c r="Y75" s="220"/>
      <c r="Z75" s="210"/>
      <c r="AA75" s="210"/>
      <c r="AB75" s="210"/>
      <c r="AC75" s="210"/>
      <c r="AD75" s="210"/>
      <c r="AE75" s="210"/>
      <c r="AF75" s="210"/>
      <c r="AG75" s="210" t="s">
        <v>135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ht="22.5" outlineLevel="1" x14ac:dyDescent="0.2">
      <c r="A76" s="229">
        <v>12</v>
      </c>
      <c r="B76" s="230" t="s">
        <v>208</v>
      </c>
      <c r="C76" s="240" t="s">
        <v>209</v>
      </c>
      <c r="D76" s="231" t="s">
        <v>194</v>
      </c>
      <c r="E76" s="232">
        <v>91.046000000000006</v>
      </c>
      <c r="F76" s="233"/>
      <c r="G76" s="234">
        <f>ROUND(E76*F76,2)</f>
        <v>0</v>
      </c>
      <c r="H76" s="233"/>
      <c r="I76" s="234">
        <f>ROUND(E76*H76,2)</f>
        <v>0</v>
      </c>
      <c r="J76" s="233"/>
      <c r="K76" s="234">
        <f>ROUND(E76*J76,2)</f>
        <v>0</v>
      </c>
      <c r="L76" s="234">
        <v>21</v>
      </c>
      <c r="M76" s="234">
        <f>G76*(1+L76/100)</f>
        <v>0</v>
      </c>
      <c r="N76" s="232">
        <v>0</v>
      </c>
      <c r="O76" s="232">
        <f>ROUND(E76*N76,2)</f>
        <v>0</v>
      </c>
      <c r="P76" s="232">
        <v>0</v>
      </c>
      <c r="Q76" s="232">
        <f>ROUND(E76*P76,2)</f>
        <v>0</v>
      </c>
      <c r="R76" s="234" t="s">
        <v>195</v>
      </c>
      <c r="S76" s="234" t="s">
        <v>130</v>
      </c>
      <c r="T76" s="235" t="s">
        <v>131</v>
      </c>
      <c r="U76" s="220">
        <v>1.0999999999999999E-2</v>
      </c>
      <c r="V76" s="220">
        <f>ROUND(E76*U76,2)</f>
        <v>1</v>
      </c>
      <c r="W76" s="220"/>
      <c r="X76" s="220" t="s">
        <v>164</v>
      </c>
      <c r="Y76" s="220" t="s">
        <v>133</v>
      </c>
      <c r="Z76" s="210"/>
      <c r="AA76" s="210"/>
      <c r="AB76" s="210"/>
      <c r="AC76" s="210"/>
      <c r="AD76" s="210"/>
      <c r="AE76" s="210"/>
      <c r="AF76" s="210"/>
      <c r="AG76" s="210" t="s">
        <v>165</v>
      </c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2" x14ac:dyDescent="0.2">
      <c r="A77" s="217"/>
      <c r="B77" s="218"/>
      <c r="C77" s="252" t="s">
        <v>206</v>
      </c>
      <c r="D77" s="249"/>
      <c r="E77" s="249"/>
      <c r="F77" s="249"/>
      <c r="G77" s="249"/>
      <c r="H77" s="220"/>
      <c r="I77" s="220"/>
      <c r="J77" s="220"/>
      <c r="K77" s="220"/>
      <c r="L77" s="220"/>
      <c r="M77" s="220"/>
      <c r="N77" s="219"/>
      <c r="O77" s="219"/>
      <c r="P77" s="219"/>
      <c r="Q77" s="219"/>
      <c r="R77" s="220"/>
      <c r="S77" s="220"/>
      <c r="T77" s="220"/>
      <c r="U77" s="220"/>
      <c r="V77" s="220"/>
      <c r="W77" s="220"/>
      <c r="X77" s="220"/>
      <c r="Y77" s="220"/>
      <c r="Z77" s="210"/>
      <c r="AA77" s="210"/>
      <c r="AB77" s="210"/>
      <c r="AC77" s="210"/>
      <c r="AD77" s="210"/>
      <c r="AE77" s="210"/>
      <c r="AF77" s="210"/>
      <c r="AG77" s="210" t="s">
        <v>167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2" x14ac:dyDescent="0.2">
      <c r="A78" s="217"/>
      <c r="B78" s="218"/>
      <c r="C78" s="253" t="s">
        <v>385</v>
      </c>
      <c r="D78" s="247"/>
      <c r="E78" s="248">
        <v>91.046000000000006</v>
      </c>
      <c r="F78" s="220"/>
      <c r="G78" s="220"/>
      <c r="H78" s="220"/>
      <c r="I78" s="220"/>
      <c r="J78" s="220"/>
      <c r="K78" s="220"/>
      <c r="L78" s="220"/>
      <c r="M78" s="220"/>
      <c r="N78" s="219"/>
      <c r="O78" s="219"/>
      <c r="P78" s="219"/>
      <c r="Q78" s="219"/>
      <c r="R78" s="220"/>
      <c r="S78" s="220"/>
      <c r="T78" s="220"/>
      <c r="U78" s="220"/>
      <c r="V78" s="220"/>
      <c r="W78" s="220"/>
      <c r="X78" s="220"/>
      <c r="Y78" s="220"/>
      <c r="Z78" s="210"/>
      <c r="AA78" s="210"/>
      <c r="AB78" s="210"/>
      <c r="AC78" s="210"/>
      <c r="AD78" s="210"/>
      <c r="AE78" s="210"/>
      <c r="AF78" s="210"/>
      <c r="AG78" s="210" t="s">
        <v>169</v>
      </c>
      <c r="AH78" s="210">
        <v>0</v>
      </c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2" x14ac:dyDescent="0.2">
      <c r="A79" s="217"/>
      <c r="B79" s="218"/>
      <c r="C79" s="243"/>
      <c r="D79" s="236"/>
      <c r="E79" s="236"/>
      <c r="F79" s="236"/>
      <c r="G79" s="236"/>
      <c r="H79" s="220"/>
      <c r="I79" s="220"/>
      <c r="J79" s="220"/>
      <c r="K79" s="220"/>
      <c r="L79" s="220"/>
      <c r="M79" s="220"/>
      <c r="N79" s="219"/>
      <c r="O79" s="219"/>
      <c r="P79" s="219"/>
      <c r="Q79" s="219"/>
      <c r="R79" s="220"/>
      <c r="S79" s="220"/>
      <c r="T79" s="220"/>
      <c r="U79" s="220"/>
      <c r="V79" s="220"/>
      <c r="W79" s="220"/>
      <c r="X79" s="220"/>
      <c r="Y79" s="220"/>
      <c r="Z79" s="210"/>
      <c r="AA79" s="210"/>
      <c r="AB79" s="210"/>
      <c r="AC79" s="210"/>
      <c r="AD79" s="210"/>
      <c r="AE79" s="210"/>
      <c r="AF79" s="210"/>
      <c r="AG79" s="210" t="s">
        <v>135</v>
      </c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ht="22.5" outlineLevel="1" x14ac:dyDescent="0.2">
      <c r="A80" s="229">
        <v>13</v>
      </c>
      <c r="B80" s="230" t="s">
        <v>211</v>
      </c>
      <c r="C80" s="240" t="s">
        <v>212</v>
      </c>
      <c r="D80" s="231" t="s">
        <v>194</v>
      </c>
      <c r="E80" s="232">
        <v>91.046000000000006</v>
      </c>
      <c r="F80" s="233"/>
      <c r="G80" s="234">
        <f>ROUND(E80*F80,2)</f>
        <v>0</v>
      </c>
      <c r="H80" s="233"/>
      <c r="I80" s="234">
        <f>ROUND(E80*H80,2)</f>
        <v>0</v>
      </c>
      <c r="J80" s="233"/>
      <c r="K80" s="234">
        <f>ROUND(E80*J80,2)</f>
        <v>0</v>
      </c>
      <c r="L80" s="234">
        <v>21</v>
      </c>
      <c r="M80" s="234">
        <f>G80*(1+L80/100)</f>
        <v>0</v>
      </c>
      <c r="N80" s="232">
        <v>0</v>
      </c>
      <c r="O80" s="232">
        <f>ROUND(E80*N80,2)</f>
        <v>0</v>
      </c>
      <c r="P80" s="232">
        <v>0</v>
      </c>
      <c r="Q80" s="232">
        <f>ROUND(E80*P80,2)</f>
        <v>0</v>
      </c>
      <c r="R80" s="234" t="s">
        <v>195</v>
      </c>
      <c r="S80" s="234" t="s">
        <v>130</v>
      </c>
      <c r="T80" s="235" t="s">
        <v>131</v>
      </c>
      <c r="U80" s="220">
        <v>0</v>
      </c>
      <c r="V80" s="220">
        <f>ROUND(E80*U80,2)</f>
        <v>0</v>
      </c>
      <c r="W80" s="220"/>
      <c r="X80" s="220" t="s">
        <v>164</v>
      </c>
      <c r="Y80" s="220" t="s">
        <v>133</v>
      </c>
      <c r="Z80" s="210"/>
      <c r="AA80" s="210"/>
      <c r="AB80" s="210"/>
      <c r="AC80" s="210"/>
      <c r="AD80" s="210"/>
      <c r="AE80" s="210"/>
      <c r="AF80" s="210"/>
      <c r="AG80" s="210" t="s">
        <v>165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2" x14ac:dyDescent="0.2">
      <c r="A81" s="217"/>
      <c r="B81" s="218"/>
      <c r="C81" s="252" t="s">
        <v>206</v>
      </c>
      <c r="D81" s="249"/>
      <c r="E81" s="249"/>
      <c r="F81" s="249"/>
      <c r="G81" s="249"/>
      <c r="H81" s="220"/>
      <c r="I81" s="220"/>
      <c r="J81" s="220"/>
      <c r="K81" s="220"/>
      <c r="L81" s="220"/>
      <c r="M81" s="220"/>
      <c r="N81" s="219"/>
      <c r="O81" s="219"/>
      <c r="P81" s="219"/>
      <c r="Q81" s="219"/>
      <c r="R81" s="220"/>
      <c r="S81" s="220"/>
      <c r="T81" s="220"/>
      <c r="U81" s="220"/>
      <c r="V81" s="220"/>
      <c r="W81" s="220"/>
      <c r="X81" s="220"/>
      <c r="Y81" s="220"/>
      <c r="Z81" s="210"/>
      <c r="AA81" s="210"/>
      <c r="AB81" s="210"/>
      <c r="AC81" s="210"/>
      <c r="AD81" s="210"/>
      <c r="AE81" s="210"/>
      <c r="AF81" s="210"/>
      <c r="AG81" s="210" t="s">
        <v>167</v>
      </c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2" x14ac:dyDescent="0.2">
      <c r="A82" s="217"/>
      <c r="B82" s="218"/>
      <c r="C82" s="253" t="s">
        <v>385</v>
      </c>
      <c r="D82" s="247"/>
      <c r="E82" s="248">
        <v>91.046000000000006</v>
      </c>
      <c r="F82" s="220"/>
      <c r="G82" s="220"/>
      <c r="H82" s="220"/>
      <c r="I82" s="220"/>
      <c r="J82" s="220"/>
      <c r="K82" s="220"/>
      <c r="L82" s="220"/>
      <c r="M82" s="220"/>
      <c r="N82" s="219"/>
      <c r="O82" s="219"/>
      <c r="P82" s="219"/>
      <c r="Q82" s="219"/>
      <c r="R82" s="220"/>
      <c r="S82" s="220"/>
      <c r="T82" s="220"/>
      <c r="U82" s="220"/>
      <c r="V82" s="220"/>
      <c r="W82" s="220"/>
      <c r="X82" s="220"/>
      <c r="Y82" s="220"/>
      <c r="Z82" s="210"/>
      <c r="AA82" s="210"/>
      <c r="AB82" s="210"/>
      <c r="AC82" s="210"/>
      <c r="AD82" s="210"/>
      <c r="AE82" s="210"/>
      <c r="AF82" s="210"/>
      <c r="AG82" s="210" t="s">
        <v>169</v>
      </c>
      <c r="AH82" s="210">
        <v>0</v>
      </c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2" x14ac:dyDescent="0.2">
      <c r="A83" s="217"/>
      <c r="B83" s="218"/>
      <c r="C83" s="243"/>
      <c r="D83" s="236"/>
      <c r="E83" s="236"/>
      <c r="F83" s="236"/>
      <c r="G83" s="236"/>
      <c r="H83" s="220"/>
      <c r="I83" s="220"/>
      <c r="J83" s="220"/>
      <c r="K83" s="220"/>
      <c r="L83" s="220"/>
      <c r="M83" s="220"/>
      <c r="N83" s="219"/>
      <c r="O83" s="219"/>
      <c r="P83" s="219"/>
      <c r="Q83" s="219"/>
      <c r="R83" s="220"/>
      <c r="S83" s="220"/>
      <c r="T83" s="220"/>
      <c r="U83" s="220"/>
      <c r="V83" s="220"/>
      <c r="W83" s="220"/>
      <c r="X83" s="220"/>
      <c r="Y83" s="220"/>
      <c r="Z83" s="210"/>
      <c r="AA83" s="210"/>
      <c r="AB83" s="210"/>
      <c r="AC83" s="210"/>
      <c r="AD83" s="210"/>
      <c r="AE83" s="210"/>
      <c r="AF83" s="210"/>
      <c r="AG83" s="210" t="s">
        <v>135</v>
      </c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ht="22.5" outlineLevel="1" x14ac:dyDescent="0.2">
      <c r="A84" s="229">
        <v>14</v>
      </c>
      <c r="B84" s="230" t="s">
        <v>386</v>
      </c>
      <c r="C84" s="240" t="s">
        <v>387</v>
      </c>
      <c r="D84" s="231" t="s">
        <v>194</v>
      </c>
      <c r="E84" s="232">
        <v>10.209</v>
      </c>
      <c r="F84" s="233"/>
      <c r="G84" s="234">
        <f>ROUND(E84*F84,2)</f>
        <v>0</v>
      </c>
      <c r="H84" s="233"/>
      <c r="I84" s="234">
        <f>ROUND(E84*H84,2)</f>
        <v>0</v>
      </c>
      <c r="J84" s="233"/>
      <c r="K84" s="234">
        <f>ROUND(E84*J84,2)</f>
        <v>0</v>
      </c>
      <c r="L84" s="234">
        <v>21</v>
      </c>
      <c r="M84" s="234">
        <f>G84*(1+L84/100)</f>
        <v>0</v>
      </c>
      <c r="N84" s="232">
        <v>0</v>
      </c>
      <c r="O84" s="232">
        <f>ROUND(E84*N84,2)</f>
        <v>0</v>
      </c>
      <c r="P84" s="232">
        <v>0</v>
      </c>
      <c r="Q84" s="232">
        <f>ROUND(E84*P84,2)</f>
        <v>0</v>
      </c>
      <c r="R84" s="234" t="s">
        <v>195</v>
      </c>
      <c r="S84" s="234" t="s">
        <v>130</v>
      </c>
      <c r="T84" s="235" t="s">
        <v>131</v>
      </c>
      <c r="U84" s="220">
        <v>0.65200000000000002</v>
      </c>
      <c r="V84" s="220">
        <f>ROUND(E84*U84,2)</f>
        <v>6.66</v>
      </c>
      <c r="W84" s="220"/>
      <c r="X84" s="220" t="s">
        <v>164</v>
      </c>
      <c r="Y84" s="220" t="s">
        <v>133</v>
      </c>
      <c r="Z84" s="210"/>
      <c r="AA84" s="210"/>
      <c r="AB84" s="210"/>
      <c r="AC84" s="210"/>
      <c r="AD84" s="210"/>
      <c r="AE84" s="210"/>
      <c r="AF84" s="210"/>
      <c r="AG84" s="210" t="s">
        <v>165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2" x14ac:dyDescent="0.2">
      <c r="A85" s="217"/>
      <c r="B85" s="218"/>
      <c r="C85" s="253" t="s">
        <v>388</v>
      </c>
      <c r="D85" s="247"/>
      <c r="E85" s="248">
        <v>5.9939999999999998</v>
      </c>
      <c r="F85" s="220"/>
      <c r="G85" s="220"/>
      <c r="H85" s="220"/>
      <c r="I85" s="220"/>
      <c r="J85" s="220"/>
      <c r="K85" s="220"/>
      <c r="L85" s="220"/>
      <c r="M85" s="220"/>
      <c r="N85" s="219"/>
      <c r="O85" s="219"/>
      <c r="P85" s="219"/>
      <c r="Q85" s="219"/>
      <c r="R85" s="220"/>
      <c r="S85" s="220"/>
      <c r="T85" s="220"/>
      <c r="U85" s="220"/>
      <c r="V85" s="220"/>
      <c r="W85" s="220"/>
      <c r="X85" s="220"/>
      <c r="Y85" s="220"/>
      <c r="Z85" s="210"/>
      <c r="AA85" s="210"/>
      <c r="AB85" s="210"/>
      <c r="AC85" s="210"/>
      <c r="AD85" s="210"/>
      <c r="AE85" s="210"/>
      <c r="AF85" s="210"/>
      <c r="AG85" s="210" t="s">
        <v>169</v>
      </c>
      <c r="AH85" s="210">
        <v>0</v>
      </c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3" x14ac:dyDescent="0.2">
      <c r="A86" s="217"/>
      <c r="B86" s="218"/>
      <c r="C86" s="253" t="s">
        <v>389</v>
      </c>
      <c r="D86" s="247"/>
      <c r="E86" s="248">
        <v>4.2149999999999999</v>
      </c>
      <c r="F86" s="220"/>
      <c r="G86" s="220"/>
      <c r="H86" s="220"/>
      <c r="I86" s="220"/>
      <c r="J86" s="220"/>
      <c r="K86" s="220"/>
      <c r="L86" s="220"/>
      <c r="M86" s="220"/>
      <c r="N86" s="219"/>
      <c r="O86" s="219"/>
      <c r="P86" s="219"/>
      <c r="Q86" s="219"/>
      <c r="R86" s="220"/>
      <c r="S86" s="220"/>
      <c r="T86" s="220"/>
      <c r="U86" s="220"/>
      <c r="V86" s="220"/>
      <c r="W86" s="220"/>
      <c r="X86" s="220"/>
      <c r="Y86" s="220"/>
      <c r="Z86" s="210"/>
      <c r="AA86" s="210"/>
      <c r="AB86" s="210"/>
      <c r="AC86" s="210"/>
      <c r="AD86" s="210"/>
      <c r="AE86" s="210"/>
      <c r="AF86" s="210"/>
      <c r="AG86" s="210" t="s">
        <v>169</v>
      </c>
      <c r="AH86" s="210">
        <v>0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2" x14ac:dyDescent="0.2">
      <c r="A87" s="217"/>
      <c r="B87" s="218"/>
      <c r="C87" s="243"/>
      <c r="D87" s="236"/>
      <c r="E87" s="236"/>
      <c r="F87" s="236"/>
      <c r="G87" s="236"/>
      <c r="H87" s="220"/>
      <c r="I87" s="220"/>
      <c r="J87" s="220"/>
      <c r="K87" s="220"/>
      <c r="L87" s="220"/>
      <c r="M87" s="220"/>
      <c r="N87" s="219"/>
      <c r="O87" s="219"/>
      <c r="P87" s="219"/>
      <c r="Q87" s="219"/>
      <c r="R87" s="220"/>
      <c r="S87" s="220"/>
      <c r="T87" s="220"/>
      <c r="U87" s="220"/>
      <c r="V87" s="220"/>
      <c r="W87" s="220"/>
      <c r="X87" s="220"/>
      <c r="Y87" s="220"/>
      <c r="Z87" s="210"/>
      <c r="AA87" s="210"/>
      <c r="AB87" s="210"/>
      <c r="AC87" s="210"/>
      <c r="AD87" s="210"/>
      <c r="AE87" s="210"/>
      <c r="AF87" s="210"/>
      <c r="AG87" s="210" t="s">
        <v>135</v>
      </c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ht="22.5" outlineLevel="1" x14ac:dyDescent="0.2">
      <c r="A88" s="229">
        <v>15</v>
      </c>
      <c r="B88" s="230" t="s">
        <v>390</v>
      </c>
      <c r="C88" s="240" t="s">
        <v>391</v>
      </c>
      <c r="D88" s="231" t="s">
        <v>194</v>
      </c>
      <c r="E88" s="232">
        <v>6.75</v>
      </c>
      <c r="F88" s="233"/>
      <c r="G88" s="234">
        <f>ROUND(E88*F88,2)</f>
        <v>0</v>
      </c>
      <c r="H88" s="233"/>
      <c r="I88" s="234">
        <f>ROUND(E88*H88,2)</f>
        <v>0</v>
      </c>
      <c r="J88" s="233"/>
      <c r="K88" s="234">
        <f>ROUND(E88*J88,2)</f>
        <v>0</v>
      </c>
      <c r="L88" s="234">
        <v>21</v>
      </c>
      <c r="M88" s="234">
        <f>G88*(1+L88/100)</f>
        <v>0</v>
      </c>
      <c r="N88" s="232">
        <v>0</v>
      </c>
      <c r="O88" s="232">
        <f>ROUND(E88*N88,2)</f>
        <v>0</v>
      </c>
      <c r="P88" s="232">
        <v>0</v>
      </c>
      <c r="Q88" s="232">
        <f>ROUND(E88*P88,2)</f>
        <v>0</v>
      </c>
      <c r="R88" s="234" t="s">
        <v>195</v>
      </c>
      <c r="S88" s="234" t="s">
        <v>130</v>
      </c>
      <c r="T88" s="235" t="s">
        <v>131</v>
      </c>
      <c r="U88" s="220">
        <v>1.9379999999999999</v>
      </c>
      <c r="V88" s="220">
        <f>ROUND(E88*U88,2)</f>
        <v>13.08</v>
      </c>
      <c r="W88" s="220"/>
      <c r="X88" s="220" t="s">
        <v>164</v>
      </c>
      <c r="Y88" s="220" t="s">
        <v>133</v>
      </c>
      <c r="Z88" s="210"/>
      <c r="AA88" s="210"/>
      <c r="AB88" s="210"/>
      <c r="AC88" s="210"/>
      <c r="AD88" s="210"/>
      <c r="AE88" s="210"/>
      <c r="AF88" s="210"/>
      <c r="AG88" s="210" t="s">
        <v>165</v>
      </c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2" x14ac:dyDescent="0.2">
      <c r="A89" s="217"/>
      <c r="B89" s="218"/>
      <c r="C89" s="253" t="s">
        <v>375</v>
      </c>
      <c r="D89" s="247"/>
      <c r="E89" s="248">
        <v>6.75</v>
      </c>
      <c r="F89" s="220"/>
      <c r="G89" s="220"/>
      <c r="H89" s="220"/>
      <c r="I89" s="220"/>
      <c r="J89" s="220"/>
      <c r="K89" s="220"/>
      <c r="L89" s="220"/>
      <c r="M89" s="220"/>
      <c r="N89" s="219"/>
      <c r="O89" s="219"/>
      <c r="P89" s="219"/>
      <c r="Q89" s="219"/>
      <c r="R89" s="220"/>
      <c r="S89" s="220"/>
      <c r="T89" s="220"/>
      <c r="U89" s="220"/>
      <c r="V89" s="220"/>
      <c r="W89" s="220"/>
      <c r="X89" s="220"/>
      <c r="Y89" s="220"/>
      <c r="Z89" s="210"/>
      <c r="AA89" s="210"/>
      <c r="AB89" s="210"/>
      <c r="AC89" s="210"/>
      <c r="AD89" s="210"/>
      <c r="AE89" s="210"/>
      <c r="AF89" s="210"/>
      <c r="AG89" s="210" t="s">
        <v>169</v>
      </c>
      <c r="AH89" s="210">
        <v>0</v>
      </c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2" x14ac:dyDescent="0.2">
      <c r="A90" s="217"/>
      <c r="B90" s="218"/>
      <c r="C90" s="243"/>
      <c r="D90" s="236"/>
      <c r="E90" s="236"/>
      <c r="F90" s="236"/>
      <c r="G90" s="236"/>
      <c r="H90" s="220"/>
      <c r="I90" s="220"/>
      <c r="J90" s="220"/>
      <c r="K90" s="220"/>
      <c r="L90" s="220"/>
      <c r="M90" s="220"/>
      <c r="N90" s="219"/>
      <c r="O90" s="219"/>
      <c r="P90" s="219"/>
      <c r="Q90" s="219"/>
      <c r="R90" s="220"/>
      <c r="S90" s="220"/>
      <c r="T90" s="220"/>
      <c r="U90" s="220"/>
      <c r="V90" s="220"/>
      <c r="W90" s="220"/>
      <c r="X90" s="220"/>
      <c r="Y90" s="220"/>
      <c r="Z90" s="210"/>
      <c r="AA90" s="210"/>
      <c r="AB90" s="210"/>
      <c r="AC90" s="210"/>
      <c r="AD90" s="210"/>
      <c r="AE90" s="210"/>
      <c r="AF90" s="210"/>
      <c r="AG90" s="210" t="s">
        <v>135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ht="22.5" outlineLevel="1" x14ac:dyDescent="0.2">
      <c r="A91" s="229">
        <v>16</v>
      </c>
      <c r="B91" s="230" t="s">
        <v>220</v>
      </c>
      <c r="C91" s="240" t="s">
        <v>221</v>
      </c>
      <c r="D91" s="231" t="s">
        <v>194</v>
      </c>
      <c r="E91" s="232">
        <v>16.178999999999998</v>
      </c>
      <c r="F91" s="233"/>
      <c r="G91" s="234">
        <f>ROUND(E91*F91,2)</f>
        <v>0</v>
      </c>
      <c r="H91" s="233"/>
      <c r="I91" s="234">
        <f>ROUND(E91*H91,2)</f>
        <v>0</v>
      </c>
      <c r="J91" s="233"/>
      <c r="K91" s="234">
        <f>ROUND(E91*J91,2)</f>
        <v>0</v>
      </c>
      <c r="L91" s="234">
        <v>21</v>
      </c>
      <c r="M91" s="234">
        <f>G91*(1+L91/100)</f>
        <v>0</v>
      </c>
      <c r="N91" s="232">
        <v>0</v>
      </c>
      <c r="O91" s="232">
        <f>ROUND(E91*N91,2)</f>
        <v>0</v>
      </c>
      <c r="P91" s="232">
        <v>0</v>
      </c>
      <c r="Q91" s="232">
        <f>ROUND(E91*P91,2)</f>
        <v>0</v>
      </c>
      <c r="R91" s="234" t="s">
        <v>195</v>
      </c>
      <c r="S91" s="234" t="s">
        <v>130</v>
      </c>
      <c r="T91" s="235" t="s">
        <v>131</v>
      </c>
      <c r="U91" s="220">
        <v>0.20200000000000001</v>
      </c>
      <c r="V91" s="220">
        <f>ROUND(E91*U91,2)</f>
        <v>3.27</v>
      </c>
      <c r="W91" s="220"/>
      <c r="X91" s="220" t="s">
        <v>164</v>
      </c>
      <c r="Y91" s="220" t="s">
        <v>133</v>
      </c>
      <c r="Z91" s="210"/>
      <c r="AA91" s="210"/>
      <c r="AB91" s="210"/>
      <c r="AC91" s="210"/>
      <c r="AD91" s="210"/>
      <c r="AE91" s="210"/>
      <c r="AF91" s="210"/>
      <c r="AG91" s="210" t="s">
        <v>165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2" x14ac:dyDescent="0.2">
      <c r="A92" s="217"/>
      <c r="B92" s="218"/>
      <c r="C92" s="252" t="s">
        <v>222</v>
      </c>
      <c r="D92" s="249"/>
      <c r="E92" s="249"/>
      <c r="F92" s="249"/>
      <c r="G92" s="249"/>
      <c r="H92" s="220"/>
      <c r="I92" s="220"/>
      <c r="J92" s="220"/>
      <c r="K92" s="220"/>
      <c r="L92" s="220"/>
      <c r="M92" s="220"/>
      <c r="N92" s="219"/>
      <c r="O92" s="219"/>
      <c r="P92" s="219"/>
      <c r="Q92" s="219"/>
      <c r="R92" s="220"/>
      <c r="S92" s="220"/>
      <c r="T92" s="220"/>
      <c r="U92" s="220"/>
      <c r="V92" s="220"/>
      <c r="W92" s="220"/>
      <c r="X92" s="220"/>
      <c r="Y92" s="220"/>
      <c r="Z92" s="210"/>
      <c r="AA92" s="210"/>
      <c r="AB92" s="210"/>
      <c r="AC92" s="210"/>
      <c r="AD92" s="210"/>
      <c r="AE92" s="210"/>
      <c r="AF92" s="210"/>
      <c r="AG92" s="210" t="s">
        <v>167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2" x14ac:dyDescent="0.2">
      <c r="A93" s="217"/>
      <c r="B93" s="218"/>
      <c r="C93" s="254" t="s">
        <v>223</v>
      </c>
      <c r="D93" s="251"/>
      <c r="E93" s="251"/>
      <c r="F93" s="251"/>
      <c r="G93" s="251"/>
      <c r="H93" s="220"/>
      <c r="I93" s="220"/>
      <c r="J93" s="220"/>
      <c r="K93" s="220"/>
      <c r="L93" s="220"/>
      <c r="M93" s="220"/>
      <c r="N93" s="219"/>
      <c r="O93" s="219"/>
      <c r="P93" s="219"/>
      <c r="Q93" s="219"/>
      <c r="R93" s="220"/>
      <c r="S93" s="220"/>
      <c r="T93" s="220"/>
      <c r="U93" s="220"/>
      <c r="V93" s="220"/>
      <c r="W93" s="220"/>
      <c r="X93" s="220"/>
      <c r="Y93" s="220"/>
      <c r="Z93" s="210"/>
      <c r="AA93" s="210"/>
      <c r="AB93" s="210"/>
      <c r="AC93" s="210"/>
      <c r="AD93" s="210"/>
      <c r="AE93" s="210"/>
      <c r="AF93" s="210"/>
      <c r="AG93" s="210" t="s">
        <v>149</v>
      </c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2" x14ac:dyDescent="0.2">
      <c r="A94" s="217"/>
      <c r="B94" s="218"/>
      <c r="C94" s="253" t="s">
        <v>392</v>
      </c>
      <c r="D94" s="247"/>
      <c r="E94" s="248">
        <v>1.92</v>
      </c>
      <c r="F94" s="220"/>
      <c r="G94" s="220"/>
      <c r="H94" s="220"/>
      <c r="I94" s="220"/>
      <c r="J94" s="220"/>
      <c r="K94" s="220"/>
      <c r="L94" s="220"/>
      <c r="M94" s="220"/>
      <c r="N94" s="219"/>
      <c r="O94" s="219"/>
      <c r="P94" s="219"/>
      <c r="Q94" s="219"/>
      <c r="R94" s="220"/>
      <c r="S94" s="220"/>
      <c r="T94" s="220"/>
      <c r="U94" s="220"/>
      <c r="V94" s="220"/>
      <c r="W94" s="220"/>
      <c r="X94" s="220"/>
      <c r="Y94" s="220"/>
      <c r="Z94" s="210"/>
      <c r="AA94" s="210"/>
      <c r="AB94" s="210"/>
      <c r="AC94" s="210"/>
      <c r="AD94" s="210"/>
      <c r="AE94" s="210"/>
      <c r="AF94" s="210"/>
      <c r="AG94" s="210" t="s">
        <v>169</v>
      </c>
      <c r="AH94" s="210">
        <v>0</v>
      </c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3" x14ac:dyDescent="0.2">
      <c r="A95" s="217"/>
      <c r="B95" s="218"/>
      <c r="C95" s="253" t="s">
        <v>393</v>
      </c>
      <c r="D95" s="247"/>
      <c r="E95" s="248">
        <v>4.05</v>
      </c>
      <c r="F95" s="220"/>
      <c r="G95" s="220"/>
      <c r="H95" s="220"/>
      <c r="I95" s="220"/>
      <c r="J95" s="220"/>
      <c r="K95" s="220"/>
      <c r="L95" s="220"/>
      <c r="M95" s="220"/>
      <c r="N95" s="219"/>
      <c r="O95" s="219"/>
      <c r="P95" s="219"/>
      <c r="Q95" s="219"/>
      <c r="R95" s="220"/>
      <c r="S95" s="220"/>
      <c r="T95" s="220"/>
      <c r="U95" s="220"/>
      <c r="V95" s="220"/>
      <c r="W95" s="220"/>
      <c r="X95" s="220"/>
      <c r="Y95" s="220"/>
      <c r="Z95" s="210"/>
      <c r="AA95" s="210"/>
      <c r="AB95" s="210"/>
      <c r="AC95" s="210"/>
      <c r="AD95" s="210"/>
      <c r="AE95" s="210"/>
      <c r="AF95" s="210"/>
      <c r="AG95" s="210" t="s">
        <v>169</v>
      </c>
      <c r="AH95" s="210">
        <v>0</v>
      </c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3" x14ac:dyDescent="0.2">
      <c r="A96" s="217"/>
      <c r="B96" s="218"/>
      <c r="C96" s="253" t="s">
        <v>394</v>
      </c>
      <c r="D96" s="247"/>
      <c r="E96" s="248">
        <v>5.9939999999999998</v>
      </c>
      <c r="F96" s="220"/>
      <c r="G96" s="220"/>
      <c r="H96" s="220"/>
      <c r="I96" s="220"/>
      <c r="J96" s="220"/>
      <c r="K96" s="220"/>
      <c r="L96" s="220"/>
      <c r="M96" s="220"/>
      <c r="N96" s="219"/>
      <c r="O96" s="219"/>
      <c r="P96" s="219"/>
      <c r="Q96" s="219"/>
      <c r="R96" s="220"/>
      <c r="S96" s="220"/>
      <c r="T96" s="220"/>
      <c r="U96" s="220"/>
      <c r="V96" s="220"/>
      <c r="W96" s="220"/>
      <c r="X96" s="220"/>
      <c r="Y96" s="220"/>
      <c r="Z96" s="210"/>
      <c r="AA96" s="210"/>
      <c r="AB96" s="210"/>
      <c r="AC96" s="210"/>
      <c r="AD96" s="210"/>
      <c r="AE96" s="210"/>
      <c r="AF96" s="210"/>
      <c r="AG96" s="210" t="s">
        <v>169</v>
      </c>
      <c r="AH96" s="210">
        <v>0</v>
      </c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3" x14ac:dyDescent="0.2">
      <c r="A97" s="217"/>
      <c r="B97" s="218"/>
      <c r="C97" s="253" t="s">
        <v>389</v>
      </c>
      <c r="D97" s="247"/>
      <c r="E97" s="248">
        <v>4.2149999999999999</v>
      </c>
      <c r="F97" s="220"/>
      <c r="G97" s="220"/>
      <c r="H97" s="220"/>
      <c r="I97" s="220"/>
      <c r="J97" s="220"/>
      <c r="K97" s="220"/>
      <c r="L97" s="220"/>
      <c r="M97" s="220"/>
      <c r="N97" s="219"/>
      <c r="O97" s="219"/>
      <c r="P97" s="219"/>
      <c r="Q97" s="219"/>
      <c r="R97" s="220"/>
      <c r="S97" s="220"/>
      <c r="T97" s="220"/>
      <c r="U97" s="220"/>
      <c r="V97" s="220"/>
      <c r="W97" s="220"/>
      <c r="X97" s="220"/>
      <c r="Y97" s="220"/>
      <c r="Z97" s="210"/>
      <c r="AA97" s="210"/>
      <c r="AB97" s="210"/>
      <c r="AC97" s="210"/>
      <c r="AD97" s="210"/>
      <c r="AE97" s="210"/>
      <c r="AF97" s="210"/>
      <c r="AG97" s="210" t="s">
        <v>169</v>
      </c>
      <c r="AH97" s="210">
        <v>0</v>
      </c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2" x14ac:dyDescent="0.2">
      <c r="A98" s="217"/>
      <c r="B98" s="218"/>
      <c r="C98" s="243"/>
      <c r="D98" s="236"/>
      <c r="E98" s="236"/>
      <c r="F98" s="236"/>
      <c r="G98" s="236"/>
      <c r="H98" s="220"/>
      <c r="I98" s="220"/>
      <c r="J98" s="220"/>
      <c r="K98" s="220"/>
      <c r="L98" s="220"/>
      <c r="M98" s="220"/>
      <c r="N98" s="219"/>
      <c r="O98" s="219"/>
      <c r="P98" s="219"/>
      <c r="Q98" s="219"/>
      <c r="R98" s="220"/>
      <c r="S98" s="220"/>
      <c r="T98" s="220"/>
      <c r="U98" s="220"/>
      <c r="V98" s="220"/>
      <c r="W98" s="220"/>
      <c r="X98" s="220"/>
      <c r="Y98" s="220"/>
      <c r="Z98" s="210"/>
      <c r="AA98" s="210"/>
      <c r="AB98" s="210"/>
      <c r="AC98" s="210"/>
      <c r="AD98" s="210"/>
      <c r="AE98" s="210"/>
      <c r="AF98" s="210"/>
      <c r="AG98" s="210" t="s">
        <v>135</v>
      </c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1" x14ac:dyDescent="0.2">
      <c r="A99" s="229">
        <v>17</v>
      </c>
      <c r="B99" s="230" t="s">
        <v>395</v>
      </c>
      <c r="C99" s="240" t="s">
        <v>396</v>
      </c>
      <c r="D99" s="231" t="s">
        <v>194</v>
      </c>
      <c r="E99" s="232">
        <v>0.72</v>
      </c>
      <c r="F99" s="233"/>
      <c r="G99" s="234">
        <f>ROUND(E99*F99,2)</f>
        <v>0</v>
      </c>
      <c r="H99" s="233"/>
      <c r="I99" s="234">
        <f>ROUND(E99*H99,2)</f>
        <v>0</v>
      </c>
      <c r="J99" s="233"/>
      <c r="K99" s="234">
        <f>ROUND(E99*J99,2)</f>
        <v>0</v>
      </c>
      <c r="L99" s="234">
        <v>21</v>
      </c>
      <c r="M99" s="234">
        <f>G99*(1+L99/100)</f>
        <v>0</v>
      </c>
      <c r="N99" s="232">
        <v>1.7</v>
      </c>
      <c r="O99" s="232">
        <f>ROUND(E99*N99,2)</f>
        <v>1.22</v>
      </c>
      <c r="P99" s="232">
        <v>0</v>
      </c>
      <c r="Q99" s="232">
        <f>ROUND(E99*P99,2)</f>
        <v>0</v>
      </c>
      <c r="R99" s="234" t="s">
        <v>195</v>
      </c>
      <c r="S99" s="234" t="s">
        <v>130</v>
      </c>
      <c r="T99" s="235" t="s">
        <v>131</v>
      </c>
      <c r="U99" s="220">
        <v>1.587</v>
      </c>
      <c r="V99" s="220">
        <f>ROUND(E99*U99,2)</f>
        <v>1.1399999999999999</v>
      </c>
      <c r="W99" s="220"/>
      <c r="X99" s="220" t="s">
        <v>164</v>
      </c>
      <c r="Y99" s="220" t="s">
        <v>133</v>
      </c>
      <c r="Z99" s="210"/>
      <c r="AA99" s="210"/>
      <c r="AB99" s="210"/>
      <c r="AC99" s="210"/>
      <c r="AD99" s="210"/>
      <c r="AE99" s="210"/>
      <c r="AF99" s="210"/>
      <c r="AG99" s="210" t="s">
        <v>165</v>
      </c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ht="22.5" outlineLevel="2" x14ac:dyDescent="0.2">
      <c r="A100" s="217"/>
      <c r="B100" s="218"/>
      <c r="C100" s="252" t="s">
        <v>397</v>
      </c>
      <c r="D100" s="249"/>
      <c r="E100" s="249"/>
      <c r="F100" s="249"/>
      <c r="G100" s="249"/>
      <c r="H100" s="220"/>
      <c r="I100" s="220"/>
      <c r="J100" s="220"/>
      <c r="K100" s="220"/>
      <c r="L100" s="220"/>
      <c r="M100" s="220"/>
      <c r="N100" s="219"/>
      <c r="O100" s="219"/>
      <c r="P100" s="219"/>
      <c r="Q100" s="219"/>
      <c r="R100" s="220"/>
      <c r="S100" s="220"/>
      <c r="T100" s="220"/>
      <c r="U100" s="220"/>
      <c r="V100" s="220"/>
      <c r="W100" s="220"/>
      <c r="X100" s="220"/>
      <c r="Y100" s="220"/>
      <c r="Z100" s="210"/>
      <c r="AA100" s="210"/>
      <c r="AB100" s="210"/>
      <c r="AC100" s="210"/>
      <c r="AD100" s="210"/>
      <c r="AE100" s="210"/>
      <c r="AF100" s="210"/>
      <c r="AG100" s="210" t="s">
        <v>167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50" t="str">
        <f>C100</f>
        <v>sypaninou z vhodných hornin tř. 1 - 4 nebo materiálem připraveným podél výkopu ve vzdálenosti do 3 m od jeho kraje, pro jakoukoliv hloubku výkopu a jakoukoliv míru zhutnění,</v>
      </c>
      <c r="BB100" s="210"/>
      <c r="BC100" s="210"/>
      <c r="BD100" s="210"/>
      <c r="BE100" s="210"/>
      <c r="BF100" s="210"/>
      <c r="BG100" s="210"/>
      <c r="BH100" s="210"/>
    </row>
    <row r="101" spans="1:60" outlineLevel="2" x14ac:dyDescent="0.2">
      <c r="A101" s="217"/>
      <c r="B101" s="218"/>
      <c r="C101" s="253" t="s">
        <v>398</v>
      </c>
      <c r="D101" s="247"/>
      <c r="E101" s="248">
        <v>0.72</v>
      </c>
      <c r="F101" s="220"/>
      <c r="G101" s="220"/>
      <c r="H101" s="220"/>
      <c r="I101" s="220"/>
      <c r="J101" s="220"/>
      <c r="K101" s="220"/>
      <c r="L101" s="220"/>
      <c r="M101" s="220"/>
      <c r="N101" s="219"/>
      <c r="O101" s="219"/>
      <c r="P101" s="219"/>
      <c r="Q101" s="219"/>
      <c r="R101" s="220"/>
      <c r="S101" s="220"/>
      <c r="T101" s="220"/>
      <c r="U101" s="220"/>
      <c r="V101" s="220"/>
      <c r="W101" s="220"/>
      <c r="X101" s="220"/>
      <c r="Y101" s="220"/>
      <c r="Z101" s="210"/>
      <c r="AA101" s="210"/>
      <c r="AB101" s="210"/>
      <c r="AC101" s="210"/>
      <c r="AD101" s="210"/>
      <c r="AE101" s="210"/>
      <c r="AF101" s="210"/>
      <c r="AG101" s="210" t="s">
        <v>169</v>
      </c>
      <c r="AH101" s="210">
        <v>0</v>
      </c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2" x14ac:dyDescent="0.2">
      <c r="A102" s="217"/>
      <c r="B102" s="218"/>
      <c r="C102" s="243"/>
      <c r="D102" s="236"/>
      <c r="E102" s="236"/>
      <c r="F102" s="236"/>
      <c r="G102" s="236"/>
      <c r="H102" s="220"/>
      <c r="I102" s="220"/>
      <c r="J102" s="220"/>
      <c r="K102" s="220"/>
      <c r="L102" s="220"/>
      <c r="M102" s="220"/>
      <c r="N102" s="219"/>
      <c r="O102" s="219"/>
      <c r="P102" s="219"/>
      <c r="Q102" s="219"/>
      <c r="R102" s="220"/>
      <c r="S102" s="220"/>
      <c r="T102" s="220"/>
      <c r="U102" s="220"/>
      <c r="V102" s="220"/>
      <c r="W102" s="220"/>
      <c r="X102" s="220"/>
      <c r="Y102" s="220"/>
      <c r="Z102" s="210"/>
      <c r="AA102" s="210"/>
      <c r="AB102" s="210"/>
      <c r="AC102" s="210"/>
      <c r="AD102" s="210"/>
      <c r="AE102" s="210"/>
      <c r="AF102" s="210"/>
      <c r="AG102" s="210" t="s">
        <v>135</v>
      </c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1" x14ac:dyDescent="0.2">
      <c r="A103" s="229">
        <v>18</v>
      </c>
      <c r="B103" s="230" t="s">
        <v>225</v>
      </c>
      <c r="C103" s="240" t="s">
        <v>226</v>
      </c>
      <c r="D103" s="231" t="s">
        <v>162</v>
      </c>
      <c r="E103" s="232">
        <v>34.03</v>
      </c>
      <c r="F103" s="233"/>
      <c r="G103" s="234">
        <f>ROUND(E103*F103,2)</f>
        <v>0</v>
      </c>
      <c r="H103" s="233"/>
      <c r="I103" s="234">
        <f>ROUND(E103*H103,2)</f>
        <v>0</v>
      </c>
      <c r="J103" s="233"/>
      <c r="K103" s="234">
        <f>ROUND(E103*J103,2)</f>
        <v>0</v>
      </c>
      <c r="L103" s="234">
        <v>21</v>
      </c>
      <c r="M103" s="234">
        <f>G103*(1+L103/100)</f>
        <v>0</v>
      </c>
      <c r="N103" s="232">
        <v>0</v>
      </c>
      <c r="O103" s="232">
        <f>ROUND(E103*N103,2)</f>
        <v>0</v>
      </c>
      <c r="P103" s="232">
        <v>0</v>
      </c>
      <c r="Q103" s="232">
        <f>ROUND(E103*P103,2)</f>
        <v>0</v>
      </c>
      <c r="R103" s="234" t="s">
        <v>227</v>
      </c>
      <c r="S103" s="234" t="s">
        <v>130</v>
      </c>
      <c r="T103" s="235" t="s">
        <v>131</v>
      </c>
      <c r="U103" s="220">
        <v>0.06</v>
      </c>
      <c r="V103" s="220">
        <f>ROUND(E103*U103,2)</f>
        <v>2.04</v>
      </c>
      <c r="W103" s="220"/>
      <c r="X103" s="220" t="s">
        <v>164</v>
      </c>
      <c r="Y103" s="220" t="s">
        <v>133</v>
      </c>
      <c r="Z103" s="210"/>
      <c r="AA103" s="210"/>
      <c r="AB103" s="210"/>
      <c r="AC103" s="210"/>
      <c r="AD103" s="210"/>
      <c r="AE103" s="210"/>
      <c r="AF103" s="210"/>
      <c r="AG103" s="210" t="s">
        <v>165</v>
      </c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2" x14ac:dyDescent="0.2">
      <c r="A104" s="217"/>
      <c r="B104" s="218"/>
      <c r="C104" s="252" t="s">
        <v>228</v>
      </c>
      <c r="D104" s="249"/>
      <c r="E104" s="249"/>
      <c r="F104" s="249"/>
      <c r="G104" s="249"/>
      <c r="H104" s="220"/>
      <c r="I104" s="220"/>
      <c r="J104" s="220"/>
      <c r="K104" s="220"/>
      <c r="L104" s="220"/>
      <c r="M104" s="220"/>
      <c r="N104" s="219"/>
      <c r="O104" s="219"/>
      <c r="P104" s="219"/>
      <c r="Q104" s="219"/>
      <c r="R104" s="220"/>
      <c r="S104" s="220"/>
      <c r="T104" s="220"/>
      <c r="U104" s="220"/>
      <c r="V104" s="220"/>
      <c r="W104" s="220"/>
      <c r="X104" s="220"/>
      <c r="Y104" s="220"/>
      <c r="Z104" s="210"/>
      <c r="AA104" s="210"/>
      <c r="AB104" s="210"/>
      <c r="AC104" s="210"/>
      <c r="AD104" s="210"/>
      <c r="AE104" s="210"/>
      <c r="AF104" s="210"/>
      <c r="AG104" s="210" t="s">
        <v>167</v>
      </c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2" x14ac:dyDescent="0.2">
      <c r="A105" s="217"/>
      <c r="B105" s="218"/>
      <c r="C105" s="253" t="s">
        <v>399</v>
      </c>
      <c r="D105" s="247"/>
      <c r="E105" s="248">
        <v>19.98</v>
      </c>
      <c r="F105" s="220"/>
      <c r="G105" s="220"/>
      <c r="H105" s="220"/>
      <c r="I105" s="220"/>
      <c r="J105" s="220"/>
      <c r="K105" s="220"/>
      <c r="L105" s="220"/>
      <c r="M105" s="220"/>
      <c r="N105" s="219"/>
      <c r="O105" s="219"/>
      <c r="P105" s="219"/>
      <c r="Q105" s="219"/>
      <c r="R105" s="220"/>
      <c r="S105" s="220"/>
      <c r="T105" s="220"/>
      <c r="U105" s="220"/>
      <c r="V105" s="220"/>
      <c r="W105" s="220"/>
      <c r="X105" s="220"/>
      <c r="Y105" s="220"/>
      <c r="Z105" s="210"/>
      <c r="AA105" s="210"/>
      <c r="AB105" s="210"/>
      <c r="AC105" s="210"/>
      <c r="AD105" s="210"/>
      <c r="AE105" s="210"/>
      <c r="AF105" s="210"/>
      <c r="AG105" s="210" t="s">
        <v>169</v>
      </c>
      <c r="AH105" s="210">
        <v>0</v>
      </c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3" x14ac:dyDescent="0.2">
      <c r="A106" s="217"/>
      <c r="B106" s="218"/>
      <c r="C106" s="253" t="s">
        <v>400</v>
      </c>
      <c r="D106" s="247"/>
      <c r="E106" s="248">
        <v>14.05</v>
      </c>
      <c r="F106" s="220"/>
      <c r="G106" s="220"/>
      <c r="H106" s="220"/>
      <c r="I106" s="220"/>
      <c r="J106" s="220"/>
      <c r="K106" s="220"/>
      <c r="L106" s="220"/>
      <c r="M106" s="220"/>
      <c r="N106" s="219"/>
      <c r="O106" s="219"/>
      <c r="P106" s="219"/>
      <c r="Q106" s="219"/>
      <c r="R106" s="220"/>
      <c r="S106" s="220"/>
      <c r="T106" s="220"/>
      <c r="U106" s="220"/>
      <c r="V106" s="220"/>
      <c r="W106" s="220"/>
      <c r="X106" s="220"/>
      <c r="Y106" s="220"/>
      <c r="Z106" s="210"/>
      <c r="AA106" s="210"/>
      <c r="AB106" s="210"/>
      <c r="AC106" s="210"/>
      <c r="AD106" s="210"/>
      <c r="AE106" s="210"/>
      <c r="AF106" s="210"/>
      <c r="AG106" s="210" t="s">
        <v>169</v>
      </c>
      <c r="AH106" s="210">
        <v>0</v>
      </c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2" x14ac:dyDescent="0.2">
      <c r="A107" s="217"/>
      <c r="B107" s="218"/>
      <c r="C107" s="243"/>
      <c r="D107" s="236"/>
      <c r="E107" s="236"/>
      <c r="F107" s="236"/>
      <c r="G107" s="236"/>
      <c r="H107" s="220"/>
      <c r="I107" s="220"/>
      <c r="J107" s="220"/>
      <c r="K107" s="220"/>
      <c r="L107" s="220"/>
      <c r="M107" s="220"/>
      <c r="N107" s="219"/>
      <c r="O107" s="219"/>
      <c r="P107" s="219"/>
      <c r="Q107" s="219"/>
      <c r="R107" s="220"/>
      <c r="S107" s="220"/>
      <c r="T107" s="220"/>
      <c r="U107" s="220"/>
      <c r="V107" s="220"/>
      <c r="W107" s="220"/>
      <c r="X107" s="220"/>
      <c r="Y107" s="220"/>
      <c r="Z107" s="210"/>
      <c r="AA107" s="210"/>
      <c r="AB107" s="210"/>
      <c r="AC107" s="210"/>
      <c r="AD107" s="210"/>
      <c r="AE107" s="210"/>
      <c r="AF107" s="210"/>
      <c r="AG107" s="210" t="s">
        <v>135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1" x14ac:dyDescent="0.2">
      <c r="A108" s="229">
        <v>19</v>
      </c>
      <c r="B108" s="230" t="s">
        <v>230</v>
      </c>
      <c r="C108" s="240" t="s">
        <v>231</v>
      </c>
      <c r="D108" s="231" t="s">
        <v>162</v>
      </c>
      <c r="E108" s="232">
        <v>165.375</v>
      </c>
      <c r="F108" s="233"/>
      <c r="G108" s="234">
        <f>ROUND(E108*F108,2)</f>
        <v>0</v>
      </c>
      <c r="H108" s="233"/>
      <c r="I108" s="234">
        <f>ROUND(E108*H108,2)</f>
        <v>0</v>
      </c>
      <c r="J108" s="233"/>
      <c r="K108" s="234">
        <f>ROUND(E108*J108,2)</f>
        <v>0</v>
      </c>
      <c r="L108" s="234">
        <v>21</v>
      </c>
      <c r="M108" s="234">
        <f>G108*(1+L108/100)</f>
        <v>0</v>
      </c>
      <c r="N108" s="232">
        <v>0</v>
      </c>
      <c r="O108" s="232">
        <f>ROUND(E108*N108,2)</f>
        <v>0</v>
      </c>
      <c r="P108" s="232">
        <v>0</v>
      </c>
      <c r="Q108" s="232">
        <f>ROUND(E108*P108,2)</f>
        <v>0</v>
      </c>
      <c r="R108" s="234" t="s">
        <v>195</v>
      </c>
      <c r="S108" s="234" t="s">
        <v>130</v>
      </c>
      <c r="T108" s="235" t="s">
        <v>131</v>
      </c>
      <c r="U108" s="220">
        <v>1.7999999999999999E-2</v>
      </c>
      <c r="V108" s="220">
        <f>ROUND(E108*U108,2)</f>
        <v>2.98</v>
      </c>
      <c r="W108" s="220"/>
      <c r="X108" s="220" t="s">
        <v>164</v>
      </c>
      <c r="Y108" s="220" t="s">
        <v>133</v>
      </c>
      <c r="Z108" s="210"/>
      <c r="AA108" s="210"/>
      <c r="AB108" s="210"/>
      <c r="AC108" s="210"/>
      <c r="AD108" s="210"/>
      <c r="AE108" s="210"/>
      <c r="AF108" s="210"/>
      <c r="AG108" s="210" t="s">
        <v>165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2" x14ac:dyDescent="0.2">
      <c r="A109" s="217"/>
      <c r="B109" s="218"/>
      <c r="C109" s="252" t="s">
        <v>232</v>
      </c>
      <c r="D109" s="249"/>
      <c r="E109" s="249"/>
      <c r="F109" s="249"/>
      <c r="G109" s="249"/>
      <c r="H109" s="220"/>
      <c r="I109" s="220"/>
      <c r="J109" s="220"/>
      <c r="K109" s="220"/>
      <c r="L109" s="220"/>
      <c r="M109" s="220"/>
      <c r="N109" s="219"/>
      <c r="O109" s="219"/>
      <c r="P109" s="219"/>
      <c r="Q109" s="219"/>
      <c r="R109" s="220"/>
      <c r="S109" s="220"/>
      <c r="T109" s="220"/>
      <c r="U109" s="220"/>
      <c r="V109" s="220"/>
      <c r="W109" s="220"/>
      <c r="X109" s="220"/>
      <c r="Y109" s="220"/>
      <c r="Z109" s="210"/>
      <c r="AA109" s="210"/>
      <c r="AB109" s="210"/>
      <c r="AC109" s="210"/>
      <c r="AD109" s="210"/>
      <c r="AE109" s="210"/>
      <c r="AF109" s="210"/>
      <c r="AG109" s="210" t="s">
        <v>167</v>
      </c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2" x14ac:dyDescent="0.2">
      <c r="A110" s="217"/>
      <c r="B110" s="218"/>
      <c r="C110" s="253" t="s">
        <v>340</v>
      </c>
      <c r="D110" s="247"/>
      <c r="E110" s="248">
        <v>82.95</v>
      </c>
      <c r="F110" s="220"/>
      <c r="G110" s="220"/>
      <c r="H110" s="220"/>
      <c r="I110" s="220"/>
      <c r="J110" s="220"/>
      <c r="K110" s="220"/>
      <c r="L110" s="220"/>
      <c r="M110" s="220"/>
      <c r="N110" s="219"/>
      <c r="O110" s="219"/>
      <c r="P110" s="219"/>
      <c r="Q110" s="219"/>
      <c r="R110" s="220"/>
      <c r="S110" s="220"/>
      <c r="T110" s="220"/>
      <c r="U110" s="220"/>
      <c r="V110" s="220"/>
      <c r="W110" s="220"/>
      <c r="X110" s="220"/>
      <c r="Y110" s="220"/>
      <c r="Z110" s="210"/>
      <c r="AA110" s="210"/>
      <c r="AB110" s="210"/>
      <c r="AC110" s="210"/>
      <c r="AD110" s="210"/>
      <c r="AE110" s="210"/>
      <c r="AF110" s="210"/>
      <c r="AG110" s="210" t="s">
        <v>169</v>
      </c>
      <c r="AH110" s="210">
        <v>0</v>
      </c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3" x14ac:dyDescent="0.2">
      <c r="A111" s="217"/>
      <c r="B111" s="218"/>
      <c r="C111" s="253" t="s">
        <v>401</v>
      </c>
      <c r="D111" s="247"/>
      <c r="E111" s="248">
        <v>74.924999999999997</v>
      </c>
      <c r="F111" s="220"/>
      <c r="G111" s="220"/>
      <c r="H111" s="220"/>
      <c r="I111" s="220"/>
      <c r="J111" s="220"/>
      <c r="K111" s="220"/>
      <c r="L111" s="220"/>
      <c r="M111" s="220"/>
      <c r="N111" s="219"/>
      <c r="O111" s="219"/>
      <c r="P111" s="219"/>
      <c r="Q111" s="219"/>
      <c r="R111" s="220"/>
      <c r="S111" s="220"/>
      <c r="T111" s="220"/>
      <c r="U111" s="220"/>
      <c r="V111" s="220"/>
      <c r="W111" s="220"/>
      <c r="X111" s="220"/>
      <c r="Y111" s="220"/>
      <c r="Z111" s="210"/>
      <c r="AA111" s="210"/>
      <c r="AB111" s="210"/>
      <c r="AC111" s="210"/>
      <c r="AD111" s="210"/>
      <c r="AE111" s="210"/>
      <c r="AF111" s="210"/>
      <c r="AG111" s="210" t="s">
        <v>169</v>
      </c>
      <c r="AH111" s="210">
        <v>0</v>
      </c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3" x14ac:dyDescent="0.2">
      <c r="A112" s="217"/>
      <c r="B112" s="218"/>
      <c r="C112" s="253" t="s">
        <v>356</v>
      </c>
      <c r="D112" s="247"/>
      <c r="E112" s="248">
        <v>7.5</v>
      </c>
      <c r="F112" s="220"/>
      <c r="G112" s="220"/>
      <c r="H112" s="220"/>
      <c r="I112" s="220"/>
      <c r="J112" s="220"/>
      <c r="K112" s="220"/>
      <c r="L112" s="220"/>
      <c r="M112" s="220"/>
      <c r="N112" s="219"/>
      <c r="O112" s="219"/>
      <c r="P112" s="219"/>
      <c r="Q112" s="219"/>
      <c r="R112" s="220"/>
      <c r="S112" s="220"/>
      <c r="T112" s="220"/>
      <c r="U112" s="220"/>
      <c r="V112" s="220"/>
      <c r="W112" s="220"/>
      <c r="X112" s="220"/>
      <c r="Y112" s="220"/>
      <c r="Z112" s="210"/>
      <c r="AA112" s="210"/>
      <c r="AB112" s="210"/>
      <c r="AC112" s="210"/>
      <c r="AD112" s="210"/>
      <c r="AE112" s="210"/>
      <c r="AF112" s="210"/>
      <c r="AG112" s="210" t="s">
        <v>169</v>
      </c>
      <c r="AH112" s="210">
        <v>0</v>
      </c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2" x14ac:dyDescent="0.2">
      <c r="A113" s="217"/>
      <c r="B113" s="218"/>
      <c r="C113" s="243"/>
      <c r="D113" s="236"/>
      <c r="E113" s="236"/>
      <c r="F113" s="236"/>
      <c r="G113" s="236"/>
      <c r="H113" s="220"/>
      <c r="I113" s="220"/>
      <c r="J113" s="220"/>
      <c r="K113" s="220"/>
      <c r="L113" s="220"/>
      <c r="M113" s="220"/>
      <c r="N113" s="219"/>
      <c r="O113" s="219"/>
      <c r="P113" s="219"/>
      <c r="Q113" s="219"/>
      <c r="R113" s="220"/>
      <c r="S113" s="220"/>
      <c r="T113" s="220"/>
      <c r="U113" s="220"/>
      <c r="V113" s="220"/>
      <c r="W113" s="220"/>
      <c r="X113" s="220"/>
      <c r="Y113" s="220"/>
      <c r="Z113" s="210"/>
      <c r="AA113" s="210"/>
      <c r="AB113" s="210"/>
      <c r="AC113" s="210"/>
      <c r="AD113" s="210"/>
      <c r="AE113" s="210"/>
      <c r="AF113" s="210"/>
      <c r="AG113" s="210" t="s">
        <v>135</v>
      </c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1" x14ac:dyDescent="0.2">
      <c r="A114" s="229">
        <v>20</v>
      </c>
      <c r="B114" s="230" t="s">
        <v>234</v>
      </c>
      <c r="C114" s="240" t="s">
        <v>235</v>
      </c>
      <c r="D114" s="231" t="s">
        <v>162</v>
      </c>
      <c r="E114" s="232">
        <v>34.03</v>
      </c>
      <c r="F114" s="233"/>
      <c r="G114" s="234">
        <f>ROUND(E114*F114,2)</f>
        <v>0</v>
      </c>
      <c r="H114" s="233"/>
      <c r="I114" s="234">
        <f>ROUND(E114*H114,2)</f>
        <v>0</v>
      </c>
      <c r="J114" s="233"/>
      <c r="K114" s="234">
        <f>ROUND(E114*J114,2)</f>
        <v>0</v>
      </c>
      <c r="L114" s="234">
        <v>21</v>
      </c>
      <c r="M114" s="234">
        <f>G114*(1+L114/100)</f>
        <v>0</v>
      </c>
      <c r="N114" s="232">
        <v>0</v>
      </c>
      <c r="O114" s="232">
        <f>ROUND(E114*N114,2)</f>
        <v>0</v>
      </c>
      <c r="P114" s="232">
        <v>0</v>
      </c>
      <c r="Q114" s="232">
        <f>ROUND(E114*P114,2)</f>
        <v>0</v>
      </c>
      <c r="R114" s="234" t="s">
        <v>195</v>
      </c>
      <c r="S114" s="234" t="s">
        <v>130</v>
      </c>
      <c r="T114" s="235" t="s">
        <v>131</v>
      </c>
      <c r="U114" s="220">
        <v>1.7999999999999999E-2</v>
      </c>
      <c r="V114" s="220">
        <f>ROUND(E114*U114,2)</f>
        <v>0.61</v>
      </c>
      <c r="W114" s="220"/>
      <c r="X114" s="220" t="s">
        <v>164</v>
      </c>
      <c r="Y114" s="220" t="s">
        <v>133</v>
      </c>
      <c r="Z114" s="210"/>
      <c r="AA114" s="210"/>
      <c r="AB114" s="210"/>
      <c r="AC114" s="210"/>
      <c r="AD114" s="210"/>
      <c r="AE114" s="210"/>
      <c r="AF114" s="210"/>
      <c r="AG114" s="210" t="s">
        <v>165</v>
      </c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2" x14ac:dyDescent="0.2">
      <c r="A115" s="217"/>
      <c r="B115" s="218"/>
      <c r="C115" s="252" t="s">
        <v>236</v>
      </c>
      <c r="D115" s="249"/>
      <c r="E115" s="249"/>
      <c r="F115" s="249"/>
      <c r="G115" s="249"/>
      <c r="H115" s="220"/>
      <c r="I115" s="220"/>
      <c r="J115" s="220"/>
      <c r="K115" s="220"/>
      <c r="L115" s="220"/>
      <c r="M115" s="220"/>
      <c r="N115" s="219"/>
      <c r="O115" s="219"/>
      <c r="P115" s="219"/>
      <c r="Q115" s="219"/>
      <c r="R115" s="220"/>
      <c r="S115" s="220"/>
      <c r="T115" s="220"/>
      <c r="U115" s="220"/>
      <c r="V115" s="220"/>
      <c r="W115" s="220"/>
      <c r="X115" s="220"/>
      <c r="Y115" s="220"/>
      <c r="Z115" s="210"/>
      <c r="AA115" s="210"/>
      <c r="AB115" s="210"/>
      <c r="AC115" s="210"/>
      <c r="AD115" s="210"/>
      <c r="AE115" s="210"/>
      <c r="AF115" s="210"/>
      <c r="AG115" s="210" t="s">
        <v>167</v>
      </c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2" x14ac:dyDescent="0.2">
      <c r="A116" s="217"/>
      <c r="B116" s="218"/>
      <c r="C116" s="253" t="s">
        <v>399</v>
      </c>
      <c r="D116" s="247"/>
      <c r="E116" s="248">
        <v>19.98</v>
      </c>
      <c r="F116" s="220"/>
      <c r="G116" s="220"/>
      <c r="H116" s="220"/>
      <c r="I116" s="220"/>
      <c r="J116" s="220"/>
      <c r="K116" s="220"/>
      <c r="L116" s="220"/>
      <c r="M116" s="220"/>
      <c r="N116" s="219"/>
      <c r="O116" s="219"/>
      <c r="P116" s="219"/>
      <c r="Q116" s="219"/>
      <c r="R116" s="220"/>
      <c r="S116" s="220"/>
      <c r="T116" s="220"/>
      <c r="U116" s="220"/>
      <c r="V116" s="220"/>
      <c r="W116" s="220"/>
      <c r="X116" s="220"/>
      <c r="Y116" s="220"/>
      <c r="Z116" s="210"/>
      <c r="AA116" s="210"/>
      <c r="AB116" s="210"/>
      <c r="AC116" s="210"/>
      <c r="AD116" s="210"/>
      <c r="AE116" s="210"/>
      <c r="AF116" s="210"/>
      <c r="AG116" s="210" t="s">
        <v>169</v>
      </c>
      <c r="AH116" s="210">
        <v>0</v>
      </c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3" x14ac:dyDescent="0.2">
      <c r="A117" s="217"/>
      <c r="B117" s="218"/>
      <c r="C117" s="253" t="s">
        <v>400</v>
      </c>
      <c r="D117" s="247"/>
      <c r="E117" s="248">
        <v>14.05</v>
      </c>
      <c r="F117" s="220"/>
      <c r="G117" s="220"/>
      <c r="H117" s="220"/>
      <c r="I117" s="220"/>
      <c r="J117" s="220"/>
      <c r="K117" s="220"/>
      <c r="L117" s="220"/>
      <c r="M117" s="220"/>
      <c r="N117" s="219"/>
      <c r="O117" s="219"/>
      <c r="P117" s="219"/>
      <c r="Q117" s="219"/>
      <c r="R117" s="220"/>
      <c r="S117" s="220"/>
      <c r="T117" s="220"/>
      <c r="U117" s="220"/>
      <c r="V117" s="220"/>
      <c r="W117" s="220"/>
      <c r="X117" s="220"/>
      <c r="Y117" s="220"/>
      <c r="Z117" s="210"/>
      <c r="AA117" s="210"/>
      <c r="AB117" s="210"/>
      <c r="AC117" s="210"/>
      <c r="AD117" s="210"/>
      <c r="AE117" s="210"/>
      <c r="AF117" s="210"/>
      <c r="AG117" s="210" t="s">
        <v>169</v>
      </c>
      <c r="AH117" s="210">
        <v>0</v>
      </c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2" x14ac:dyDescent="0.2">
      <c r="A118" s="217"/>
      <c r="B118" s="218"/>
      <c r="C118" s="243"/>
      <c r="D118" s="236"/>
      <c r="E118" s="236"/>
      <c r="F118" s="236"/>
      <c r="G118" s="236"/>
      <c r="H118" s="220"/>
      <c r="I118" s="220"/>
      <c r="J118" s="220"/>
      <c r="K118" s="220"/>
      <c r="L118" s="220"/>
      <c r="M118" s="220"/>
      <c r="N118" s="219"/>
      <c r="O118" s="219"/>
      <c r="P118" s="219"/>
      <c r="Q118" s="219"/>
      <c r="R118" s="220"/>
      <c r="S118" s="220"/>
      <c r="T118" s="220"/>
      <c r="U118" s="220"/>
      <c r="V118" s="220"/>
      <c r="W118" s="220"/>
      <c r="X118" s="220"/>
      <c r="Y118" s="220"/>
      <c r="Z118" s="210"/>
      <c r="AA118" s="210"/>
      <c r="AB118" s="210"/>
      <c r="AC118" s="210"/>
      <c r="AD118" s="210"/>
      <c r="AE118" s="210"/>
      <c r="AF118" s="210"/>
      <c r="AG118" s="210" t="s">
        <v>135</v>
      </c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1" x14ac:dyDescent="0.2">
      <c r="A119" s="229">
        <v>21</v>
      </c>
      <c r="B119" s="230" t="s">
        <v>237</v>
      </c>
      <c r="C119" s="240" t="s">
        <v>238</v>
      </c>
      <c r="D119" s="231" t="s">
        <v>239</v>
      </c>
      <c r="E119" s="232">
        <v>91.046000000000006</v>
      </c>
      <c r="F119" s="233"/>
      <c r="G119" s="234">
        <f>ROUND(E119*F119,2)</f>
        <v>0</v>
      </c>
      <c r="H119" s="233"/>
      <c r="I119" s="234">
        <f>ROUND(E119*H119,2)</f>
        <v>0</v>
      </c>
      <c r="J119" s="233"/>
      <c r="K119" s="234">
        <f>ROUND(E119*J119,2)</f>
        <v>0</v>
      </c>
      <c r="L119" s="234">
        <v>21</v>
      </c>
      <c r="M119" s="234">
        <f>G119*(1+L119/100)</f>
        <v>0</v>
      </c>
      <c r="N119" s="232">
        <v>0</v>
      </c>
      <c r="O119" s="232">
        <f>ROUND(E119*N119,2)</f>
        <v>0</v>
      </c>
      <c r="P119" s="232">
        <v>0</v>
      </c>
      <c r="Q119" s="232">
        <f>ROUND(E119*P119,2)</f>
        <v>0</v>
      </c>
      <c r="R119" s="234"/>
      <c r="S119" s="234" t="s">
        <v>240</v>
      </c>
      <c r="T119" s="235" t="s">
        <v>131</v>
      </c>
      <c r="U119" s="220">
        <v>8.9999999999999993E-3</v>
      </c>
      <c r="V119" s="220">
        <f>ROUND(E119*U119,2)</f>
        <v>0.82</v>
      </c>
      <c r="W119" s="220"/>
      <c r="X119" s="220" t="s">
        <v>164</v>
      </c>
      <c r="Y119" s="220" t="s">
        <v>133</v>
      </c>
      <c r="Z119" s="210"/>
      <c r="AA119" s="210"/>
      <c r="AB119" s="210"/>
      <c r="AC119" s="210"/>
      <c r="AD119" s="210"/>
      <c r="AE119" s="210"/>
      <c r="AF119" s="210"/>
      <c r="AG119" s="210" t="s">
        <v>165</v>
      </c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2" x14ac:dyDescent="0.2">
      <c r="A120" s="217"/>
      <c r="B120" s="218"/>
      <c r="C120" s="253" t="s">
        <v>385</v>
      </c>
      <c r="D120" s="247"/>
      <c r="E120" s="248">
        <v>91.046000000000006</v>
      </c>
      <c r="F120" s="220"/>
      <c r="G120" s="220"/>
      <c r="H120" s="220"/>
      <c r="I120" s="220"/>
      <c r="J120" s="220"/>
      <c r="K120" s="220"/>
      <c r="L120" s="220"/>
      <c r="M120" s="220"/>
      <c r="N120" s="219"/>
      <c r="O120" s="219"/>
      <c r="P120" s="219"/>
      <c r="Q120" s="219"/>
      <c r="R120" s="220"/>
      <c r="S120" s="220"/>
      <c r="T120" s="220"/>
      <c r="U120" s="220"/>
      <c r="V120" s="220"/>
      <c r="W120" s="220"/>
      <c r="X120" s="220"/>
      <c r="Y120" s="220"/>
      <c r="Z120" s="210"/>
      <c r="AA120" s="210"/>
      <c r="AB120" s="210"/>
      <c r="AC120" s="210"/>
      <c r="AD120" s="210"/>
      <c r="AE120" s="210"/>
      <c r="AF120" s="210"/>
      <c r="AG120" s="210" t="s">
        <v>169</v>
      </c>
      <c r="AH120" s="210">
        <v>0</v>
      </c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2" x14ac:dyDescent="0.2">
      <c r="A121" s="217"/>
      <c r="B121" s="218"/>
      <c r="C121" s="243"/>
      <c r="D121" s="236"/>
      <c r="E121" s="236"/>
      <c r="F121" s="236"/>
      <c r="G121" s="236"/>
      <c r="H121" s="220"/>
      <c r="I121" s="220"/>
      <c r="J121" s="220"/>
      <c r="K121" s="220"/>
      <c r="L121" s="220"/>
      <c r="M121" s="220"/>
      <c r="N121" s="219"/>
      <c r="O121" s="219"/>
      <c r="P121" s="219"/>
      <c r="Q121" s="219"/>
      <c r="R121" s="220"/>
      <c r="S121" s="220"/>
      <c r="T121" s="220"/>
      <c r="U121" s="220"/>
      <c r="V121" s="220"/>
      <c r="W121" s="220"/>
      <c r="X121" s="220"/>
      <c r="Y121" s="220"/>
      <c r="Z121" s="210"/>
      <c r="AA121" s="210"/>
      <c r="AB121" s="210"/>
      <c r="AC121" s="210"/>
      <c r="AD121" s="210"/>
      <c r="AE121" s="210"/>
      <c r="AF121" s="210"/>
      <c r="AG121" s="210" t="s">
        <v>135</v>
      </c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1" x14ac:dyDescent="0.2">
      <c r="A122" s="229">
        <v>22</v>
      </c>
      <c r="B122" s="230" t="s">
        <v>241</v>
      </c>
      <c r="C122" s="240" t="s">
        <v>242</v>
      </c>
      <c r="D122" s="231" t="s">
        <v>243</v>
      </c>
      <c r="E122" s="232">
        <v>0.34029999999999999</v>
      </c>
      <c r="F122" s="233"/>
      <c r="G122" s="234">
        <f>ROUND(E122*F122,2)</f>
        <v>0</v>
      </c>
      <c r="H122" s="233"/>
      <c r="I122" s="234">
        <f>ROUND(E122*H122,2)</f>
        <v>0</v>
      </c>
      <c r="J122" s="233"/>
      <c r="K122" s="234">
        <f>ROUND(E122*J122,2)</f>
        <v>0</v>
      </c>
      <c r="L122" s="234">
        <v>21</v>
      </c>
      <c r="M122" s="234">
        <f>G122*(1+L122/100)</f>
        <v>0</v>
      </c>
      <c r="N122" s="232">
        <v>1E-3</v>
      </c>
      <c r="O122" s="232">
        <f>ROUND(E122*N122,2)</f>
        <v>0</v>
      </c>
      <c r="P122" s="232">
        <v>0</v>
      </c>
      <c r="Q122" s="232">
        <f>ROUND(E122*P122,2)</f>
        <v>0</v>
      </c>
      <c r="R122" s="234" t="s">
        <v>244</v>
      </c>
      <c r="S122" s="234" t="s">
        <v>130</v>
      </c>
      <c r="T122" s="235" t="s">
        <v>131</v>
      </c>
      <c r="U122" s="220">
        <v>0</v>
      </c>
      <c r="V122" s="220">
        <f>ROUND(E122*U122,2)</f>
        <v>0</v>
      </c>
      <c r="W122" s="220"/>
      <c r="X122" s="220" t="s">
        <v>245</v>
      </c>
      <c r="Y122" s="220" t="s">
        <v>133</v>
      </c>
      <c r="Z122" s="210"/>
      <c r="AA122" s="210"/>
      <c r="AB122" s="210"/>
      <c r="AC122" s="210"/>
      <c r="AD122" s="210"/>
      <c r="AE122" s="210"/>
      <c r="AF122" s="210"/>
      <c r="AG122" s="210" t="s">
        <v>246</v>
      </c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2" x14ac:dyDescent="0.2">
      <c r="A123" s="217"/>
      <c r="B123" s="218"/>
      <c r="C123" s="253" t="s">
        <v>402</v>
      </c>
      <c r="D123" s="247"/>
      <c r="E123" s="248">
        <v>0.19980000000000001</v>
      </c>
      <c r="F123" s="220"/>
      <c r="G123" s="220"/>
      <c r="H123" s="220"/>
      <c r="I123" s="220"/>
      <c r="J123" s="220"/>
      <c r="K123" s="220"/>
      <c r="L123" s="220"/>
      <c r="M123" s="220"/>
      <c r="N123" s="219"/>
      <c r="O123" s="219"/>
      <c r="P123" s="219"/>
      <c r="Q123" s="219"/>
      <c r="R123" s="220"/>
      <c r="S123" s="220"/>
      <c r="T123" s="220"/>
      <c r="U123" s="220"/>
      <c r="V123" s="220"/>
      <c r="W123" s="220"/>
      <c r="X123" s="220"/>
      <c r="Y123" s="220"/>
      <c r="Z123" s="210"/>
      <c r="AA123" s="210"/>
      <c r="AB123" s="210"/>
      <c r="AC123" s="210"/>
      <c r="AD123" s="210"/>
      <c r="AE123" s="210"/>
      <c r="AF123" s="210"/>
      <c r="AG123" s="210" t="s">
        <v>169</v>
      </c>
      <c r="AH123" s="210">
        <v>0</v>
      </c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3" x14ac:dyDescent="0.2">
      <c r="A124" s="217"/>
      <c r="B124" s="218"/>
      <c r="C124" s="253" t="s">
        <v>403</v>
      </c>
      <c r="D124" s="247"/>
      <c r="E124" s="248">
        <v>0.14050000000000001</v>
      </c>
      <c r="F124" s="220"/>
      <c r="G124" s="220"/>
      <c r="H124" s="220"/>
      <c r="I124" s="220"/>
      <c r="J124" s="220"/>
      <c r="K124" s="220"/>
      <c r="L124" s="220"/>
      <c r="M124" s="220"/>
      <c r="N124" s="219"/>
      <c r="O124" s="219"/>
      <c r="P124" s="219"/>
      <c r="Q124" s="219"/>
      <c r="R124" s="220"/>
      <c r="S124" s="220"/>
      <c r="T124" s="220"/>
      <c r="U124" s="220"/>
      <c r="V124" s="220"/>
      <c r="W124" s="220"/>
      <c r="X124" s="220"/>
      <c r="Y124" s="220"/>
      <c r="Z124" s="210"/>
      <c r="AA124" s="210"/>
      <c r="AB124" s="210"/>
      <c r="AC124" s="210"/>
      <c r="AD124" s="210"/>
      <c r="AE124" s="210"/>
      <c r="AF124" s="210"/>
      <c r="AG124" s="210" t="s">
        <v>169</v>
      </c>
      <c r="AH124" s="210">
        <v>0</v>
      </c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2" x14ac:dyDescent="0.2">
      <c r="A125" s="217"/>
      <c r="B125" s="218"/>
      <c r="C125" s="243"/>
      <c r="D125" s="236"/>
      <c r="E125" s="236"/>
      <c r="F125" s="236"/>
      <c r="G125" s="236"/>
      <c r="H125" s="220"/>
      <c r="I125" s="220"/>
      <c r="J125" s="220"/>
      <c r="K125" s="220"/>
      <c r="L125" s="220"/>
      <c r="M125" s="220"/>
      <c r="N125" s="219"/>
      <c r="O125" s="219"/>
      <c r="P125" s="219"/>
      <c r="Q125" s="219"/>
      <c r="R125" s="220"/>
      <c r="S125" s="220"/>
      <c r="T125" s="220"/>
      <c r="U125" s="220"/>
      <c r="V125" s="220"/>
      <c r="W125" s="220"/>
      <c r="X125" s="220"/>
      <c r="Y125" s="220"/>
      <c r="Z125" s="210"/>
      <c r="AA125" s="210"/>
      <c r="AB125" s="210"/>
      <c r="AC125" s="210"/>
      <c r="AD125" s="210"/>
      <c r="AE125" s="210"/>
      <c r="AF125" s="210"/>
      <c r="AG125" s="210" t="s">
        <v>135</v>
      </c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1" x14ac:dyDescent="0.2">
      <c r="A126" s="229">
        <v>23</v>
      </c>
      <c r="B126" s="230" t="s">
        <v>404</v>
      </c>
      <c r="C126" s="240" t="s">
        <v>405</v>
      </c>
      <c r="D126" s="231" t="s">
        <v>250</v>
      </c>
      <c r="E126" s="232">
        <v>11.94</v>
      </c>
      <c r="F126" s="233"/>
      <c r="G126" s="234">
        <f>ROUND(E126*F126,2)</f>
        <v>0</v>
      </c>
      <c r="H126" s="233"/>
      <c r="I126" s="234">
        <f>ROUND(E126*H126,2)</f>
        <v>0</v>
      </c>
      <c r="J126" s="233"/>
      <c r="K126" s="234">
        <f>ROUND(E126*J126,2)</f>
        <v>0</v>
      </c>
      <c r="L126" s="234">
        <v>21</v>
      </c>
      <c r="M126" s="234">
        <f>G126*(1+L126/100)</f>
        <v>0</v>
      </c>
      <c r="N126" s="232">
        <v>1</v>
      </c>
      <c r="O126" s="232">
        <f>ROUND(E126*N126,2)</f>
        <v>11.94</v>
      </c>
      <c r="P126" s="232">
        <v>0</v>
      </c>
      <c r="Q126" s="232">
        <f>ROUND(E126*P126,2)</f>
        <v>0</v>
      </c>
      <c r="R126" s="234" t="s">
        <v>244</v>
      </c>
      <c r="S126" s="234" t="s">
        <v>130</v>
      </c>
      <c r="T126" s="235" t="s">
        <v>131</v>
      </c>
      <c r="U126" s="220">
        <v>0</v>
      </c>
      <c r="V126" s="220">
        <f>ROUND(E126*U126,2)</f>
        <v>0</v>
      </c>
      <c r="W126" s="220"/>
      <c r="X126" s="220" t="s">
        <v>245</v>
      </c>
      <c r="Y126" s="220" t="s">
        <v>133</v>
      </c>
      <c r="Z126" s="210"/>
      <c r="AA126" s="210"/>
      <c r="AB126" s="210"/>
      <c r="AC126" s="210"/>
      <c r="AD126" s="210"/>
      <c r="AE126" s="210"/>
      <c r="AF126" s="210"/>
      <c r="AG126" s="210" t="s">
        <v>246</v>
      </c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2" x14ac:dyDescent="0.2">
      <c r="A127" s="217"/>
      <c r="B127" s="218"/>
      <c r="C127" s="253" t="s">
        <v>406</v>
      </c>
      <c r="D127" s="247"/>
      <c r="E127" s="248">
        <v>3.84</v>
      </c>
      <c r="F127" s="220"/>
      <c r="G127" s="220"/>
      <c r="H127" s="220"/>
      <c r="I127" s="220"/>
      <c r="J127" s="220"/>
      <c r="K127" s="220"/>
      <c r="L127" s="220"/>
      <c r="M127" s="220"/>
      <c r="N127" s="219"/>
      <c r="O127" s="219"/>
      <c r="P127" s="219"/>
      <c r="Q127" s="219"/>
      <c r="R127" s="220"/>
      <c r="S127" s="220"/>
      <c r="T127" s="220"/>
      <c r="U127" s="220"/>
      <c r="V127" s="220"/>
      <c r="W127" s="220"/>
      <c r="X127" s="220"/>
      <c r="Y127" s="220"/>
      <c r="Z127" s="210"/>
      <c r="AA127" s="210"/>
      <c r="AB127" s="210"/>
      <c r="AC127" s="210"/>
      <c r="AD127" s="210"/>
      <c r="AE127" s="210"/>
      <c r="AF127" s="210"/>
      <c r="AG127" s="210" t="s">
        <v>169</v>
      </c>
      <c r="AH127" s="210">
        <v>0</v>
      </c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3" x14ac:dyDescent="0.2">
      <c r="A128" s="217"/>
      <c r="B128" s="218"/>
      <c r="C128" s="253" t="s">
        <v>407</v>
      </c>
      <c r="D128" s="247"/>
      <c r="E128" s="248">
        <v>8.1</v>
      </c>
      <c r="F128" s="220"/>
      <c r="G128" s="220"/>
      <c r="H128" s="220"/>
      <c r="I128" s="220"/>
      <c r="J128" s="220"/>
      <c r="K128" s="220"/>
      <c r="L128" s="220"/>
      <c r="M128" s="220"/>
      <c r="N128" s="219"/>
      <c r="O128" s="219"/>
      <c r="P128" s="219"/>
      <c r="Q128" s="219"/>
      <c r="R128" s="220"/>
      <c r="S128" s="220"/>
      <c r="T128" s="220"/>
      <c r="U128" s="220"/>
      <c r="V128" s="220"/>
      <c r="W128" s="220"/>
      <c r="X128" s="220"/>
      <c r="Y128" s="220"/>
      <c r="Z128" s="210"/>
      <c r="AA128" s="210"/>
      <c r="AB128" s="210"/>
      <c r="AC128" s="210"/>
      <c r="AD128" s="210"/>
      <c r="AE128" s="210"/>
      <c r="AF128" s="210"/>
      <c r="AG128" s="210" t="s">
        <v>169</v>
      </c>
      <c r="AH128" s="210">
        <v>0</v>
      </c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outlineLevel="2" x14ac:dyDescent="0.2">
      <c r="A129" s="217"/>
      <c r="B129" s="218"/>
      <c r="C129" s="243"/>
      <c r="D129" s="236"/>
      <c r="E129" s="236"/>
      <c r="F129" s="236"/>
      <c r="G129" s="236"/>
      <c r="H129" s="220"/>
      <c r="I129" s="220"/>
      <c r="J129" s="220"/>
      <c r="K129" s="220"/>
      <c r="L129" s="220"/>
      <c r="M129" s="220"/>
      <c r="N129" s="219"/>
      <c r="O129" s="219"/>
      <c r="P129" s="219"/>
      <c r="Q129" s="219"/>
      <c r="R129" s="220"/>
      <c r="S129" s="220"/>
      <c r="T129" s="220"/>
      <c r="U129" s="220"/>
      <c r="V129" s="220"/>
      <c r="W129" s="220"/>
      <c r="X129" s="220"/>
      <c r="Y129" s="220"/>
      <c r="Z129" s="210"/>
      <c r="AA129" s="210"/>
      <c r="AB129" s="210"/>
      <c r="AC129" s="210"/>
      <c r="AD129" s="210"/>
      <c r="AE129" s="210"/>
      <c r="AF129" s="210"/>
      <c r="AG129" s="210" t="s">
        <v>135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x14ac:dyDescent="0.2">
      <c r="A130" s="222" t="s">
        <v>125</v>
      </c>
      <c r="B130" s="223" t="s">
        <v>77</v>
      </c>
      <c r="C130" s="239" t="s">
        <v>78</v>
      </c>
      <c r="D130" s="224"/>
      <c r="E130" s="225"/>
      <c r="F130" s="226"/>
      <c r="G130" s="226">
        <f>SUMIF(AG131:AG150,"&lt;&gt;NOR",G131:G150)</f>
        <v>0</v>
      </c>
      <c r="H130" s="226"/>
      <c r="I130" s="226">
        <f>SUM(I131:I150)</f>
        <v>0</v>
      </c>
      <c r="J130" s="226"/>
      <c r="K130" s="226">
        <f>SUM(K131:K150)</f>
        <v>0</v>
      </c>
      <c r="L130" s="226"/>
      <c r="M130" s="226">
        <f>SUM(M131:M150)</f>
        <v>0</v>
      </c>
      <c r="N130" s="225"/>
      <c r="O130" s="225">
        <f>SUM(O131:O150)</f>
        <v>5.6</v>
      </c>
      <c r="P130" s="225"/>
      <c r="Q130" s="225">
        <f>SUM(Q131:Q150)</f>
        <v>0</v>
      </c>
      <c r="R130" s="226"/>
      <c r="S130" s="226"/>
      <c r="T130" s="227"/>
      <c r="U130" s="221"/>
      <c r="V130" s="221">
        <f>SUM(V131:V150)</f>
        <v>4.83</v>
      </c>
      <c r="W130" s="221"/>
      <c r="X130" s="221"/>
      <c r="Y130" s="221"/>
      <c r="AG130" t="s">
        <v>126</v>
      </c>
    </row>
    <row r="131" spans="1:60" outlineLevel="1" x14ac:dyDescent="0.2">
      <c r="A131" s="229">
        <v>24</v>
      </c>
      <c r="B131" s="230" t="s">
        <v>408</v>
      </c>
      <c r="C131" s="240" t="s">
        <v>409</v>
      </c>
      <c r="D131" s="231" t="s">
        <v>194</v>
      </c>
      <c r="E131" s="232">
        <v>0.16</v>
      </c>
      <c r="F131" s="233"/>
      <c r="G131" s="234">
        <f>ROUND(E131*F131,2)</f>
        <v>0</v>
      </c>
      <c r="H131" s="233"/>
      <c r="I131" s="234">
        <f>ROUND(E131*H131,2)</f>
        <v>0</v>
      </c>
      <c r="J131" s="233"/>
      <c r="K131" s="234">
        <f>ROUND(E131*J131,2)</f>
        <v>0</v>
      </c>
      <c r="L131" s="234">
        <v>21</v>
      </c>
      <c r="M131" s="234">
        <f>G131*(1+L131/100)</f>
        <v>0</v>
      </c>
      <c r="N131" s="232">
        <v>1.8907700000000001</v>
      </c>
      <c r="O131" s="232">
        <f>ROUND(E131*N131,2)</f>
        <v>0.3</v>
      </c>
      <c r="P131" s="232">
        <v>0</v>
      </c>
      <c r="Q131" s="232">
        <f>ROUND(E131*P131,2)</f>
        <v>0</v>
      </c>
      <c r="R131" s="234" t="s">
        <v>410</v>
      </c>
      <c r="S131" s="234" t="s">
        <v>130</v>
      </c>
      <c r="T131" s="235" t="s">
        <v>131</v>
      </c>
      <c r="U131" s="220">
        <v>1.6950000000000001</v>
      </c>
      <c r="V131" s="220">
        <f>ROUND(E131*U131,2)</f>
        <v>0.27</v>
      </c>
      <c r="W131" s="220"/>
      <c r="X131" s="220" t="s">
        <v>164</v>
      </c>
      <c r="Y131" s="220" t="s">
        <v>133</v>
      </c>
      <c r="Z131" s="210"/>
      <c r="AA131" s="210"/>
      <c r="AB131" s="210"/>
      <c r="AC131" s="210"/>
      <c r="AD131" s="210"/>
      <c r="AE131" s="210"/>
      <c r="AF131" s="210"/>
      <c r="AG131" s="210" t="s">
        <v>165</v>
      </c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2" x14ac:dyDescent="0.2">
      <c r="A132" s="217"/>
      <c r="B132" s="218"/>
      <c r="C132" s="252" t="s">
        <v>411</v>
      </c>
      <c r="D132" s="249"/>
      <c r="E132" s="249"/>
      <c r="F132" s="249"/>
      <c r="G132" s="249"/>
      <c r="H132" s="220"/>
      <c r="I132" s="220"/>
      <c r="J132" s="220"/>
      <c r="K132" s="220"/>
      <c r="L132" s="220"/>
      <c r="M132" s="220"/>
      <c r="N132" s="219"/>
      <c r="O132" s="219"/>
      <c r="P132" s="219"/>
      <c r="Q132" s="219"/>
      <c r="R132" s="220"/>
      <c r="S132" s="220"/>
      <c r="T132" s="220"/>
      <c r="U132" s="220"/>
      <c r="V132" s="220"/>
      <c r="W132" s="220"/>
      <c r="X132" s="220"/>
      <c r="Y132" s="220"/>
      <c r="Z132" s="210"/>
      <c r="AA132" s="210"/>
      <c r="AB132" s="210"/>
      <c r="AC132" s="210"/>
      <c r="AD132" s="210"/>
      <c r="AE132" s="210"/>
      <c r="AF132" s="210"/>
      <c r="AG132" s="210" t="s">
        <v>167</v>
      </c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2" x14ac:dyDescent="0.2">
      <c r="A133" s="217"/>
      <c r="B133" s="218"/>
      <c r="C133" s="253" t="s">
        <v>412</v>
      </c>
      <c r="D133" s="247"/>
      <c r="E133" s="248">
        <v>0.16</v>
      </c>
      <c r="F133" s="220"/>
      <c r="G133" s="220"/>
      <c r="H133" s="220"/>
      <c r="I133" s="220"/>
      <c r="J133" s="220"/>
      <c r="K133" s="220"/>
      <c r="L133" s="220"/>
      <c r="M133" s="220"/>
      <c r="N133" s="219"/>
      <c r="O133" s="219"/>
      <c r="P133" s="219"/>
      <c r="Q133" s="219"/>
      <c r="R133" s="220"/>
      <c r="S133" s="220"/>
      <c r="T133" s="220"/>
      <c r="U133" s="220"/>
      <c r="V133" s="220"/>
      <c r="W133" s="220"/>
      <c r="X133" s="220"/>
      <c r="Y133" s="220"/>
      <c r="Z133" s="210"/>
      <c r="AA133" s="210"/>
      <c r="AB133" s="210"/>
      <c r="AC133" s="210"/>
      <c r="AD133" s="210"/>
      <c r="AE133" s="210"/>
      <c r="AF133" s="210"/>
      <c r="AG133" s="210" t="s">
        <v>169</v>
      </c>
      <c r="AH133" s="210">
        <v>0</v>
      </c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2" x14ac:dyDescent="0.2">
      <c r="A134" s="217"/>
      <c r="B134" s="218"/>
      <c r="C134" s="243"/>
      <c r="D134" s="236"/>
      <c r="E134" s="236"/>
      <c r="F134" s="236"/>
      <c r="G134" s="236"/>
      <c r="H134" s="220"/>
      <c r="I134" s="220"/>
      <c r="J134" s="220"/>
      <c r="K134" s="220"/>
      <c r="L134" s="220"/>
      <c r="M134" s="220"/>
      <c r="N134" s="219"/>
      <c r="O134" s="219"/>
      <c r="P134" s="219"/>
      <c r="Q134" s="219"/>
      <c r="R134" s="220"/>
      <c r="S134" s="220"/>
      <c r="T134" s="220"/>
      <c r="U134" s="220"/>
      <c r="V134" s="220"/>
      <c r="W134" s="220"/>
      <c r="X134" s="220"/>
      <c r="Y134" s="220"/>
      <c r="Z134" s="210"/>
      <c r="AA134" s="210"/>
      <c r="AB134" s="210"/>
      <c r="AC134" s="210"/>
      <c r="AD134" s="210"/>
      <c r="AE134" s="210"/>
      <c r="AF134" s="210"/>
      <c r="AG134" s="210" t="s">
        <v>135</v>
      </c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ht="22.5" outlineLevel="1" x14ac:dyDescent="0.2">
      <c r="A135" s="229">
        <v>25</v>
      </c>
      <c r="B135" s="230" t="s">
        <v>413</v>
      </c>
      <c r="C135" s="240" t="s">
        <v>414</v>
      </c>
      <c r="D135" s="231" t="s">
        <v>194</v>
      </c>
      <c r="E135" s="232">
        <v>0.45</v>
      </c>
      <c r="F135" s="233"/>
      <c r="G135" s="234">
        <f>ROUND(E135*F135,2)</f>
        <v>0</v>
      </c>
      <c r="H135" s="233"/>
      <c r="I135" s="234">
        <f>ROUND(E135*H135,2)</f>
        <v>0</v>
      </c>
      <c r="J135" s="233"/>
      <c r="K135" s="234">
        <f>ROUND(E135*J135,2)</f>
        <v>0</v>
      </c>
      <c r="L135" s="234">
        <v>21</v>
      </c>
      <c r="M135" s="234">
        <f>G135*(1+L135/100)</f>
        <v>0</v>
      </c>
      <c r="N135" s="232">
        <v>2.5</v>
      </c>
      <c r="O135" s="232">
        <f>ROUND(E135*N135,2)</f>
        <v>1.1299999999999999</v>
      </c>
      <c r="P135" s="232">
        <v>0</v>
      </c>
      <c r="Q135" s="232">
        <f>ROUND(E135*P135,2)</f>
        <v>0</v>
      </c>
      <c r="R135" s="234" t="s">
        <v>410</v>
      </c>
      <c r="S135" s="234" t="s">
        <v>130</v>
      </c>
      <c r="T135" s="235" t="s">
        <v>131</v>
      </c>
      <c r="U135" s="220">
        <v>1.4490000000000001</v>
      </c>
      <c r="V135" s="220">
        <f>ROUND(E135*U135,2)</f>
        <v>0.65</v>
      </c>
      <c r="W135" s="220"/>
      <c r="X135" s="220" t="s">
        <v>164</v>
      </c>
      <c r="Y135" s="220" t="s">
        <v>133</v>
      </c>
      <c r="Z135" s="210"/>
      <c r="AA135" s="210"/>
      <c r="AB135" s="210"/>
      <c r="AC135" s="210"/>
      <c r="AD135" s="210"/>
      <c r="AE135" s="210"/>
      <c r="AF135" s="210"/>
      <c r="AG135" s="210" t="s">
        <v>165</v>
      </c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2" x14ac:dyDescent="0.2">
      <c r="A136" s="217"/>
      <c r="B136" s="218"/>
      <c r="C136" s="252" t="s">
        <v>415</v>
      </c>
      <c r="D136" s="249"/>
      <c r="E136" s="249"/>
      <c r="F136" s="249"/>
      <c r="G136" s="249"/>
      <c r="H136" s="220"/>
      <c r="I136" s="220"/>
      <c r="J136" s="220"/>
      <c r="K136" s="220"/>
      <c r="L136" s="220"/>
      <c r="M136" s="220"/>
      <c r="N136" s="219"/>
      <c r="O136" s="219"/>
      <c r="P136" s="219"/>
      <c r="Q136" s="219"/>
      <c r="R136" s="220"/>
      <c r="S136" s="220"/>
      <c r="T136" s="220"/>
      <c r="U136" s="220"/>
      <c r="V136" s="220"/>
      <c r="W136" s="220"/>
      <c r="X136" s="220"/>
      <c r="Y136" s="220"/>
      <c r="Z136" s="210"/>
      <c r="AA136" s="210"/>
      <c r="AB136" s="210"/>
      <c r="AC136" s="210"/>
      <c r="AD136" s="210"/>
      <c r="AE136" s="210"/>
      <c r="AF136" s="210"/>
      <c r="AG136" s="210" t="s">
        <v>167</v>
      </c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2" x14ac:dyDescent="0.2">
      <c r="A137" s="217"/>
      <c r="B137" s="218"/>
      <c r="C137" s="253" t="s">
        <v>416</v>
      </c>
      <c r="D137" s="247"/>
      <c r="E137" s="248">
        <v>0.45</v>
      </c>
      <c r="F137" s="220"/>
      <c r="G137" s="220"/>
      <c r="H137" s="220"/>
      <c r="I137" s="220"/>
      <c r="J137" s="220"/>
      <c r="K137" s="220"/>
      <c r="L137" s="220"/>
      <c r="M137" s="220"/>
      <c r="N137" s="219"/>
      <c r="O137" s="219"/>
      <c r="P137" s="219"/>
      <c r="Q137" s="219"/>
      <c r="R137" s="220"/>
      <c r="S137" s="220"/>
      <c r="T137" s="220"/>
      <c r="U137" s="220"/>
      <c r="V137" s="220"/>
      <c r="W137" s="220"/>
      <c r="X137" s="220"/>
      <c r="Y137" s="220"/>
      <c r="Z137" s="210"/>
      <c r="AA137" s="210"/>
      <c r="AB137" s="210"/>
      <c r="AC137" s="210"/>
      <c r="AD137" s="210"/>
      <c r="AE137" s="210"/>
      <c r="AF137" s="210"/>
      <c r="AG137" s="210" t="s">
        <v>169</v>
      </c>
      <c r="AH137" s="210">
        <v>0</v>
      </c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2" x14ac:dyDescent="0.2">
      <c r="A138" s="217"/>
      <c r="B138" s="218"/>
      <c r="C138" s="243"/>
      <c r="D138" s="236"/>
      <c r="E138" s="236"/>
      <c r="F138" s="236"/>
      <c r="G138" s="236"/>
      <c r="H138" s="220"/>
      <c r="I138" s="220"/>
      <c r="J138" s="220"/>
      <c r="K138" s="220"/>
      <c r="L138" s="220"/>
      <c r="M138" s="220"/>
      <c r="N138" s="219"/>
      <c r="O138" s="219"/>
      <c r="P138" s="219"/>
      <c r="Q138" s="219"/>
      <c r="R138" s="220"/>
      <c r="S138" s="220"/>
      <c r="T138" s="220"/>
      <c r="U138" s="220"/>
      <c r="V138" s="220"/>
      <c r="W138" s="220"/>
      <c r="X138" s="220"/>
      <c r="Y138" s="220"/>
      <c r="Z138" s="210"/>
      <c r="AA138" s="210"/>
      <c r="AB138" s="210"/>
      <c r="AC138" s="210"/>
      <c r="AD138" s="210"/>
      <c r="AE138" s="210"/>
      <c r="AF138" s="210"/>
      <c r="AG138" s="210" t="s">
        <v>135</v>
      </c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ht="22.5" outlineLevel="1" x14ac:dyDescent="0.2">
      <c r="A139" s="229">
        <v>26</v>
      </c>
      <c r="B139" s="230" t="s">
        <v>417</v>
      </c>
      <c r="C139" s="240" t="s">
        <v>418</v>
      </c>
      <c r="D139" s="231" t="s">
        <v>194</v>
      </c>
      <c r="E139" s="232">
        <v>1.575</v>
      </c>
      <c r="F139" s="233"/>
      <c r="G139" s="234">
        <f>ROUND(E139*F139,2)</f>
        <v>0</v>
      </c>
      <c r="H139" s="233"/>
      <c r="I139" s="234">
        <f>ROUND(E139*H139,2)</f>
        <v>0</v>
      </c>
      <c r="J139" s="233"/>
      <c r="K139" s="234">
        <f>ROUND(E139*J139,2)</f>
        <v>0</v>
      </c>
      <c r="L139" s="234">
        <v>21</v>
      </c>
      <c r="M139" s="234">
        <f>G139*(1+L139/100)</f>
        <v>0</v>
      </c>
      <c r="N139" s="232">
        <v>2.5</v>
      </c>
      <c r="O139" s="232">
        <f>ROUND(E139*N139,2)</f>
        <v>3.94</v>
      </c>
      <c r="P139" s="232">
        <v>0</v>
      </c>
      <c r="Q139" s="232">
        <f>ROUND(E139*P139,2)</f>
        <v>0</v>
      </c>
      <c r="R139" s="234" t="s">
        <v>410</v>
      </c>
      <c r="S139" s="234" t="s">
        <v>130</v>
      </c>
      <c r="T139" s="235" t="s">
        <v>131</v>
      </c>
      <c r="U139" s="220">
        <v>1.365</v>
      </c>
      <c r="V139" s="220">
        <f>ROUND(E139*U139,2)</f>
        <v>2.15</v>
      </c>
      <c r="W139" s="220"/>
      <c r="X139" s="220" t="s">
        <v>164</v>
      </c>
      <c r="Y139" s="220" t="s">
        <v>133</v>
      </c>
      <c r="Z139" s="210"/>
      <c r="AA139" s="210"/>
      <c r="AB139" s="210"/>
      <c r="AC139" s="210"/>
      <c r="AD139" s="210"/>
      <c r="AE139" s="210"/>
      <c r="AF139" s="210"/>
      <c r="AG139" s="210" t="s">
        <v>165</v>
      </c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2" x14ac:dyDescent="0.2">
      <c r="A140" s="217"/>
      <c r="B140" s="218"/>
      <c r="C140" s="252" t="s">
        <v>415</v>
      </c>
      <c r="D140" s="249"/>
      <c r="E140" s="249"/>
      <c r="F140" s="249"/>
      <c r="G140" s="249"/>
      <c r="H140" s="220"/>
      <c r="I140" s="220"/>
      <c r="J140" s="220"/>
      <c r="K140" s="220"/>
      <c r="L140" s="220"/>
      <c r="M140" s="220"/>
      <c r="N140" s="219"/>
      <c r="O140" s="219"/>
      <c r="P140" s="219"/>
      <c r="Q140" s="219"/>
      <c r="R140" s="220"/>
      <c r="S140" s="220"/>
      <c r="T140" s="220"/>
      <c r="U140" s="220"/>
      <c r="V140" s="220"/>
      <c r="W140" s="220"/>
      <c r="X140" s="220"/>
      <c r="Y140" s="220"/>
      <c r="Z140" s="210"/>
      <c r="AA140" s="210"/>
      <c r="AB140" s="210"/>
      <c r="AC140" s="210"/>
      <c r="AD140" s="210"/>
      <c r="AE140" s="210"/>
      <c r="AF140" s="210"/>
      <c r="AG140" s="210" t="s">
        <v>167</v>
      </c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2" x14ac:dyDescent="0.2">
      <c r="A141" s="217"/>
      <c r="B141" s="218"/>
      <c r="C141" s="253" t="s">
        <v>419</v>
      </c>
      <c r="D141" s="247"/>
      <c r="E141" s="248">
        <v>1.575</v>
      </c>
      <c r="F141" s="220"/>
      <c r="G141" s="220"/>
      <c r="H141" s="220"/>
      <c r="I141" s="220"/>
      <c r="J141" s="220"/>
      <c r="K141" s="220"/>
      <c r="L141" s="220"/>
      <c r="M141" s="220"/>
      <c r="N141" s="219"/>
      <c r="O141" s="219"/>
      <c r="P141" s="219"/>
      <c r="Q141" s="219"/>
      <c r="R141" s="220"/>
      <c r="S141" s="220"/>
      <c r="T141" s="220"/>
      <c r="U141" s="220"/>
      <c r="V141" s="220"/>
      <c r="W141" s="220"/>
      <c r="X141" s="220"/>
      <c r="Y141" s="220"/>
      <c r="Z141" s="210"/>
      <c r="AA141" s="210"/>
      <c r="AB141" s="210"/>
      <c r="AC141" s="210"/>
      <c r="AD141" s="210"/>
      <c r="AE141" s="210"/>
      <c r="AF141" s="210"/>
      <c r="AG141" s="210" t="s">
        <v>169</v>
      </c>
      <c r="AH141" s="210">
        <v>0</v>
      </c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2" x14ac:dyDescent="0.2">
      <c r="A142" s="217"/>
      <c r="B142" s="218"/>
      <c r="C142" s="243"/>
      <c r="D142" s="236"/>
      <c r="E142" s="236"/>
      <c r="F142" s="236"/>
      <c r="G142" s="236"/>
      <c r="H142" s="220"/>
      <c r="I142" s="220"/>
      <c r="J142" s="220"/>
      <c r="K142" s="220"/>
      <c r="L142" s="220"/>
      <c r="M142" s="220"/>
      <c r="N142" s="219"/>
      <c r="O142" s="219"/>
      <c r="P142" s="219"/>
      <c r="Q142" s="219"/>
      <c r="R142" s="220"/>
      <c r="S142" s="220"/>
      <c r="T142" s="220"/>
      <c r="U142" s="220"/>
      <c r="V142" s="220"/>
      <c r="W142" s="220"/>
      <c r="X142" s="220"/>
      <c r="Y142" s="220"/>
      <c r="Z142" s="210"/>
      <c r="AA142" s="210"/>
      <c r="AB142" s="210"/>
      <c r="AC142" s="210"/>
      <c r="AD142" s="210"/>
      <c r="AE142" s="210"/>
      <c r="AF142" s="210"/>
      <c r="AG142" s="210" t="s">
        <v>135</v>
      </c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ht="22.5" outlineLevel="1" x14ac:dyDescent="0.2">
      <c r="A143" s="229">
        <v>27</v>
      </c>
      <c r="B143" s="230" t="s">
        <v>420</v>
      </c>
      <c r="C143" s="240" t="s">
        <v>421</v>
      </c>
      <c r="D143" s="231" t="s">
        <v>293</v>
      </c>
      <c r="E143" s="232">
        <v>2</v>
      </c>
      <c r="F143" s="233"/>
      <c r="G143" s="234">
        <f>ROUND(E143*F143,2)</f>
        <v>0</v>
      </c>
      <c r="H143" s="233"/>
      <c r="I143" s="234">
        <f>ROUND(E143*H143,2)</f>
        <v>0</v>
      </c>
      <c r="J143" s="233"/>
      <c r="K143" s="234">
        <f>ROUND(E143*J143,2)</f>
        <v>0</v>
      </c>
      <c r="L143" s="234">
        <v>21</v>
      </c>
      <c r="M143" s="234">
        <f>G143*(1+L143/100)</f>
        <v>0</v>
      </c>
      <c r="N143" s="232">
        <v>9.0819999999999998E-2</v>
      </c>
      <c r="O143" s="232">
        <f>ROUND(E143*N143,2)</f>
        <v>0.18</v>
      </c>
      <c r="P143" s="232">
        <v>0</v>
      </c>
      <c r="Q143" s="232">
        <f>ROUND(E143*P143,2)</f>
        <v>0</v>
      </c>
      <c r="R143" s="234" t="s">
        <v>410</v>
      </c>
      <c r="S143" s="234" t="s">
        <v>130</v>
      </c>
      <c r="T143" s="235" t="s">
        <v>131</v>
      </c>
      <c r="U143" s="220">
        <v>0.88200000000000001</v>
      </c>
      <c r="V143" s="220">
        <f>ROUND(E143*U143,2)</f>
        <v>1.76</v>
      </c>
      <c r="W143" s="220"/>
      <c r="X143" s="220" t="s">
        <v>164</v>
      </c>
      <c r="Y143" s="220" t="s">
        <v>133</v>
      </c>
      <c r="Z143" s="210"/>
      <c r="AA143" s="210"/>
      <c r="AB143" s="210"/>
      <c r="AC143" s="210"/>
      <c r="AD143" s="210"/>
      <c r="AE143" s="210"/>
      <c r="AF143" s="210"/>
      <c r="AG143" s="210" t="s">
        <v>165</v>
      </c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2" x14ac:dyDescent="0.2">
      <c r="A144" s="217"/>
      <c r="B144" s="218"/>
      <c r="C144" s="252" t="s">
        <v>422</v>
      </c>
      <c r="D144" s="249"/>
      <c r="E144" s="249"/>
      <c r="F144" s="249"/>
      <c r="G144" s="249"/>
      <c r="H144" s="220"/>
      <c r="I144" s="220"/>
      <c r="J144" s="220"/>
      <c r="K144" s="220"/>
      <c r="L144" s="220"/>
      <c r="M144" s="220"/>
      <c r="N144" s="219"/>
      <c r="O144" s="219"/>
      <c r="P144" s="219"/>
      <c r="Q144" s="219"/>
      <c r="R144" s="220"/>
      <c r="S144" s="220"/>
      <c r="T144" s="220"/>
      <c r="U144" s="220"/>
      <c r="V144" s="220"/>
      <c r="W144" s="220"/>
      <c r="X144" s="220"/>
      <c r="Y144" s="220"/>
      <c r="Z144" s="210"/>
      <c r="AA144" s="210"/>
      <c r="AB144" s="210"/>
      <c r="AC144" s="210"/>
      <c r="AD144" s="210"/>
      <c r="AE144" s="210"/>
      <c r="AF144" s="210"/>
      <c r="AG144" s="210" t="s">
        <v>167</v>
      </c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2" x14ac:dyDescent="0.2">
      <c r="A145" s="217"/>
      <c r="B145" s="218"/>
      <c r="C145" s="254" t="s">
        <v>423</v>
      </c>
      <c r="D145" s="251"/>
      <c r="E145" s="251"/>
      <c r="F145" s="251"/>
      <c r="G145" s="251"/>
      <c r="H145" s="220"/>
      <c r="I145" s="220"/>
      <c r="J145" s="220"/>
      <c r="K145" s="220"/>
      <c r="L145" s="220"/>
      <c r="M145" s="220"/>
      <c r="N145" s="219"/>
      <c r="O145" s="219"/>
      <c r="P145" s="219"/>
      <c r="Q145" s="219"/>
      <c r="R145" s="220"/>
      <c r="S145" s="220"/>
      <c r="T145" s="220"/>
      <c r="U145" s="220"/>
      <c r="V145" s="220"/>
      <c r="W145" s="220"/>
      <c r="X145" s="220"/>
      <c r="Y145" s="220"/>
      <c r="Z145" s="210"/>
      <c r="AA145" s="210"/>
      <c r="AB145" s="210"/>
      <c r="AC145" s="210"/>
      <c r="AD145" s="210"/>
      <c r="AE145" s="210"/>
      <c r="AF145" s="210"/>
      <c r="AG145" s="210" t="s">
        <v>149</v>
      </c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2" x14ac:dyDescent="0.2">
      <c r="A146" s="217"/>
      <c r="B146" s="218"/>
      <c r="C146" s="243"/>
      <c r="D146" s="236"/>
      <c r="E146" s="236"/>
      <c r="F146" s="236"/>
      <c r="G146" s="236"/>
      <c r="H146" s="220"/>
      <c r="I146" s="220"/>
      <c r="J146" s="220"/>
      <c r="K146" s="220"/>
      <c r="L146" s="220"/>
      <c r="M146" s="220"/>
      <c r="N146" s="219"/>
      <c r="O146" s="219"/>
      <c r="P146" s="219"/>
      <c r="Q146" s="219"/>
      <c r="R146" s="220"/>
      <c r="S146" s="220"/>
      <c r="T146" s="220"/>
      <c r="U146" s="220"/>
      <c r="V146" s="220"/>
      <c r="W146" s="220"/>
      <c r="X146" s="220"/>
      <c r="Y146" s="220"/>
      <c r="Z146" s="210"/>
      <c r="AA146" s="210"/>
      <c r="AB146" s="210"/>
      <c r="AC146" s="210"/>
      <c r="AD146" s="210"/>
      <c r="AE146" s="210"/>
      <c r="AF146" s="210"/>
      <c r="AG146" s="210" t="s">
        <v>135</v>
      </c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ht="22.5" outlineLevel="1" x14ac:dyDescent="0.2">
      <c r="A147" s="229">
        <v>28</v>
      </c>
      <c r="B147" s="230" t="s">
        <v>424</v>
      </c>
      <c r="C147" s="240" t="s">
        <v>425</v>
      </c>
      <c r="D147" s="231" t="s">
        <v>293</v>
      </c>
      <c r="E147" s="232">
        <v>2</v>
      </c>
      <c r="F147" s="233"/>
      <c r="G147" s="234">
        <f>ROUND(E147*F147,2)</f>
        <v>0</v>
      </c>
      <c r="H147" s="233"/>
      <c r="I147" s="234">
        <f>ROUND(E147*H147,2)</f>
        <v>0</v>
      </c>
      <c r="J147" s="233"/>
      <c r="K147" s="234">
        <f>ROUND(E147*J147,2)</f>
        <v>0</v>
      </c>
      <c r="L147" s="234">
        <v>21</v>
      </c>
      <c r="M147" s="234">
        <f>G147*(1+L147/100)</f>
        <v>0</v>
      </c>
      <c r="N147" s="232">
        <v>1.4E-2</v>
      </c>
      <c r="O147" s="232">
        <f>ROUND(E147*N147,2)</f>
        <v>0.03</v>
      </c>
      <c r="P147" s="232">
        <v>0</v>
      </c>
      <c r="Q147" s="232">
        <f>ROUND(E147*P147,2)</f>
        <v>0</v>
      </c>
      <c r="R147" s="234" t="s">
        <v>244</v>
      </c>
      <c r="S147" s="234" t="s">
        <v>426</v>
      </c>
      <c r="T147" s="235" t="s">
        <v>131</v>
      </c>
      <c r="U147" s="220">
        <v>0</v>
      </c>
      <c r="V147" s="220">
        <f>ROUND(E147*U147,2)</f>
        <v>0</v>
      </c>
      <c r="W147" s="220"/>
      <c r="X147" s="220" t="s">
        <v>245</v>
      </c>
      <c r="Y147" s="220" t="s">
        <v>133</v>
      </c>
      <c r="Z147" s="210"/>
      <c r="AA147" s="210"/>
      <c r="AB147" s="210"/>
      <c r="AC147" s="210"/>
      <c r="AD147" s="210"/>
      <c r="AE147" s="210"/>
      <c r="AF147" s="210"/>
      <c r="AG147" s="210" t="s">
        <v>246</v>
      </c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outlineLevel="2" x14ac:dyDescent="0.2">
      <c r="A148" s="217"/>
      <c r="B148" s="218"/>
      <c r="C148" s="241"/>
      <c r="D148" s="237"/>
      <c r="E148" s="237"/>
      <c r="F148" s="237"/>
      <c r="G148" s="237"/>
      <c r="H148" s="220"/>
      <c r="I148" s="220"/>
      <c r="J148" s="220"/>
      <c r="K148" s="220"/>
      <c r="L148" s="220"/>
      <c r="M148" s="220"/>
      <c r="N148" s="219"/>
      <c r="O148" s="219"/>
      <c r="P148" s="219"/>
      <c r="Q148" s="219"/>
      <c r="R148" s="220"/>
      <c r="S148" s="220"/>
      <c r="T148" s="220"/>
      <c r="U148" s="220"/>
      <c r="V148" s="220"/>
      <c r="W148" s="220"/>
      <c r="X148" s="220"/>
      <c r="Y148" s="220"/>
      <c r="Z148" s="210"/>
      <c r="AA148" s="210"/>
      <c r="AB148" s="210"/>
      <c r="AC148" s="210"/>
      <c r="AD148" s="210"/>
      <c r="AE148" s="210"/>
      <c r="AF148" s="210"/>
      <c r="AG148" s="210" t="s">
        <v>135</v>
      </c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1" x14ac:dyDescent="0.2">
      <c r="A149" s="229">
        <v>29</v>
      </c>
      <c r="B149" s="230" t="s">
        <v>427</v>
      </c>
      <c r="C149" s="240" t="s">
        <v>428</v>
      </c>
      <c r="D149" s="231" t="s">
        <v>293</v>
      </c>
      <c r="E149" s="232">
        <v>2</v>
      </c>
      <c r="F149" s="233"/>
      <c r="G149" s="234">
        <f>ROUND(E149*F149,2)</f>
        <v>0</v>
      </c>
      <c r="H149" s="233"/>
      <c r="I149" s="234">
        <f>ROUND(E149*H149,2)</f>
        <v>0</v>
      </c>
      <c r="J149" s="233"/>
      <c r="K149" s="234">
        <f>ROUND(E149*J149,2)</f>
        <v>0</v>
      </c>
      <c r="L149" s="234">
        <v>21</v>
      </c>
      <c r="M149" s="234">
        <f>G149*(1+L149/100)</f>
        <v>0</v>
      </c>
      <c r="N149" s="232">
        <v>8.9999999999999993E-3</v>
      </c>
      <c r="O149" s="232">
        <f>ROUND(E149*N149,2)</f>
        <v>0.02</v>
      </c>
      <c r="P149" s="232">
        <v>0</v>
      </c>
      <c r="Q149" s="232">
        <f>ROUND(E149*P149,2)</f>
        <v>0</v>
      </c>
      <c r="R149" s="234"/>
      <c r="S149" s="234" t="s">
        <v>240</v>
      </c>
      <c r="T149" s="235" t="s">
        <v>131</v>
      </c>
      <c r="U149" s="220">
        <v>0</v>
      </c>
      <c r="V149" s="220">
        <f>ROUND(E149*U149,2)</f>
        <v>0</v>
      </c>
      <c r="W149" s="220"/>
      <c r="X149" s="220" t="s">
        <v>245</v>
      </c>
      <c r="Y149" s="220" t="s">
        <v>133</v>
      </c>
      <c r="Z149" s="210"/>
      <c r="AA149" s="210"/>
      <c r="AB149" s="210"/>
      <c r="AC149" s="210"/>
      <c r="AD149" s="210"/>
      <c r="AE149" s="210"/>
      <c r="AF149" s="210"/>
      <c r="AG149" s="210" t="s">
        <v>246</v>
      </c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2" x14ac:dyDescent="0.2">
      <c r="A150" s="217"/>
      <c r="B150" s="218"/>
      <c r="C150" s="241"/>
      <c r="D150" s="237"/>
      <c r="E150" s="237"/>
      <c r="F150" s="237"/>
      <c r="G150" s="237"/>
      <c r="H150" s="220"/>
      <c r="I150" s="220"/>
      <c r="J150" s="220"/>
      <c r="K150" s="220"/>
      <c r="L150" s="220"/>
      <c r="M150" s="220"/>
      <c r="N150" s="219"/>
      <c r="O150" s="219"/>
      <c r="P150" s="219"/>
      <c r="Q150" s="219"/>
      <c r="R150" s="220"/>
      <c r="S150" s="220"/>
      <c r="T150" s="220"/>
      <c r="U150" s="220"/>
      <c r="V150" s="220"/>
      <c r="W150" s="220"/>
      <c r="X150" s="220"/>
      <c r="Y150" s="220"/>
      <c r="Z150" s="210"/>
      <c r="AA150" s="210"/>
      <c r="AB150" s="210"/>
      <c r="AC150" s="210"/>
      <c r="AD150" s="210"/>
      <c r="AE150" s="210"/>
      <c r="AF150" s="210"/>
      <c r="AG150" s="210" t="s">
        <v>135</v>
      </c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x14ac:dyDescent="0.2">
      <c r="A151" s="222" t="s">
        <v>125</v>
      </c>
      <c r="B151" s="223" t="s">
        <v>79</v>
      </c>
      <c r="C151" s="239" t="s">
        <v>80</v>
      </c>
      <c r="D151" s="224"/>
      <c r="E151" s="225"/>
      <c r="F151" s="226"/>
      <c r="G151" s="226">
        <f>SUMIF(AG152:AG180,"&lt;&gt;NOR",G152:G180)</f>
        <v>0</v>
      </c>
      <c r="H151" s="226"/>
      <c r="I151" s="226">
        <f>SUM(I152:I180)</f>
        <v>0</v>
      </c>
      <c r="J151" s="226"/>
      <c r="K151" s="226">
        <f>SUM(K152:K180)</f>
        <v>0</v>
      </c>
      <c r="L151" s="226"/>
      <c r="M151" s="226">
        <f>SUM(M152:M180)</f>
        <v>0</v>
      </c>
      <c r="N151" s="225"/>
      <c r="O151" s="225">
        <f>SUM(O152:O180)</f>
        <v>79.680000000000007</v>
      </c>
      <c r="P151" s="225"/>
      <c r="Q151" s="225">
        <f>SUM(Q152:Q180)</f>
        <v>0</v>
      </c>
      <c r="R151" s="226"/>
      <c r="S151" s="226"/>
      <c r="T151" s="227"/>
      <c r="U151" s="221"/>
      <c r="V151" s="221">
        <f>SUM(V152:V180)</f>
        <v>19.3</v>
      </c>
      <c r="W151" s="221"/>
      <c r="X151" s="221"/>
      <c r="Y151" s="221"/>
      <c r="AG151" t="s">
        <v>126</v>
      </c>
    </row>
    <row r="152" spans="1:60" ht="22.5" outlineLevel="1" x14ac:dyDescent="0.2">
      <c r="A152" s="229">
        <v>30</v>
      </c>
      <c r="B152" s="230" t="s">
        <v>252</v>
      </c>
      <c r="C152" s="240" t="s">
        <v>253</v>
      </c>
      <c r="D152" s="231" t="s">
        <v>162</v>
      </c>
      <c r="E152" s="232">
        <v>122.6</v>
      </c>
      <c r="F152" s="233"/>
      <c r="G152" s="234">
        <f>ROUND(E152*F152,2)</f>
        <v>0</v>
      </c>
      <c r="H152" s="233"/>
      <c r="I152" s="234">
        <f>ROUND(E152*H152,2)</f>
        <v>0</v>
      </c>
      <c r="J152" s="233"/>
      <c r="K152" s="234">
        <f>ROUND(E152*J152,2)</f>
        <v>0</v>
      </c>
      <c r="L152" s="234">
        <v>21</v>
      </c>
      <c r="M152" s="234">
        <f>G152*(1+L152/100)</f>
        <v>0</v>
      </c>
      <c r="N152" s="232">
        <v>0.378</v>
      </c>
      <c r="O152" s="232">
        <f>ROUND(E152*N152,2)</f>
        <v>46.34</v>
      </c>
      <c r="P152" s="232">
        <v>0</v>
      </c>
      <c r="Q152" s="232">
        <f>ROUND(E152*P152,2)</f>
        <v>0</v>
      </c>
      <c r="R152" s="234" t="s">
        <v>163</v>
      </c>
      <c r="S152" s="234" t="s">
        <v>130</v>
      </c>
      <c r="T152" s="235" t="s">
        <v>131</v>
      </c>
      <c r="U152" s="220">
        <v>2.5999999999999999E-2</v>
      </c>
      <c r="V152" s="220">
        <f>ROUND(E152*U152,2)</f>
        <v>3.19</v>
      </c>
      <c r="W152" s="220"/>
      <c r="X152" s="220" t="s">
        <v>164</v>
      </c>
      <c r="Y152" s="220" t="s">
        <v>133</v>
      </c>
      <c r="Z152" s="210"/>
      <c r="AA152" s="210"/>
      <c r="AB152" s="210"/>
      <c r="AC152" s="210"/>
      <c r="AD152" s="210"/>
      <c r="AE152" s="210"/>
      <c r="AF152" s="210"/>
      <c r="AG152" s="210" t="s">
        <v>165</v>
      </c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2" x14ac:dyDescent="0.2">
      <c r="A153" s="217"/>
      <c r="B153" s="218"/>
      <c r="C153" s="253" t="s">
        <v>429</v>
      </c>
      <c r="D153" s="247"/>
      <c r="E153" s="248">
        <v>36.700000000000003</v>
      </c>
      <c r="F153" s="220"/>
      <c r="G153" s="220"/>
      <c r="H153" s="220"/>
      <c r="I153" s="220"/>
      <c r="J153" s="220"/>
      <c r="K153" s="220"/>
      <c r="L153" s="220"/>
      <c r="M153" s="220"/>
      <c r="N153" s="219"/>
      <c r="O153" s="219"/>
      <c r="P153" s="219"/>
      <c r="Q153" s="219"/>
      <c r="R153" s="220"/>
      <c r="S153" s="220"/>
      <c r="T153" s="220"/>
      <c r="U153" s="220"/>
      <c r="V153" s="220"/>
      <c r="W153" s="220"/>
      <c r="X153" s="220"/>
      <c r="Y153" s="220"/>
      <c r="Z153" s="210"/>
      <c r="AA153" s="210"/>
      <c r="AB153" s="210"/>
      <c r="AC153" s="210"/>
      <c r="AD153" s="210"/>
      <c r="AE153" s="210"/>
      <c r="AF153" s="210"/>
      <c r="AG153" s="210" t="s">
        <v>169</v>
      </c>
      <c r="AH153" s="210">
        <v>0</v>
      </c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3" x14ac:dyDescent="0.2">
      <c r="A154" s="217"/>
      <c r="B154" s="218"/>
      <c r="C154" s="253" t="s">
        <v>430</v>
      </c>
      <c r="D154" s="247"/>
      <c r="E154" s="248">
        <v>21.6</v>
      </c>
      <c r="F154" s="220"/>
      <c r="G154" s="220"/>
      <c r="H154" s="220"/>
      <c r="I154" s="220"/>
      <c r="J154" s="220"/>
      <c r="K154" s="220"/>
      <c r="L154" s="220"/>
      <c r="M154" s="220"/>
      <c r="N154" s="219"/>
      <c r="O154" s="219"/>
      <c r="P154" s="219"/>
      <c r="Q154" s="219"/>
      <c r="R154" s="220"/>
      <c r="S154" s="220"/>
      <c r="T154" s="220"/>
      <c r="U154" s="220"/>
      <c r="V154" s="220"/>
      <c r="W154" s="220"/>
      <c r="X154" s="220"/>
      <c r="Y154" s="220"/>
      <c r="Z154" s="210"/>
      <c r="AA154" s="210"/>
      <c r="AB154" s="210"/>
      <c r="AC154" s="210"/>
      <c r="AD154" s="210"/>
      <c r="AE154" s="210"/>
      <c r="AF154" s="210"/>
      <c r="AG154" s="210" t="s">
        <v>169</v>
      </c>
      <c r="AH154" s="210">
        <v>0</v>
      </c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3" x14ac:dyDescent="0.2">
      <c r="A155" s="217"/>
      <c r="B155" s="218"/>
      <c r="C155" s="253" t="s">
        <v>431</v>
      </c>
      <c r="D155" s="247"/>
      <c r="E155" s="248">
        <v>10</v>
      </c>
      <c r="F155" s="220"/>
      <c r="G155" s="220"/>
      <c r="H155" s="220"/>
      <c r="I155" s="220"/>
      <c r="J155" s="220"/>
      <c r="K155" s="220"/>
      <c r="L155" s="220"/>
      <c r="M155" s="220"/>
      <c r="N155" s="219"/>
      <c r="O155" s="219"/>
      <c r="P155" s="219"/>
      <c r="Q155" s="219"/>
      <c r="R155" s="220"/>
      <c r="S155" s="220"/>
      <c r="T155" s="220"/>
      <c r="U155" s="220"/>
      <c r="V155" s="220"/>
      <c r="W155" s="220"/>
      <c r="X155" s="220"/>
      <c r="Y155" s="220"/>
      <c r="Z155" s="210"/>
      <c r="AA155" s="210"/>
      <c r="AB155" s="210"/>
      <c r="AC155" s="210"/>
      <c r="AD155" s="210"/>
      <c r="AE155" s="210"/>
      <c r="AF155" s="210"/>
      <c r="AG155" s="210" t="s">
        <v>169</v>
      </c>
      <c r="AH155" s="210">
        <v>0</v>
      </c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3" x14ac:dyDescent="0.2">
      <c r="A156" s="217"/>
      <c r="B156" s="218"/>
      <c r="C156" s="253" t="s">
        <v>432</v>
      </c>
      <c r="D156" s="247"/>
      <c r="E156" s="248">
        <v>30.4</v>
      </c>
      <c r="F156" s="220"/>
      <c r="G156" s="220"/>
      <c r="H156" s="220"/>
      <c r="I156" s="220"/>
      <c r="J156" s="220"/>
      <c r="K156" s="220"/>
      <c r="L156" s="220"/>
      <c r="M156" s="220"/>
      <c r="N156" s="219"/>
      <c r="O156" s="219"/>
      <c r="P156" s="219"/>
      <c r="Q156" s="219"/>
      <c r="R156" s="220"/>
      <c r="S156" s="220"/>
      <c r="T156" s="220"/>
      <c r="U156" s="220"/>
      <c r="V156" s="220"/>
      <c r="W156" s="220"/>
      <c r="X156" s="220"/>
      <c r="Y156" s="220"/>
      <c r="Z156" s="210"/>
      <c r="AA156" s="210"/>
      <c r="AB156" s="210"/>
      <c r="AC156" s="210"/>
      <c r="AD156" s="210"/>
      <c r="AE156" s="210"/>
      <c r="AF156" s="210"/>
      <c r="AG156" s="210" t="s">
        <v>169</v>
      </c>
      <c r="AH156" s="210">
        <v>0</v>
      </c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3" x14ac:dyDescent="0.2">
      <c r="A157" s="217"/>
      <c r="B157" s="218"/>
      <c r="C157" s="253" t="s">
        <v>433</v>
      </c>
      <c r="D157" s="247"/>
      <c r="E157" s="248">
        <v>16.399999999999999</v>
      </c>
      <c r="F157" s="220"/>
      <c r="G157" s="220"/>
      <c r="H157" s="220"/>
      <c r="I157" s="220"/>
      <c r="J157" s="220"/>
      <c r="K157" s="220"/>
      <c r="L157" s="220"/>
      <c r="M157" s="220"/>
      <c r="N157" s="219"/>
      <c r="O157" s="219"/>
      <c r="P157" s="219"/>
      <c r="Q157" s="219"/>
      <c r="R157" s="220"/>
      <c r="S157" s="220"/>
      <c r="T157" s="220"/>
      <c r="U157" s="220"/>
      <c r="V157" s="220"/>
      <c r="W157" s="220"/>
      <c r="X157" s="220"/>
      <c r="Y157" s="220"/>
      <c r="Z157" s="210"/>
      <c r="AA157" s="210"/>
      <c r="AB157" s="210"/>
      <c r="AC157" s="210"/>
      <c r="AD157" s="210"/>
      <c r="AE157" s="210"/>
      <c r="AF157" s="210"/>
      <c r="AG157" s="210" t="s">
        <v>169</v>
      </c>
      <c r="AH157" s="210">
        <v>0</v>
      </c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3" x14ac:dyDescent="0.2">
      <c r="A158" s="217"/>
      <c r="B158" s="218"/>
      <c r="C158" s="253" t="s">
        <v>356</v>
      </c>
      <c r="D158" s="247"/>
      <c r="E158" s="248">
        <v>7.5</v>
      </c>
      <c r="F158" s="220"/>
      <c r="G158" s="220"/>
      <c r="H158" s="220"/>
      <c r="I158" s="220"/>
      <c r="J158" s="220"/>
      <c r="K158" s="220"/>
      <c r="L158" s="220"/>
      <c r="M158" s="220"/>
      <c r="N158" s="219"/>
      <c r="O158" s="219"/>
      <c r="P158" s="219"/>
      <c r="Q158" s="219"/>
      <c r="R158" s="220"/>
      <c r="S158" s="220"/>
      <c r="T158" s="220"/>
      <c r="U158" s="220"/>
      <c r="V158" s="220"/>
      <c r="W158" s="220"/>
      <c r="X158" s="220"/>
      <c r="Y158" s="220"/>
      <c r="Z158" s="210"/>
      <c r="AA158" s="210"/>
      <c r="AB158" s="210"/>
      <c r="AC158" s="210"/>
      <c r="AD158" s="210"/>
      <c r="AE158" s="210"/>
      <c r="AF158" s="210"/>
      <c r="AG158" s="210" t="s">
        <v>169</v>
      </c>
      <c r="AH158" s="210">
        <v>0</v>
      </c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outlineLevel="2" x14ac:dyDescent="0.2">
      <c r="A159" s="217"/>
      <c r="B159" s="218"/>
      <c r="C159" s="243"/>
      <c r="D159" s="236"/>
      <c r="E159" s="236"/>
      <c r="F159" s="236"/>
      <c r="G159" s="236"/>
      <c r="H159" s="220"/>
      <c r="I159" s="220"/>
      <c r="J159" s="220"/>
      <c r="K159" s="220"/>
      <c r="L159" s="220"/>
      <c r="M159" s="220"/>
      <c r="N159" s="219"/>
      <c r="O159" s="219"/>
      <c r="P159" s="219"/>
      <c r="Q159" s="219"/>
      <c r="R159" s="220"/>
      <c r="S159" s="220"/>
      <c r="T159" s="220"/>
      <c r="U159" s="220"/>
      <c r="V159" s="220"/>
      <c r="W159" s="220"/>
      <c r="X159" s="220"/>
      <c r="Y159" s="220"/>
      <c r="Z159" s="210"/>
      <c r="AA159" s="210"/>
      <c r="AB159" s="210"/>
      <c r="AC159" s="210"/>
      <c r="AD159" s="210"/>
      <c r="AE159" s="210"/>
      <c r="AF159" s="210"/>
      <c r="AG159" s="210" t="s">
        <v>135</v>
      </c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1" x14ac:dyDescent="0.2">
      <c r="A160" s="229">
        <v>31</v>
      </c>
      <c r="B160" s="230" t="s">
        <v>260</v>
      </c>
      <c r="C160" s="240" t="s">
        <v>261</v>
      </c>
      <c r="D160" s="231" t="s">
        <v>162</v>
      </c>
      <c r="E160" s="232">
        <v>41.375</v>
      </c>
      <c r="F160" s="233"/>
      <c r="G160" s="234">
        <f>ROUND(E160*F160,2)</f>
        <v>0</v>
      </c>
      <c r="H160" s="233"/>
      <c r="I160" s="234">
        <f>ROUND(E160*H160,2)</f>
        <v>0</v>
      </c>
      <c r="J160" s="233"/>
      <c r="K160" s="234">
        <f>ROUND(E160*J160,2)</f>
        <v>0</v>
      </c>
      <c r="L160" s="234">
        <v>21</v>
      </c>
      <c r="M160" s="234">
        <f>G160*(1+L160/100)</f>
        <v>0</v>
      </c>
      <c r="N160" s="232">
        <v>0.38041999999999998</v>
      </c>
      <c r="O160" s="232">
        <f>ROUND(E160*N160,2)</f>
        <v>15.74</v>
      </c>
      <c r="P160" s="232">
        <v>0</v>
      </c>
      <c r="Q160" s="232">
        <f>ROUND(E160*P160,2)</f>
        <v>0</v>
      </c>
      <c r="R160" s="234" t="s">
        <v>163</v>
      </c>
      <c r="S160" s="234" t="s">
        <v>130</v>
      </c>
      <c r="T160" s="235" t="s">
        <v>131</v>
      </c>
      <c r="U160" s="220">
        <v>0.151</v>
      </c>
      <c r="V160" s="220">
        <f>ROUND(E160*U160,2)</f>
        <v>6.25</v>
      </c>
      <c r="W160" s="220"/>
      <c r="X160" s="220" t="s">
        <v>164</v>
      </c>
      <c r="Y160" s="220" t="s">
        <v>133</v>
      </c>
      <c r="Z160" s="210"/>
      <c r="AA160" s="210"/>
      <c r="AB160" s="210"/>
      <c r="AC160" s="210"/>
      <c r="AD160" s="210"/>
      <c r="AE160" s="210"/>
      <c r="AF160" s="210"/>
      <c r="AG160" s="210" t="s">
        <v>165</v>
      </c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2" x14ac:dyDescent="0.2">
      <c r="A161" s="217"/>
      <c r="B161" s="218"/>
      <c r="C161" s="253" t="s">
        <v>434</v>
      </c>
      <c r="D161" s="247"/>
      <c r="E161" s="248">
        <v>26.274999999999999</v>
      </c>
      <c r="F161" s="220"/>
      <c r="G161" s="220"/>
      <c r="H161" s="220"/>
      <c r="I161" s="220"/>
      <c r="J161" s="220"/>
      <c r="K161" s="220"/>
      <c r="L161" s="220"/>
      <c r="M161" s="220"/>
      <c r="N161" s="219"/>
      <c r="O161" s="219"/>
      <c r="P161" s="219"/>
      <c r="Q161" s="219"/>
      <c r="R161" s="220"/>
      <c r="S161" s="220"/>
      <c r="T161" s="220"/>
      <c r="U161" s="220"/>
      <c r="V161" s="220"/>
      <c r="W161" s="220"/>
      <c r="X161" s="220"/>
      <c r="Y161" s="220"/>
      <c r="Z161" s="210"/>
      <c r="AA161" s="210"/>
      <c r="AB161" s="210"/>
      <c r="AC161" s="210"/>
      <c r="AD161" s="210"/>
      <c r="AE161" s="210"/>
      <c r="AF161" s="210"/>
      <c r="AG161" s="210" t="s">
        <v>169</v>
      </c>
      <c r="AH161" s="210">
        <v>0</v>
      </c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outlineLevel="3" x14ac:dyDescent="0.2">
      <c r="A162" s="217"/>
      <c r="B162" s="218"/>
      <c r="C162" s="253" t="s">
        <v>435</v>
      </c>
      <c r="D162" s="247"/>
      <c r="E162" s="248">
        <v>10.1</v>
      </c>
      <c r="F162" s="220"/>
      <c r="G162" s="220"/>
      <c r="H162" s="220"/>
      <c r="I162" s="220"/>
      <c r="J162" s="220"/>
      <c r="K162" s="220"/>
      <c r="L162" s="220"/>
      <c r="M162" s="220"/>
      <c r="N162" s="219"/>
      <c r="O162" s="219"/>
      <c r="P162" s="219"/>
      <c r="Q162" s="219"/>
      <c r="R162" s="220"/>
      <c r="S162" s="220"/>
      <c r="T162" s="220"/>
      <c r="U162" s="220"/>
      <c r="V162" s="220"/>
      <c r="W162" s="220"/>
      <c r="X162" s="220"/>
      <c r="Y162" s="220"/>
      <c r="Z162" s="210"/>
      <c r="AA162" s="210"/>
      <c r="AB162" s="210"/>
      <c r="AC162" s="210"/>
      <c r="AD162" s="210"/>
      <c r="AE162" s="210"/>
      <c r="AF162" s="210"/>
      <c r="AG162" s="210" t="s">
        <v>169</v>
      </c>
      <c r="AH162" s="210">
        <v>0</v>
      </c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3" x14ac:dyDescent="0.2">
      <c r="A163" s="217"/>
      <c r="B163" s="218"/>
      <c r="C163" s="253" t="s">
        <v>436</v>
      </c>
      <c r="D163" s="247"/>
      <c r="E163" s="248">
        <v>5</v>
      </c>
      <c r="F163" s="220"/>
      <c r="G163" s="220"/>
      <c r="H163" s="220"/>
      <c r="I163" s="220"/>
      <c r="J163" s="220"/>
      <c r="K163" s="220"/>
      <c r="L163" s="220"/>
      <c r="M163" s="220"/>
      <c r="N163" s="219"/>
      <c r="O163" s="219"/>
      <c r="P163" s="219"/>
      <c r="Q163" s="219"/>
      <c r="R163" s="220"/>
      <c r="S163" s="220"/>
      <c r="T163" s="220"/>
      <c r="U163" s="220"/>
      <c r="V163" s="220"/>
      <c r="W163" s="220"/>
      <c r="X163" s="220"/>
      <c r="Y163" s="220"/>
      <c r="Z163" s="210"/>
      <c r="AA163" s="210"/>
      <c r="AB163" s="210"/>
      <c r="AC163" s="210"/>
      <c r="AD163" s="210"/>
      <c r="AE163" s="210"/>
      <c r="AF163" s="210"/>
      <c r="AG163" s="210" t="s">
        <v>169</v>
      </c>
      <c r="AH163" s="210">
        <v>0</v>
      </c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2" x14ac:dyDescent="0.2">
      <c r="A164" s="217"/>
      <c r="B164" s="218"/>
      <c r="C164" s="243"/>
      <c r="D164" s="236"/>
      <c r="E164" s="236"/>
      <c r="F164" s="236"/>
      <c r="G164" s="236"/>
      <c r="H164" s="220"/>
      <c r="I164" s="220"/>
      <c r="J164" s="220"/>
      <c r="K164" s="220"/>
      <c r="L164" s="220"/>
      <c r="M164" s="220"/>
      <c r="N164" s="219"/>
      <c r="O164" s="219"/>
      <c r="P164" s="219"/>
      <c r="Q164" s="219"/>
      <c r="R164" s="220"/>
      <c r="S164" s="220"/>
      <c r="T164" s="220"/>
      <c r="U164" s="220"/>
      <c r="V164" s="220"/>
      <c r="W164" s="220"/>
      <c r="X164" s="220"/>
      <c r="Y164" s="220"/>
      <c r="Z164" s="210"/>
      <c r="AA164" s="210"/>
      <c r="AB164" s="210"/>
      <c r="AC164" s="210"/>
      <c r="AD164" s="210"/>
      <c r="AE164" s="210"/>
      <c r="AF164" s="210"/>
      <c r="AG164" s="210" t="s">
        <v>135</v>
      </c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ht="22.5" outlineLevel="1" x14ac:dyDescent="0.2">
      <c r="A165" s="229">
        <v>32</v>
      </c>
      <c r="B165" s="230" t="s">
        <v>437</v>
      </c>
      <c r="C165" s="240" t="s">
        <v>438</v>
      </c>
      <c r="D165" s="231" t="s">
        <v>162</v>
      </c>
      <c r="E165" s="232">
        <v>131.02500000000001</v>
      </c>
      <c r="F165" s="233"/>
      <c r="G165" s="234">
        <f>ROUND(E165*F165,2)</f>
        <v>0</v>
      </c>
      <c r="H165" s="233"/>
      <c r="I165" s="234">
        <f>ROUND(E165*H165,2)</f>
        <v>0</v>
      </c>
      <c r="J165" s="233"/>
      <c r="K165" s="234">
        <f>ROUND(E165*J165,2)</f>
        <v>0</v>
      </c>
      <c r="L165" s="234">
        <v>21</v>
      </c>
      <c r="M165" s="234">
        <f>G165*(1+L165/100)</f>
        <v>0</v>
      </c>
      <c r="N165" s="232">
        <v>6.9999999999999999E-4</v>
      </c>
      <c r="O165" s="232">
        <f>ROUND(E165*N165,2)</f>
        <v>0.09</v>
      </c>
      <c r="P165" s="232">
        <v>0</v>
      </c>
      <c r="Q165" s="232">
        <f>ROUND(E165*P165,2)</f>
        <v>0</v>
      </c>
      <c r="R165" s="234" t="s">
        <v>163</v>
      </c>
      <c r="S165" s="234" t="s">
        <v>130</v>
      </c>
      <c r="T165" s="235" t="s">
        <v>131</v>
      </c>
      <c r="U165" s="220">
        <v>2E-3</v>
      </c>
      <c r="V165" s="220">
        <f>ROUND(E165*U165,2)</f>
        <v>0.26</v>
      </c>
      <c r="W165" s="220"/>
      <c r="X165" s="220" t="s">
        <v>164</v>
      </c>
      <c r="Y165" s="220" t="s">
        <v>133</v>
      </c>
      <c r="Z165" s="210"/>
      <c r="AA165" s="210"/>
      <c r="AB165" s="210"/>
      <c r="AC165" s="210"/>
      <c r="AD165" s="210"/>
      <c r="AE165" s="210"/>
      <c r="AF165" s="210"/>
      <c r="AG165" s="210" t="s">
        <v>165</v>
      </c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2" x14ac:dyDescent="0.2">
      <c r="A166" s="217"/>
      <c r="B166" s="218"/>
      <c r="C166" s="252" t="s">
        <v>439</v>
      </c>
      <c r="D166" s="249"/>
      <c r="E166" s="249"/>
      <c r="F166" s="249"/>
      <c r="G166" s="249"/>
      <c r="H166" s="220"/>
      <c r="I166" s="220"/>
      <c r="J166" s="220"/>
      <c r="K166" s="220"/>
      <c r="L166" s="220"/>
      <c r="M166" s="220"/>
      <c r="N166" s="219"/>
      <c r="O166" s="219"/>
      <c r="P166" s="219"/>
      <c r="Q166" s="219"/>
      <c r="R166" s="220"/>
      <c r="S166" s="220"/>
      <c r="T166" s="220"/>
      <c r="U166" s="220"/>
      <c r="V166" s="220"/>
      <c r="W166" s="220"/>
      <c r="X166" s="220"/>
      <c r="Y166" s="220"/>
      <c r="Z166" s="210"/>
      <c r="AA166" s="210"/>
      <c r="AB166" s="210"/>
      <c r="AC166" s="210"/>
      <c r="AD166" s="210"/>
      <c r="AE166" s="210"/>
      <c r="AF166" s="210"/>
      <c r="AG166" s="210" t="s">
        <v>167</v>
      </c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2" x14ac:dyDescent="0.2">
      <c r="A167" s="217"/>
      <c r="B167" s="218"/>
      <c r="C167" s="253" t="s">
        <v>434</v>
      </c>
      <c r="D167" s="247"/>
      <c r="E167" s="248">
        <v>26.274999999999999</v>
      </c>
      <c r="F167" s="220"/>
      <c r="G167" s="220"/>
      <c r="H167" s="220"/>
      <c r="I167" s="220"/>
      <c r="J167" s="220"/>
      <c r="K167" s="220"/>
      <c r="L167" s="220"/>
      <c r="M167" s="220"/>
      <c r="N167" s="219"/>
      <c r="O167" s="219"/>
      <c r="P167" s="219"/>
      <c r="Q167" s="219"/>
      <c r="R167" s="220"/>
      <c r="S167" s="220"/>
      <c r="T167" s="220"/>
      <c r="U167" s="220"/>
      <c r="V167" s="220"/>
      <c r="W167" s="220"/>
      <c r="X167" s="220"/>
      <c r="Y167" s="220"/>
      <c r="Z167" s="210"/>
      <c r="AA167" s="210"/>
      <c r="AB167" s="210"/>
      <c r="AC167" s="210"/>
      <c r="AD167" s="210"/>
      <c r="AE167" s="210"/>
      <c r="AF167" s="210"/>
      <c r="AG167" s="210" t="s">
        <v>169</v>
      </c>
      <c r="AH167" s="210">
        <v>0</v>
      </c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outlineLevel="3" x14ac:dyDescent="0.2">
      <c r="A168" s="217"/>
      <c r="B168" s="218"/>
      <c r="C168" s="253" t="s">
        <v>440</v>
      </c>
      <c r="D168" s="247"/>
      <c r="E168" s="248">
        <v>20.2</v>
      </c>
      <c r="F168" s="220"/>
      <c r="G168" s="220"/>
      <c r="H168" s="220"/>
      <c r="I168" s="220"/>
      <c r="J168" s="220"/>
      <c r="K168" s="220"/>
      <c r="L168" s="220"/>
      <c r="M168" s="220"/>
      <c r="N168" s="219"/>
      <c r="O168" s="219"/>
      <c r="P168" s="219"/>
      <c r="Q168" s="219"/>
      <c r="R168" s="220"/>
      <c r="S168" s="220"/>
      <c r="T168" s="220"/>
      <c r="U168" s="220"/>
      <c r="V168" s="220"/>
      <c r="W168" s="220"/>
      <c r="X168" s="220"/>
      <c r="Y168" s="220"/>
      <c r="Z168" s="210"/>
      <c r="AA168" s="210"/>
      <c r="AB168" s="210"/>
      <c r="AC168" s="210"/>
      <c r="AD168" s="210"/>
      <c r="AE168" s="210"/>
      <c r="AF168" s="210"/>
      <c r="AG168" s="210" t="s">
        <v>169</v>
      </c>
      <c r="AH168" s="210">
        <v>0</v>
      </c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outlineLevel="3" x14ac:dyDescent="0.2">
      <c r="A169" s="217"/>
      <c r="B169" s="218"/>
      <c r="C169" s="253" t="s">
        <v>436</v>
      </c>
      <c r="D169" s="247"/>
      <c r="E169" s="248">
        <v>5</v>
      </c>
      <c r="F169" s="220"/>
      <c r="G169" s="220"/>
      <c r="H169" s="220"/>
      <c r="I169" s="220"/>
      <c r="J169" s="220"/>
      <c r="K169" s="220"/>
      <c r="L169" s="220"/>
      <c r="M169" s="220"/>
      <c r="N169" s="219"/>
      <c r="O169" s="219"/>
      <c r="P169" s="219"/>
      <c r="Q169" s="219"/>
      <c r="R169" s="220"/>
      <c r="S169" s="220"/>
      <c r="T169" s="220"/>
      <c r="U169" s="220"/>
      <c r="V169" s="220"/>
      <c r="W169" s="220"/>
      <c r="X169" s="220"/>
      <c r="Y169" s="220"/>
      <c r="Z169" s="210"/>
      <c r="AA169" s="210"/>
      <c r="AB169" s="210"/>
      <c r="AC169" s="210"/>
      <c r="AD169" s="210"/>
      <c r="AE169" s="210"/>
      <c r="AF169" s="210"/>
      <c r="AG169" s="210" t="s">
        <v>169</v>
      </c>
      <c r="AH169" s="210">
        <v>0</v>
      </c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3" x14ac:dyDescent="0.2">
      <c r="A170" s="217"/>
      <c r="B170" s="218"/>
      <c r="C170" s="253" t="s">
        <v>360</v>
      </c>
      <c r="D170" s="247"/>
      <c r="E170" s="248">
        <v>79.55</v>
      </c>
      <c r="F170" s="220"/>
      <c r="G170" s="220"/>
      <c r="H170" s="220"/>
      <c r="I170" s="220"/>
      <c r="J170" s="220"/>
      <c r="K170" s="220"/>
      <c r="L170" s="220"/>
      <c r="M170" s="220"/>
      <c r="N170" s="219"/>
      <c r="O170" s="219"/>
      <c r="P170" s="219"/>
      <c r="Q170" s="219"/>
      <c r="R170" s="220"/>
      <c r="S170" s="220"/>
      <c r="T170" s="220"/>
      <c r="U170" s="220"/>
      <c r="V170" s="220"/>
      <c r="W170" s="220"/>
      <c r="X170" s="220"/>
      <c r="Y170" s="220"/>
      <c r="Z170" s="210"/>
      <c r="AA170" s="210"/>
      <c r="AB170" s="210"/>
      <c r="AC170" s="210"/>
      <c r="AD170" s="210"/>
      <c r="AE170" s="210"/>
      <c r="AF170" s="210"/>
      <c r="AG170" s="210" t="s">
        <v>169</v>
      </c>
      <c r="AH170" s="210">
        <v>0</v>
      </c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2" x14ac:dyDescent="0.2">
      <c r="A171" s="217"/>
      <c r="B171" s="218"/>
      <c r="C171" s="243"/>
      <c r="D171" s="236"/>
      <c r="E171" s="236"/>
      <c r="F171" s="236"/>
      <c r="G171" s="236"/>
      <c r="H171" s="220"/>
      <c r="I171" s="220"/>
      <c r="J171" s="220"/>
      <c r="K171" s="220"/>
      <c r="L171" s="220"/>
      <c r="M171" s="220"/>
      <c r="N171" s="219"/>
      <c r="O171" s="219"/>
      <c r="P171" s="219"/>
      <c r="Q171" s="219"/>
      <c r="R171" s="220"/>
      <c r="S171" s="220"/>
      <c r="T171" s="220"/>
      <c r="U171" s="220"/>
      <c r="V171" s="220"/>
      <c r="W171" s="220"/>
      <c r="X171" s="220"/>
      <c r="Y171" s="220"/>
      <c r="Z171" s="210"/>
      <c r="AA171" s="210"/>
      <c r="AB171" s="210"/>
      <c r="AC171" s="210"/>
      <c r="AD171" s="210"/>
      <c r="AE171" s="210"/>
      <c r="AF171" s="210"/>
      <c r="AG171" s="210" t="s">
        <v>135</v>
      </c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ht="22.5" outlineLevel="1" x14ac:dyDescent="0.2">
      <c r="A172" s="229">
        <v>33</v>
      </c>
      <c r="B172" s="230" t="s">
        <v>441</v>
      </c>
      <c r="C172" s="240" t="s">
        <v>442</v>
      </c>
      <c r="D172" s="231" t="s">
        <v>162</v>
      </c>
      <c r="E172" s="232">
        <v>120.925</v>
      </c>
      <c r="F172" s="233"/>
      <c r="G172" s="234">
        <f>ROUND(E172*F172,2)</f>
        <v>0</v>
      </c>
      <c r="H172" s="233"/>
      <c r="I172" s="234">
        <f>ROUND(E172*H172,2)</f>
        <v>0</v>
      </c>
      <c r="J172" s="233"/>
      <c r="K172" s="234">
        <f>ROUND(E172*J172,2)</f>
        <v>0</v>
      </c>
      <c r="L172" s="234">
        <v>21</v>
      </c>
      <c r="M172" s="234">
        <f>G172*(1+L172/100)</f>
        <v>0</v>
      </c>
      <c r="N172" s="232">
        <v>0.12966</v>
      </c>
      <c r="O172" s="232">
        <f>ROUND(E172*N172,2)</f>
        <v>15.68</v>
      </c>
      <c r="P172" s="232">
        <v>0</v>
      </c>
      <c r="Q172" s="232">
        <f>ROUND(E172*P172,2)</f>
        <v>0</v>
      </c>
      <c r="R172" s="234" t="s">
        <v>163</v>
      </c>
      <c r="S172" s="234" t="s">
        <v>130</v>
      </c>
      <c r="T172" s="235" t="s">
        <v>131</v>
      </c>
      <c r="U172" s="220">
        <v>7.1999999999999995E-2</v>
      </c>
      <c r="V172" s="220">
        <f>ROUND(E172*U172,2)</f>
        <v>8.7100000000000009</v>
      </c>
      <c r="W172" s="220"/>
      <c r="X172" s="220" t="s">
        <v>164</v>
      </c>
      <c r="Y172" s="220" t="s">
        <v>133</v>
      </c>
      <c r="Z172" s="210"/>
      <c r="AA172" s="210"/>
      <c r="AB172" s="210"/>
      <c r="AC172" s="210"/>
      <c r="AD172" s="210"/>
      <c r="AE172" s="210"/>
      <c r="AF172" s="210"/>
      <c r="AG172" s="210" t="s">
        <v>165</v>
      </c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2" x14ac:dyDescent="0.2">
      <c r="A173" s="217"/>
      <c r="B173" s="218"/>
      <c r="C173" s="253" t="s">
        <v>434</v>
      </c>
      <c r="D173" s="247"/>
      <c r="E173" s="248">
        <v>26.274999999999999</v>
      </c>
      <c r="F173" s="220"/>
      <c r="G173" s="220"/>
      <c r="H173" s="220"/>
      <c r="I173" s="220"/>
      <c r="J173" s="220"/>
      <c r="K173" s="220"/>
      <c r="L173" s="220"/>
      <c r="M173" s="220"/>
      <c r="N173" s="219"/>
      <c r="O173" s="219"/>
      <c r="P173" s="219"/>
      <c r="Q173" s="219"/>
      <c r="R173" s="220"/>
      <c r="S173" s="220"/>
      <c r="T173" s="220"/>
      <c r="U173" s="220"/>
      <c r="V173" s="220"/>
      <c r="W173" s="220"/>
      <c r="X173" s="220"/>
      <c r="Y173" s="220"/>
      <c r="Z173" s="210"/>
      <c r="AA173" s="210"/>
      <c r="AB173" s="210"/>
      <c r="AC173" s="210"/>
      <c r="AD173" s="210"/>
      <c r="AE173" s="210"/>
      <c r="AF173" s="210"/>
      <c r="AG173" s="210" t="s">
        <v>169</v>
      </c>
      <c r="AH173" s="210">
        <v>0</v>
      </c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3" x14ac:dyDescent="0.2">
      <c r="A174" s="217"/>
      <c r="B174" s="218"/>
      <c r="C174" s="253" t="s">
        <v>443</v>
      </c>
      <c r="D174" s="247"/>
      <c r="E174" s="248">
        <v>10.1</v>
      </c>
      <c r="F174" s="220"/>
      <c r="G174" s="220"/>
      <c r="H174" s="220"/>
      <c r="I174" s="220"/>
      <c r="J174" s="220"/>
      <c r="K174" s="220"/>
      <c r="L174" s="220"/>
      <c r="M174" s="220"/>
      <c r="N174" s="219"/>
      <c r="O174" s="219"/>
      <c r="P174" s="219"/>
      <c r="Q174" s="219"/>
      <c r="R174" s="220"/>
      <c r="S174" s="220"/>
      <c r="T174" s="220"/>
      <c r="U174" s="220"/>
      <c r="V174" s="220"/>
      <c r="W174" s="220"/>
      <c r="X174" s="220"/>
      <c r="Y174" s="220"/>
      <c r="Z174" s="210"/>
      <c r="AA174" s="210"/>
      <c r="AB174" s="210"/>
      <c r="AC174" s="210"/>
      <c r="AD174" s="210"/>
      <c r="AE174" s="210"/>
      <c r="AF174" s="210"/>
      <c r="AG174" s="210" t="s">
        <v>169</v>
      </c>
      <c r="AH174" s="210">
        <v>0</v>
      </c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3" x14ac:dyDescent="0.2">
      <c r="A175" s="217"/>
      <c r="B175" s="218"/>
      <c r="C175" s="253" t="s">
        <v>436</v>
      </c>
      <c r="D175" s="247"/>
      <c r="E175" s="248">
        <v>5</v>
      </c>
      <c r="F175" s="220"/>
      <c r="G175" s="220"/>
      <c r="H175" s="220"/>
      <c r="I175" s="220"/>
      <c r="J175" s="220"/>
      <c r="K175" s="220"/>
      <c r="L175" s="220"/>
      <c r="M175" s="220"/>
      <c r="N175" s="219"/>
      <c r="O175" s="219"/>
      <c r="P175" s="219"/>
      <c r="Q175" s="219"/>
      <c r="R175" s="220"/>
      <c r="S175" s="220"/>
      <c r="T175" s="220"/>
      <c r="U175" s="220"/>
      <c r="V175" s="220"/>
      <c r="W175" s="220"/>
      <c r="X175" s="220"/>
      <c r="Y175" s="220"/>
      <c r="Z175" s="210"/>
      <c r="AA175" s="210"/>
      <c r="AB175" s="210"/>
      <c r="AC175" s="210"/>
      <c r="AD175" s="210"/>
      <c r="AE175" s="210"/>
      <c r="AF175" s="210"/>
      <c r="AG175" s="210" t="s">
        <v>169</v>
      </c>
      <c r="AH175" s="210">
        <v>0</v>
      </c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outlineLevel="3" x14ac:dyDescent="0.2">
      <c r="A176" s="217"/>
      <c r="B176" s="218"/>
      <c r="C176" s="253" t="s">
        <v>360</v>
      </c>
      <c r="D176" s="247"/>
      <c r="E176" s="248">
        <v>79.55</v>
      </c>
      <c r="F176" s="220"/>
      <c r="G176" s="220"/>
      <c r="H176" s="220"/>
      <c r="I176" s="220"/>
      <c r="J176" s="220"/>
      <c r="K176" s="220"/>
      <c r="L176" s="220"/>
      <c r="M176" s="220"/>
      <c r="N176" s="219"/>
      <c r="O176" s="219"/>
      <c r="P176" s="219"/>
      <c r="Q176" s="219"/>
      <c r="R176" s="220"/>
      <c r="S176" s="220"/>
      <c r="T176" s="220"/>
      <c r="U176" s="220"/>
      <c r="V176" s="220"/>
      <c r="W176" s="220"/>
      <c r="X176" s="220"/>
      <c r="Y176" s="220"/>
      <c r="Z176" s="210"/>
      <c r="AA176" s="210"/>
      <c r="AB176" s="210"/>
      <c r="AC176" s="210"/>
      <c r="AD176" s="210"/>
      <c r="AE176" s="210"/>
      <c r="AF176" s="210"/>
      <c r="AG176" s="210" t="s">
        <v>169</v>
      </c>
      <c r="AH176" s="210">
        <v>0</v>
      </c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2" x14ac:dyDescent="0.2">
      <c r="A177" s="217"/>
      <c r="B177" s="218"/>
      <c r="C177" s="243"/>
      <c r="D177" s="236"/>
      <c r="E177" s="236"/>
      <c r="F177" s="236"/>
      <c r="G177" s="236"/>
      <c r="H177" s="220"/>
      <c r="I177" s="220"/>
      <c r="J177" s="220"/>
      <c r="K177" s="220"/>
      <c r="L177" s="220"/>
      <c r="M177" s="220"/>
      <c r="N177" s="219"/>
      <c r="O177" s="219"/>
      <c r="P177" s="219"/>
      <c r="Q177" s="219"/>
      <c r="R177" s="220"/>
      <c r="S177" s="220"/>
      <c r="T177" s="220"/>
      <c r="U177" s="220"/>
      <c r="V177" s="220"/>
      <c r="W177" s="220"/>
      <c r="X177" s="220"/>
      <c r="Y177" s="220"/>
      <c r="Z177" s="210"/>
      <c r="AA177" s="210"/>
      <c r="AB177" s="210"/>
      <c r="AC177" s="210"/>
      <c r="AD177" s="210"/>
      <c r="AE177" s="210"/>
      <c r="AF177" s="210"/>
      <c r="AG177" s="210" t="s">
        <v>135</v>
      </c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ht="22.5" outlineLevel="1" x14ac:dyDescent="0.2">
      <c r="A178" s="229">
        <v>34</v>
      </c>
      <c r="B178" s="230" t="s">
        <v>444</v>
      </c>
      <c r="C178" s="240" t="s">
        <v>445</v>
      </c>
      <c r="D178" s="231" t="s">
        <v>162</v>
      </c>
      <c r="E178" s="232">
        <v>10.1</v>
      </c>
      <c r="F178" s="233"/>
      <c r="G178" s="234">
        <f>ROUND(E178*F178,2)</f>
        <v>0</v>
      </c>
      <c r="H178" s="233"/>
      <c r="I178" s="234">
        <f>ROUND(E178*H178,2)</f>
        <v>0</v>
      </c>
      <c r="J178" s="233"/>
      <c r="K178" s="234">
        <f>ROUND(E178*J178,2)</f>
        <v>0</v>
      </c>
      <c r="L178" s="234">
        <v>21</v>
      </c>
      <c r="M178" s="234">
        <f>G178*(1+L178/100)</f>
        <v>0</v>
      </c>
      <c r="N178" s="232">
        <v>0.18151999999999999</v>
      </c>
      <c r="O178" s="232">
        <f>ROUND(E178*N178,2)</f>
        <v>1.83</v>
      </c>
      <c r="P178" s="232">
        <v>0</v>
      </c>
      <c r="Q178" s="232">
        <f>ROUND(E178*P178,2)</f>
        <v>0</v>
      </c>
      <c r="R178" s="234" t="s">
        <v>163</v>
      </c>
      <c r="S178" s="234" t="s">
        <v>130</v>
      </c>
      <c r="T178" s="235" t="s">
        <v>131</v>
      </c>
      <c r="U178" s="220">
        <v>8.7999999999999995E-2</v>
      </c>
      <c r="V178" s="220">
        <f>ROUND(E178*U178,2)</f>
        <v>0.89</v>
      </c>
      <c r="W178" s="220"/>
      <c r="X178" s="220" t="s">
        <v>164</v>
      </c>
      <c r="Y178" s="220" t="s">
        <v>133</v>
      </c>
      <c r="Z178" s="210"/>
      <c r="AA178" s="210"/>
      <c r="AB178" s="210"/>
      <c r="AC178" s="210"/>
      <c r="AD178" s="210"/>
      <c r="AE178" s="210"/>
      <c r="AF178" s="210"/>
      <c r="AG178" s="210" t="s">
        <v>165</v>
      </c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2" x14ac:dyDescent="0.2">
      <c r="A179" s="217"/>
      <c r="B179" s="218"/>
      <c r="C179" s="253" t="s">
        <v>435</v>
      </c>
      <c r="D179" s="247"/>
      <c r="E179" s="248">
        <v>10.1</v>
      </c>
      <c r="F179" s="220"/>
      <c r="G179" s="220"/>
      <c r="H179" s="220"/>
      <c r="I179" s="220"/>
      <c r="J179" s="220"/>
      <c r="K179" s="220"/>
      <c r="L179" s="220"/>
      <c r="M179" s="220"/>
      <c r="N179" s="219"/>
      <c r="O179" s="219"/>
      <c r="P179" s="219"/>
      <c r="Q179" s="219"/>
      <c r="R179" s="220"/>
      <c r="S179" s="220"/>
      <c r="T179" s="220"/>
      <c r="U179" s="220"/>
      <c r="V179" s="220"/>
      <c r="W179" s="220"/>
      <c r="X179" s="220"/>
      <c r="Y179" s="220"/>
      <c r="Z179" s="210"/>
      <c r="AA179" s="210"/>
      <c r="AB179" s="210"/>
      <c r="AC179" s="210"/>
      <c r="AD179" s="210"/>
      <c r="AE179" s="210"/>
      <c r="AF179" s="210"/>
      <c r="AG179" s="210" t="s">
        <v>169</v>
      </c>
      <c r="AH179" s="210">
        <v>0</v>
      </c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2" x14ac:dyDescent="0.2">
      <c r="A180" s="217"/>
      <c r="B180" s="218"/>
      <c r="C180" s="243"/>
      <c r="D180" s="236"/>
      <c r="E180" s="236"/>
      <c r="F180" s="236"/>
      <c r="G180" s="236"/>
      <c r="H180" s="220"/>
      <c r="I180" s="220"/>
      <c r="J180" s="220"/>
      <c r="K180" s="220"/>
      <c r="L180" s="220"/>
      <c r="M180" s="220"/>
      <c r="N180" s="219"/>
      <c r="O180" s="219"/>
      <c r="P180" s="219"/>
      <c r="Q180" s="219"/>
      <c r="R180" s="220"/>
      <c r="S180" s="220"/>
      <c r="T180" s="220"/>
      <c r="U180" s="220"/>
      <c r="V180" s="220"/>
      <c r="W180" s="220"/>
      <c r="X180" s="220"/>
      <c r="Y180" s="220"/>
      <c r="Z180" s="210"/>
      <c r="AA180" s="210"/>
      <c r="AB180" s="210"/>
      <c r="AC180" s="210"/>
      <c r="AD180" s="210"/>
      <c r="AE180" s="210"/>
      <c r="AF180" s="210"/>
      <c r="AG180" s="210" t="s">
        <v>135</v>
      </c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x14ac:dyDescent="0.2">
      <c r="A181" s="222" t="s">
        <v>125</v>
      </c>
      <c r="B181" s="223" t="s">
        <v>81</v>
      </c>
      <c r="C181" s="239" t="s">
        <v>82</v>
      </c>
      <c r="D181" s="224"/>
      <c r="E181" s="225"/>
      <c r="F181" s="226"/>
      <c r="G181" s="226">
        <f>SUMIF(AG182:AG209,"&lt;&gt;NOR",G182:G209)</f>
        <v>0</v>
      </c>
      <c r="H181" s="226"/>
      <c r="I181" s="226">
        <f>SUM(I182:I209)</f>
        <v>0</v>
      </c>
      <c r="J181" s="226"/>
      <c r="K181" s="226">
        <f>SUM(K182:K209)</f>
        <v>0</v>
      </c>
      <c r="L181" s="226"/>
      <c r="M181" s="226">
        <f>SUM(M182:M209)</f>
        <v>0</v>
      </c>
      <c r="N181" s="225"/>
      <c r="O181" s="225">
        <f>SUM(O182:O209)</f>
        <v>9.1399999999999988</v>
      </c>
      <c r="P181" s="225"/>
      <c r="Q181" s="225">
        <f>SUM(Q182:Q209)</f>
        <v>0</v>
      </c>
      <c r="R181" s="226"/>
      <c r="S181" s="226"/>
      <c r="T181" s="227"/>
      <c r="U181" s="221"/>
      <c r="V181" s="221">
        <f>SUM(V182:V209)</f>
        <v>31.909999999999997</v>
      </c>
      <c r="W181" s="221"/>
      <c r="X181" s="221"/>
      <c r="Y181" s="221"/>
      <c r="AG181" t="s">
        <v>126</v>
      </c>
    </row>
    <row r="182" spans="1:60" outlineLevel="1" x14ac:dyDescent="0.2">
      <c r="A182" s="229">
        <v>35</v>
      </c>
      <c r="B182" s="230" t="s">
        <v>446</v>
      </c>
      <c r="C182" s="240" t="s">
        <v>447</v>
      </c>
      <c r="D182" s="231" t="s">
        <v>189</v>
      </c>
      <c r="E182" s="232">
        <v>2</v>
      </c>
      <c r="F182" s="233"/>
      <c r="G182" s="234">
        <f>ROUND(E182*F182,2)</f>
        <v>0</v>
      </c>
      <c r="H182" s="233"/>
      <c r="I182" s="234">
        <f>ROUND(E182*H182,2)</f>
        <v>0</v>
      </c>
      <c r="J182" s="233"/>
      <c r="K182" s="234">
        <f>ROUND(E182*J182,2)</f>
        <v>0</v>
      </c>
      <c r="L182" s="234">
        <v>21</v>
      </c>
      <c r="M182" s="234">
        <f>G182*(1+L182/100)</f>
        <v>0</v>
      </c>
      <c r="N182" s="232">
        <v>1E-3</v>
      </c>
      <c r="O182" s="232">
        <f>ROUND(E182*N182,2)</f>
        <v>0</v>
      </c>
      <c r="P182" s="232">
        <v>0</v>
      </c>
      <c r="Q182" s="232">
        <f>ROUND(E182*P182,2)</f>
        <v>0</v>
      </c>
      <c r="R182" s="234" t="s">
        <v>410</v>
      </c>
      <c r="S182" s="234" t="s">
        <v>130</v>
      </c>
      <c r="T182" s="235" t="s">
        <v>131</v>
      </c>
      <c r="U182" s="220">
        <v>6.6000000000000003E-2</v>
      </c>
      <c r="V182" s="220">
        <f>ROUND(E182*U182,2)</f>
        <v>0.13</v>
      </c>
      <c r="W182" s="220"/>
      <c r="X182" s="220" t="s">
        <v>164</v>
      </c>
      <c r="Y182" s="220" t="s">
        <v>133</v>
      </c>
      <c r="Z182" s="210"/>
      <c r="AA182" s="210"/>
      <c r="AB182" s="210"/>
      <c r="AC182" s="210"/>
      <c r="AD182" s="210"/>
      <c r="AE182" s="210"/>
      <c r="AF182" s="210"/>
      <c r="AG182" s="210" t="s">
        <v>165</v>
      </c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2" x14ac:dyDescent="0.2">
      <c r="A183" s="217"/>
      <c r="B183" s="218"/>
      <c r="C183" s="252" t="s">
        <v>448</v>
      </c>
      <c r="D183" s="249"/>
      <c r="E183" s="249"/>
      <c r="F183" s="249"/>
      <c r="G183" s="249"/>
      <c r="H183" s="220"/>
      <c r="I183" s="220"/>
      <c r="J183" s="220"/>
      <c r="K183" s="220"/>
      <c r="L183" s="220"/>
      <c r="M183" s="220"/>
      <c r="N183" s="219"/>
      <c r="O183" s="219"/>
      <c r="P183" s="219"/>
      <c r="Q183" s="219"/>
      <c r="R183" s="220"/>
      <c r="S183" s="220"/>
      <c r="T183" s="220"/>
      <c r="U183" s="220"/>
      <c r="V183" s="220"/>
      <c r="W183" s="220"/>
      <c r="X183" s="220"/>
      <c r="Y183" s="220"/>
      <c r="Z183" s="210"/>
      <c r="AA183" s="210"/>
      <c r="AB183" s="210"/>
      <c r="AC183" s="210"/>
      <c r="AD183" s="210"/>
      <c r="AE183" s="210"/>
      <c r="AF183" s="210"/>
      <c r="AG183" s="210" t="s">
        <v>167</v>
      </c>
      <c r="AH183" s="210"/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2" x14ac:dyDescent="0.2">
      <c r="A184" s="217"/>
      <c r="B184" s="218"/>
      <c r="C184" s="243"/>
      <c r="D184" s="236"/>
      <c r="E184" s="236"/>
      <c r="F184" s="236"/>
      <c r="G184" s="236"/>
      <c r="H184" s="220"/>
      <c r="I184" s="220"/>
      <c r="J184" s="220"/>
      <c r="K184" s="220"/>
      <c r="L184" s="220"/>
      <c r="M184" s="220"/>
      <c r="N184" s="219"/>
      <c r="O184" s="219"/>
      <c r="P184" s="219"/>
      <c r="Q184" s="219"/>
      <c r="R184" s="220"/>
      <c r="S184" s="220"/>
      <c r="T184" s="220"/>
      <c r="U184" s="220"/>
      <c r="V184" s="220"/>
      <c r="W184" s="220"/>
      <c r="X184" s="220"/>
      <c r="Y184" s="220"/>
      <c r="Z184" s="210"/>
      <c r="AA184" s="210"/>
      <c r="AB184" s="210"/>
      <c r="AC184" s="210"/>
      <c r="AD184" s="210"/>
      <c r="AE184" s="210"/>
      <c r="AF184" s="210"/>
      <c r="AG184" s="210" t="s">
        <v>135</v>
      </c>
      <c r="AH184" s="210"/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ht="22.5" outlineLevel="1" x14ac:dyDescent="0.2">
      <c r="A185" s="229">
        <v>36</v>
      </c>
      <c r="B185" s="230" t="s">
        <v>449</v>
      </c>
      <c r="C185" s="240" t="s">
        <v>450</v>
      </c>
      <c r="D185" s="231" t="s">
        <v>293</v>
      </c>
      <c r="E185" s="232">
        <v>4</v>
      </c>
      <c r="F185" s="233"/>
      <c r="G185" s="234">
        <f>ROUND(E185*F185,2)</f>
        <v>0</v>
      </c>
      <c r="H185" s="233"/>
      <c r="I185" s="234">
        <f>ROUND(E185*H185,2)</f>
        <v>0</v>
      </c>
      <c r="J185" s="233"/>
      <c r="K185" s="234">
        <f>ROUND(E185*J185,2)</f>
        <v>0</v>
      </c>
      <c r="L185" s="234">
        <v>21</v>
      </c>
      <c r="M185" s="234">
        <f>G185*(1+L185/100)</f>
        <v>0</v>
      </c>
      <c r="N185" s="232">
        <v>1.0000000000000001E-5</v>
      </c>
      <c r="O185" s="232">
        <f>ROUND(E185*N185,2)</f>
        <v>0</v>
      </c>
      <c r="P185" s="232">
        <v>0</v>
      </c>
      <c r="Q185" s="232">
        <f>ROUND(E185*P185,2)</f>
        <v>0</v>
      </c>
      <c r="R185" s="234" t="s">
        <v>410</v>
      </c>
      <c r="S185" s="234" t="s">
        <v>130</v>
      </c>
      <c r="T185" s="235" t="s">
        <v>131</v>
      </c>
      <c r="U185" s="220">
        <v>0.17599999999999999</v>
      </c>
      <c r="V185" s="220">
        <f>ROUND(E185*U185,2)</f>
        <v>0.7</v>
      </c>
      <c r="W185" s="220"/>
      <c r="X185" s="220" t="s">
        <v>164</v>
      </c>
      <c r="Y185" s="220" t="s">
        <v>133</v>
      </c>
      <c r="Z185" s="210"/>
      <c r="AA185" s="210"/>
      <c r="AB185" s="210"/>
      <c r="AC185" s="210"/>
      <c r="AD185" s="210"/>
      <c r="AE185" s="210"/>
      <c r="AF185" s="210"/>
      <c r="AG185" s="210" t="s">
        <v>165</v>
      </c>
      <c r="AH185" s="210"/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2" x14ac:dyDescent="0.2">
      <c r="A186" s="217"/>
      <c r="B186" s="218"/>
      <c r="C186" s="252" t="s">
        <v>411</v>
      </c>
      <c r="D186" s="249"/>
      <c r="E186" s="249"/>
      <c r="F186" s="249"/>
      <c r="G186" s="249"/>
      <c r="H186" s="220"/>
      <c r="I186" s="220"/>
      <c r="J186" s="220"/>
      <c r="K186" s="220"/>
      <c r="L186" s="220"/>
      <c r="M186" s="220"/>
      <c r="N186" s="219"/>
      <c r="O186" s="219"/>
      <c r="P186" s="219"/>
      <c r="Q186" s="219"/>
      <c r="R186" s="220"/>
      <c r="S186" s="220"/>
      <c r="T186" s="220"/>
      <c r="U186" s="220"/>
      <c r="V186" s="220"/>
      <c r="W186" s="220"/>
      <c r="X186" s="220"/>
      <c r="Y186" s="220"/>
      <c r="Z186" s="210"/>
      <c r="AA186" s="210"/>
      <c r="AB186" s="210"/>
      <c r="AC186" s="210"/>
      <c r="AD186" s="210"/>
      <c r="AE186" s="210"/>
      <c r="AF186" s="210"/>
      <c r="AG186" s="210" t="s">
        <v>167</v>
      </c>
      <c r="AH186" s="210"/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2" x14ac:dyDescent="0.2">
      <c r="A187" s="217"/>
      <c r="B187" s="218"/>
      <c r="C187" s="243"/>
      <c r="D187" s="236"/>
      <c r="E187" s="236"/>
      <c r="F187" s="236"/>
      <c r="G187" s="236"/>
      <c r="H187" s="220"/>
      <c r="I187" s="220"/>
      <c r="J187" s="220"/>
      <c r="K187" s="220"/>
      <c r="L187" s="220"/>
      <c r="M187" s="220"/>
      <c r="N187" s="219"/>
      <c r="O187" s="219"/>
      <c r="P187" s="219"/>
      <c r="Q187" s="219"/>
      <c r="R187" s="220"/>
      <c r="S187" s="220"/>
      <c r="T187" s="220"/>
      <c r="U187" s="220"/>
      <c r="V187" s="220"/>
      <c r="W187" s="220"/>
      <c r="X187" s="220"/>
      <c r="Y187" s="220"/>
      <c r="Z187" s="210"/>
      <c r="AA187" s="210"/>
      <c r="AB187" s="210"/>
      <c r="AC187" s="210"/>
      <c r="AD187" s="210"/>
      <c r="AE187" s="210"/>
      <c r="AF187" s="210"/>
      <c r="AG187" s="210" t="s">
        <v>135</v>
      </c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ht="22.5" outlineLevel="1" x14ac:dyDescent="0.2">
      <c r="A188" s="229">
        <v>37</v>
      </c>
      <c r="B188" s="230" t="s">
        <v>451</v>
      </c>
      <c r="C188" s="240" t="s">
        <v>452</v>
      </c>
      <c r="D188" s="231" t="s">
        <v>293</v>
      </c>
      <c r="E188" s="232">
        <v>2</v>
      </c>
      <c r="F188" s="233"/>
      <c r="G188" s="234">
        <f>ROUND(E188*F188,2)</f>
        <v>0</v>
      </c>
      <c r="H188" s="233"/>
      <c r="I188" s="234">
        <f>ROUND(E188*H188,2)</f>
        <v>0</v>
      </c>
      <c r="J188" s="233"/>
      <c r="K188" s="234">
        <f>ROUND(E188*J188,2)</f>
        <v>0</v>
      </c>
      <c r="L188" s="234">
        <v>21</v>
      </c>
      <c r="M188" s="234">
        <f>G188*(1+L188/100)</f>
        <v>0</v>
      </c>
      <c r="N188" s="232">
        <v>3.0596700000000001</v>
      </c>
      <c r="O188" s="232">
        <f>ROUND(E188*N188,2)</f>
        <v>6.12</v>
      </c>
      <c r="P188" s="232">
        <v>0</v>
      </c>
      <c r="Q188" s="232">
        <f>ROUND(E188*P188,2)</f>
        <v>0</v>
      </c>
      <c r="R188" s="234" t="s">
        <v>410</v>
      </c>
      <c r="S188" s="234" t="s">
        <v>130</v>
      </c>
      <c r="T188" s="235" t="s">
        <v>131</v>
      </c>
      <c r="U188" s="220">
        <v>5.024</v>
      </c>
      <c r="V188" s="220">
        <f>ROUND(E188*U188,2)</f>
        <v>10.050000000000001</v>
      </c>
      <c r="W188" s="220"/>
      <c r="X188" s="220" t="s">
        <v>164</v>
      </c>
      <c r="Y188" s="220" t="s">
        <v>133</v>
      </c>
      <c r="Z188" s="210"/>
      <c r="AA188" s="210"/>
      <c r="AB188" s="210"/>
      <c r="AC188" s="210"/>
      <c r="AD188" s="210"/>
      <c r="AE188" s="210"/>
      <c r="AF188" s="210"/>
      <c r="AG188" s="210" t="s">
        <v>165</v>
      </c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outlineLevel="2" x14ac:dyDescent="0.2">
      <c r="A189" s="217"/>
      <c r="B189" s="218"/>
      <c r="C189" s="252" t="s">
        <v>453</v>
      </c>
      <c r="D189" s="249"/>
      <c r="E189" s="249"/>
      <c r="F189" s="249"/>
      <c r="G189" s="249"/>
      <c r="H189" s="220"/>
      <c r="I189" s="220"/>
      <c r="J189" s="220"/>
      <c r="K189" s="220"/>
      <c r="L189" s="220"/>
      <c r="M189" s="220"/>
      <c r="N189" s="219"/>
      <c r="O189" s="219"/>
      <c r="P189" s="219"/>
      <c r="Q189" s="219"/>
      <c r="R189" s="220"/>
      <c r="S189" s="220"/>
      <c r="T189" s="220"/>
      <c r="U189" s="220"/>
      <c r="V189" s="220"/>
      <c r="W189" s="220"/>
      <c r="X189" s="220"/>
      <c r="Y189" s="220"/>
      <c r="Z189" s="210"/>
      <c r="AA189" s="210"/>
      <c r="AB189" s="210"/>
      <c r="AC189" s="210"/>
      <c r="AD189" s="210"/>
      <c r="AE189" s="210"/>
      <c r="AF189" s="210"/>
      <c r="AG189" s="210" t="s">
        <v>167</v>
      </c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2" x14ac:dyDescent="0.2">
      <c r="A190" s="217"/>
      <c r="B190" s="218"/>
      <c r="C190" s="243"/>
      <c r="D190" s="236"/>
      <c r="E190" s="236"/>
      <c r="F190" s="236"/>
      <c r="G190" s="236"/>
      <c r="H190" s="220"/>
      <c r="I190" s="220"/>
      <c r="J190" s="220"/>
      <c r="K190" s="220"/>
      <c r="L190" s="220"/>
      <c r="M190" s="220"/>
      <c r="N190" s="219"/>
      <c r="O190" s="219"/>
      <c r="P190" s="219"/>
      <c r="Q190" s="219"/>
      <c r="R190" s="220"/>
      <c r="S190" s="220"/>
      <c r="T190" s="220"/>
      <c r="U190" s="220"/>
      <c r="V190" s="220"/>
      <c r="W190" s="220"/>
      <c r="X190" s="220"/>
      <c r="Y190" s="220"/>
      <c r="Z190" s="210"/>
      <c r="AA190" s="210"/>
      <c r="AB190" s="210"/>
      <c r="AC190" s="210"/>
      <c r="AD190" s="210"/>
      <c r="AE190" s="210"/>
      <c r="AF190" s="210"/>
      <c r="AG190" s="210" t="s">
        <v>135</v>
      </c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1" x14ac:dyDescent="0.2">
      <c r="A191" s="229">
        <v>38</v>
      </c>
      <c r="B191" s="230" t="s">
        <v>295</v>
      </c>
      <c r="C191" s="240" t="s">
        <v>296</v>
      </c>
      <c r="D191" s="231" t="s">
        <v>293</v>
      </c>
      <c r="E191" s="232">
        <v>3</v>
      </c>
      <c r="F191" s="233"/>
      <c r="G191" s="234">
        <f>ROUND(E191*F191,2)</f>
        <v>0</v>
      </c>
      <c r="H191" s="233"/>
      <c r="I191" s="234">
        <f>ROUND(E191*H191,2)</f>
        <v>0</v>
      </c>
      <c r="J191" s="233"/>
      <c r="K191" s="234">
        <f>ROUND(E191*J191,2)</f>
        <v>0</v>
      </c>
      <c r="L191" s="234">
        <v>21</v>
      </c>
      <c r="M191" s="234">
        <f>G191*(1+L191/100)</f>
        <v>0</v>
      </c>
      <c r="N191" s="232">
        <v>0.43093999999999999</v>
      </c>
      <c r="O191" s="232">
        <f>ROUND(E191*N191,2)</f>
        <v>1.29</v>
      </c>
      <c r="P191" s="232">
        <v>0</v>
      </c>
      <c r="Q191" s="232">
        <f>ROUND(E191*P191,2)</f>
        <v>0</v>
      </c>
      <c r="R191" s="234" t="s">
        <v>163</v>
      </c>
      <c r="S191" s="234" t="s">
        <v>130</v>
      </c>
      <c r="T191" s="235" t="s">
        <v>131</v>
      </c>
      <c r="U191" s="220">
        <v>3.8170000000000002</v>
      </c>
      <c r="V191" s="220">
        <f>ROUND(E191*U191,2)</f>
        <v>11.45</v>
      </c>
      <c r="W191" s="220"/>
      <c r="X191" s="220" t="s">
        <v>164</v>
      </c>
      <c r="Y191" s="220" t="s">
        <v>133</v>
      </c>
      <c r="Z191" s="210"/>
      <c r="AA191" s="210"/>
      <c r="AB191" s="210"/>
      <c r="AC191" s="210"/>
      <c r="AD191" s="210"/>
      <c r="AE191" s="210"/>
      <c r="AF191" s="210"/>
      <c r="AG191" s="210" t="s">
        <v>165</v>
      </c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ht="33.75" outlineLevel="2" x14ac:dyDescent="0.2">
      <c r="A192" s="217"/>
      <c r="B192" s="218"/>
      <c r="C192" s="252" t="s">
        <v>297</v>
      </c>
      <c r="D192" s="249"/>
      <c r="E192" s="249"/>
      <c r="F192" s="249"/>
      <c r="G192" s="249"/>
      <c r="H192" s="220"/>
      <c r="I192" s="220"/>
      <c r="J192" s="220"/>
      <c r="K192" s="220"/>
      <c r="L192" s="220"/>
      <c r="M192" s="220"/>
      <c r="N192" s="219"/>
      <c r="O192" s="219"/>
      <c r="P192" s="219"/>
      <c r="Q192" s="219"/>
      <c r="R192" s="220"/>
      <c r="S192" s="220"/>
      <c r="T192" s="220"/>
      <c r="U192" s="220"/>
      <c r="V192" s="220"/>
      <c r="W192" s="220"/>
      <c r="X192" s="220"/>
      <c r="Y192" s="220"/>
      <c r="Z192" s="210"/>
      <c r="AA192" s="210"/>
      <c r="AB192" s="210"/>
      <c r="AC192" s="210"/>
      <c r="AD192" s="210"/>
      <c r="AE192" s="210"/>
      <c r="AF192" s="210"/>
      <c r="AG192" s="210" t="s">
        <v>167</v>
      </c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50" t="str">
        <f>C192</f>
        <v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v>
      </c>
      <c r="BB192" s="210"/>
      <c r="BC192" s="210"/>
      <c r="BD192" s="210"/>
      <c r="BE192" s="210"/>
      <c r="BF192" s="210"/>
      <c r="BG192" s="210"/>
      <c r="BH192" s="210"/>
    </row>
    <row r="193" spans="1:60" outlineLevel="2" x14ac:dyDescent="0.2">
      <c r="A193" s="217"/>
      <c r="B193" s="218"/>
      <c r="C193" s="243"/>
      <c r="D193" s="236"/>
      <c r="E193" s="236"/>
      <c r="F193" s="236"/>
      <c r="G193" s="236"/>
      <c r="H193" s="220"/>
      <c r="I193" s="220"/>
      <c r="J193" s="220"/>
      <c r="K193" s="220"/>
      <c r="L193" s="220"/>
      <c r="M193" s="220"/>
      <c r="N193" s="219"/>
      <c r="O193" s="219"/>
      <c r="P193" s="219"/>
      <c r="Q193" s="219"/>
      <c r="R193" s="220"/>
      <c r="S193" s="220"/>
      <c r="T193" s="220"/>
      <c r="U193" s="220"/>
      <c r="V193" s="220"/>
      <c r="W193" s="220"/>
      <c r="X193" s="220"/>
      <c r="Y193" s="220"/>
      <c r="Z193" s="210"/>
      <c r="AA193" s="210"/>
      <c r="AB193" s="210"/>
      <c r="AC193" s="210"/>
      <c r="AD193" s="210"/>
      <c r="AE193" s="210"/>
      <c r="AF193" s="210"/>
      <c r="AG193" s="210" t="s">
        <v>135</v>
      </c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outlineLevel="1" x14ac:dyDescent="0.2">
      <c r="A194" s="229">
        <v>39</v>
      </c>
      <c r="B194" s="230" t="s">
        <v>298</v>
      </c>
      <c r="C194" s="240" t="s">
        <v>299</v>
      </c>
      <c r="D194" s="231" t="s">
        <v>293</v>
      </c>
      <c r="E194" s="232">
        <v>4</v>
      </c>
      <c r="F194" s="233"/>
      <c r="G194" s="234">
        <f>ROUND(E194*F194,2)</f>
        <v>0</v>
      </c>
      <c r="H194" s="233"/>
      <c r="I194" s="234">
        <f>ROUND(E194*H194,2)</f>
        <v>0</v>
      </c>
      <c r="J194" s="233"/>
      <c r="K194" s="234">
        <f>ROUND(E194*J194,2)</f>
        <v>0</v>
      </c>
      <c r="L194" s="234">
        <v>21</v>
      </c>
      <c r="M194" s="234">
        <f>G194*(1+L194/100)</f>
        <v>0</v>
      </c>
      <c r="N194" s="232">
        <v>0.31590000000000001</v>
      </c>
      <c r="O194" s="232">
        <f>ROUND(E194*N194,2)</f>
        <v>1.26</v>
      </c>
      <c r="P194" s="232">
        <v>0</v>
      </c>
      <c r="Q194" s="232">
        <f>ROUND(E194*P194,2)</f>
        <v>0</v>
      </c>
      <c r="R194" s="234" t="s">
        <v>163</v>
      </c>
      <c r="S194" s="234" t="s">
        <v>130</v>
      </c>
      <c r="T194" s="235" t="s">
        <v>131</v>
      </c>
      <c r="U194" s="220">
        <v>1.5509999999999999</v>
      </c>
      <c r="V194" s="220">
        <f>ROUND(E194*U194,2)</f>
        <v>6.2</v>
      </c>
      <c r="W194" s="220"/>
      <c r="X194" s="220" t="s">
        <v>164</v>
      </c>
      <c r="Y194" s="220" t="s">
        <v>133</v>
      </c>
      <c r="Z194" s="210"/>
      <c r="AA194" s="210"/>
      <c r="AB194" s="210"/>
      <c r="AC194" s="210"/>
      <c r="AD194" s="210"/>
      <c r="AE194" s="210"/>
      <c r="AF194" s="210"/>
      <c r="AG194" s="210" t="s">
        <v>165</v>
      </c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ht="33.75" outlineLevel="2" x14ac:dyDescent="0.2">
      <c r="A195" s="217"/>
      <c r="B195" s="218"/>
      <c r="C195" s="252" t="s">
        <v>297</v>
      </c>
      <c r="D195" s="249"/>
      <c r="E195" s="249"/>
      <c r="F195" s="249"/>
      <c r="G195" s="249"/>
      <c r="H195" s="220"/>
      <c r="I195" s="220"/>
      <c r="J195" s="220"/>
      <c r="K195" s="220"/>
      <c r="L195" s="220"/>
      <c r="M195" s="220"/>
      <c r="N195" s="219"/>
      <c r="O195" s="219"/>
      <c r="P195" s="219"/>
      <c r="Q195" s="219"/>
      <c r="R195" s="220"/>
      <c r="S195" s="220"/>
      <c r="T195" s="220"/>
      <c r="U195" s="220"/>
      <c r="V195" s="220"/>
      <c r="W195" s="220"/>
      <c r="X195" s="220"/>
      <c r="Y195" s="220"/>
      <c r="Z195" s="210"/>
      <c r="AA195" s="210"/>
      <c r="AB195" s="210"/>
      <c r="AC195" s="210"/>
      <c r="AD195" s="210"/>
      <c r="AE195" s="210"/>
      <c r="AF195" s="210"/>
      <c r="AG195" s="210" t="s">
        <v>167</v>
      </c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50" t="str">
        <f>C195</f>
        <v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v>
      </c>
      <c r="BB195" s="210"/>
      <c r="BC195" s="210"/>
      <c r="BD195" s="210"/>
      <c r="BE195" s="210"/>
      <c r="BF195" s="210"/>
      <c r="BG195" s="210"/>
      <c r="BH195" s="210"/>
    </row>
    <row r="196" spans="1:60" outlineLevel="2" x14ac:dyDescent="0.2">
      <c r="A196" s="217"/>
      <c r="B196" s="218"/>
      <c r="C196" s="243"/>
      <c r="D196" s="236"/>
      <c r="E196" s="236"/>
      <c r="F196" s="236"/>
      <c r="G196" s="236"/>
      <c r="H196" s="220"/>
      <c r="I196" s="220"/>
      <c r="J196" s="220"/>
      <c r="K196" s="220"/>
      <c r="L196" s="220"/>
      <c r="M196" s="220"/>
      <c r="N196" s="219"/>
      <c r="O196" s="219"/>
      <c r="P196" s="219"/>
      <c r="Q196" s="219"/>
      <c r="R196" s="220"/>
      <c r="S196" s="220"/>
      <c r="T196" s="220"/>
      <c r="U196" s="220"/>
      <c r="V196" s="220"/>
      <c r="W196" s="220"/>
      <c r="X196" s="220"/>
      <c r="Y196" s="220"/>
      <c r="Z196" s="210"/>
      <c r="AA196" s="210"/>
      <c r="AB196" s="210"/>
      <c r="AC196" s="210"/>
      <c r="AD196" s="210"/>
      <c r="AE196" s="210"/>
      <c r="AF196" s="210"/>
      <c r="AG196" s="210" t="s">
        <v>135</v>
      </c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outlineLevel="1" x14ac:dyDescent="0.2">
      <c r="A197" s="229">
        <v>40</v>
      </c>
      <c r="B197" s="230" t="s">
        <v>454</v>
      </c>
      <c r="C197" s="240" t="s">
        <v>455</v>
      </c>
      <c r="D197" s="231" t="s">
        <v>293</v>
      </c>
      <c r="E197" s="232">
        <v>2</v>
      </c>
      <c r="F197" s="233"/>
      <c r="G197" s="234">
        <f>ROUND(E197*F197,2)</f>
        <v>0</v>
      </c>
      <c r="H197" s="233"/>
      <c r="I197" s="234">
        <f>ROUND(E197*H197,2)</f>
        <v>0</v>
      </c>
      <c r="J197" s="233"/>
      <c r="K197" s="234">
        <f>ROUND(E197*J197,2)</f>
        <v>0</v>
      </c>
      <c r="L197" s="234">
        <v>21</v>
      </c>
      <c r="M197" s="234">
        <f>G197*(1+L197/100)</f>
        <v>0</v>
      </c>
      <c r="N197" s="232">
        <v>9.4359999999999999E-2</v>
      </c>
      <c r="O197" s="232">
        <f>ROUND(E197*N197,2)</f>
        <v>0.19</v>
      </c>
      <c r="P197" s="232">
        <v>0</v>
      </c>
      <c r="Q197" s="232">
        <f>ROUND(E197*P197,2)</f>
        <v>0</v>
      </c>
      <c r="R197" s="234" t="s">
        <v>410</v>
      </c>
      <c r="S197" s="234" t="s">
        <v>130</v>
      </c>
      <c r="T197" s="235" t="s">
        <v>131</v>
      </c>
      <c r="U197" s="220">
        <v>1.6890000000000001</v>
      </c>
      <c r="V197" s="220">
        <f>ROUND(E197*U197,2)</f>
        <v>3.38</v>
      </c>
      <c r="W197" s="220"/>
      <c r="X197" s="220" t="s">
        <v>164</v>
      </c>
      <c r="Y197" s="220" t="s">
        <v>133</v>
      </c>
      <c r="Z197" s="210"/>
      <c r="AA197" s="210"/>
      <c r="AB197" s="210"/>
      <c r="AC197" s="210"/>
      <c r="AD197" s="210"/>
      <c r="AE197" s="210"/>
      <c r="AF197" s="210"/>
      <c r="AG197" s="210" t="s">
        <v>165</v>
      </c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outlineLevel="2" x14ac:dyDescent="0.2">
      <c r="A198" s="217"/>
      <c r="B198" s="218"/>
      <c r="C198" s="252" t="s">
        <v>456</v>
      </c>
      <c r="D198" s="249"/>
      <c r="E198" s="249"/>
      <c r="F198" s="249"/>
      <c r="G198" s="249"/>
      <c r="H198" s="220"/>
      <c r="I198" s="220"/>
      <c r="J198" s="220"/>
      <c r="K198" s="220"/>
      <c r="L198" s="220"/>
      <c r="M198" s="220"/>
      <c r="N198" s="219"/>
      <c r="O198" s="219"/>
      <c r="P198" s="219"/>
      <c r="Q198" s="219"/>
      <c r="R198" s="220"/>
      <c r="S198" s="220"/>
      <c r="T198" s="220"/>
      <c r="U198" s="220"/>
      <c r="V198" s="220"/>
      <c r="W198" s="220"/>
      <c r="X198" s="220"/>
      <c r="Y198" s="220"/>
      <c r="Z198" s="210"/>
      <c r="AA198" s="210"/>
      <c r="AB198" s="210"/>
      <c r="AC198" s="210"/>
      <c r="AD198" s="210"/>
      <c r="AE198" s="210"/>
      <c r="AF198" s="210"/>
      <c r="AG198" s="210" t="s">
        <v>167</v>
      </c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outlineLevel="2" x14ac:dyDescent="0.2">
      <c r="A199" s="217"/>
      <c r="B199" s="218"/>
      <c r="C199" s="254" t="s">
        <v>457</v>
      </c>
      <c r="D199" s="251"/>
      <c r="E199" s="251"/>
      <c r="F199" s="251"/>
      <c r="G199" s="251"/>
      <c r="H199" s="220"/>
      <c r="I199" s="220"/>
      <c r="J199" s="220"/>
      <c r="K199" s="220"/>
      <c r="L199" s="220"/>
      <c r="M199" s="220"/>
      <c r="N199" s="219"/>
      <c r="O199" s="219"/>
      <c r="P199" s="219"/>
      <c r="Q199" s="219"/>
      <c r="R199" s="220"/>
      <c r="S199" s="220"/>
      <c r="T199" s="220"/>
      <c r="U199" s="220"/>
      <c r="V199" s="220"/>
      <c r="W199" s="220"/>
      <c r="X199" s="220"/>
      <c r="Y199" s="220"/>
      <c r="Z199" s="210"/>
      <c r="AA199" s="210"/>
      <c r="AB199" s="210"/>
      <c r="AC199" s="210"/>
      <c r="AD199" s="210"/>
      <c r="AE199" s="210"/>
      <c r="AF199" s="210"/>
      <c r="AG199" s="210" t="s">
        <v>149</v>
      </c>
      <c r="AH199" s="210"/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outlineLevel="2" x14ac:dyDescent="0.2">
      <c r="A200" s="217"/>
      <c r="B200" s="218"/>
      <c r="C200" s="243"/>
      <c r="D200" s="236"/>
      <c r="E200" s="236"/>
      <c r="F200" s="236"/>
      <c r="G200" s="236"/>
      <c r="H200" s="220"/>
      <c r="I200" s="220"/>
      <c r="J200" s="220"/>
      <c r="K200" s="220"/>
      <c r="L200" s="220"/>
      <c r="M200" s="220"/>
      <c r="N200" s="219"/>
      <c r="O200" s="219"/>
      <c r="P200" s="219"/>
      <c r="Q200" s="219"/>
      <c r="R200" s="220"/>
      <c r="S200" s="220"/>
      <c r="T200" s="220"/>
      <c r="U200" s="220"/>
      <c r="V200" s="220"/>
      <c r="W200" s="220"/>
      <c r="X200" s="220"/>
      <c r="Y200" s="220"/>
      <c r="Z200" s="210"/>
      <c r="AA200" s="210"/>
      <c r="AB200" s="210"/>
      <c r="AC200" s="210"/>
      <c r="AD200" s="210"/>
      <c r="AE200" s="210"/>
      <c r="AF200" s="210"/>
      <c r="AG200" s="210" t="s">
        <v>135</v>
      </c>
      <c r="AH200" s="210"/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ht="33.75" outlineLevel="1" x14ac:dyDescent="0.2">
      <c r="A201" s="229">
        <v>41</v>
      </c>
      <c r="B201" s="230" t="s">
        <v>458</v>
      </c>
      <c r="C201" s="240" t="s">
        <v>459</v>
      </c>
      <c r="D201" s="231" t="s">
        <v>293</v>
      </c>
      <c r="E201" s="232">
        <v>2.04</v>
      </c>
      <c r="F201" s="233"/>
      <c r="G201" s="234">
        <f>ROUND(E201*F201,2)</f>
        <v>0</v>
      </c>
      <c r="H201" s="233"/>
      <c r="I201" s="234">
        <f>ROUND(E201*H201,2)</f>
        <v>0</v>
      </c>
      <c r="J201" s="233"/>
      <c r="K201" s="234">
        <f>ROUND(E201*J201,2)</f>
        <v>0</v>
      </c>
      <c r="L201" s="234">
        <v>21</v>
      </c>
      <c r="M201" s="234">
        <f>G201*(1+L201/100)</f>
        <v>0</v>
      </c>
      <c r="N201" s="232">
        <v>2.8700000000000002E-3</v>
      </c>
      <c r="O201" s="232">
        <f>ROUND(E201*N201,2)</f>
        <v>0.01</v>
      </c>
      <c r="P201" s="232">
        <v>0</v>
      </c>
      <c r="Q201" s="232">
        <f>ROUND(E201*P201,2)</f>
        <v>0</v>
      </c>
      <c r="R201" s="234" t="s">
        <v>244</v>
      </c>
      <c r="S201" s="234" t="s">
        <v>130</v>
      </c>
      <c r="T201" s="235" t="s">
        <v>131</v>
      </c>
      <c r="U201" s="220">
        <v>0</v>
      </c>
      <c r="V201" s="220">
        <f>ROUND(E201*U201,2)</f>
        <v>0</v>
      </c>
      <c r="W201" s="220"/>
      <c r="X201" s="220" t="s">
        <v>245</v>
      </c>
      <c r="Y201" s="220" t="s">
        <v>133</v>
      </c>
      <c r="Z201" s="210"/>
      <c r="AA201" s="210"/>
      <c r="AB201" s="210"/>
      <c r="AC201" s="210"/>
      <c r="AD201" s="210"/>
      <c r="AE201" s="210"/>
      <c r="AF201" s="210"/>
      <c r="AG201" s="210" t="s">
        <v>246</v>
      </c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</row>
    <row r="202" spans="1:60" outlineLevel="2" x14ac:dyDescent="0.2">
      <c r="A202" s="217"/>
      <c r="B202" s="218"/>
      <c r="C202" s="253" t="s">
        <v>460</v>
      </c>
      <c r="D202" s="247"/>
      <c r="E202" s="248">
        <v>2.04</v>
      </c>
      <c r="F202" s="220"/>
      <c r="G202" s="220"/>
      <c r="H202" s="220"/>
      <c r="I202" s="220"/>
      <c r="J202" s="220"/>
      <c r="K202" s="220"/>
      <c r="L202" s="220"/>
      <c r="M202" s="220"/>
      <c r="N202" s="219"/>
      <c r="O202" s="219"/>
      <c r="P202" s="219"/>
      <c r="Q202" s="219"/>
      <c r="R202" s="220"/>
      <c r="S202" s="220"/>
      <c r="T202" s="220"/>
      <c r="U202" s="220"/>
      <c r="V202" s="220"/>
      <c r="W202" s="220"/>
      <c r="X202" s="220"/>
      <c r="Y202" s="220"/>
      <c r="Z202" s="210"/>
      <c r="AA202" s="210"/>
      <c r="AB202" s="210"/>
      <c r="AC202" s="210"/>
      <c r="AD202" s="210"/>
      <c r="AE202" s="210"/>
      <c r="AF202" s="210"/>
      <c r="AG202" s="210" t="s">
        <v>169</v>
      </c>
      <c r="AH202" s="210">
        <v>0</v>
      </c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outlineLevel="2" x14ac:dyDescent="0.2">
      <c r="A203" s="217"/>
      <c r="B203" s="218"/>
      <c r="C203" s="243"/>
      <c r="D203" s="236"/>
      <c r="E203" s="236"/>
      <c r="F203" s="236"/>
      <c r="G203" s="236"/>
      <c r="H203" s="220"/>
      <c r="I203" s="220"/>
      <c r="J203" s="220"/>
      <c r="K203" s="220"/>
      <c r="L203" s="220"/>
      <c r="M203" s="220"/>
      <c r="N203" s="219"/>
      <c r="O203" s="219"/>
      <c r="P203" s="219"/>
      <c r="Q203" s="219"/>
      <c r="R203" s="220"/>
      <c r="S203" s="220"/>
      <c r="T203" s="220"/>
      <c r="U203" s="220"/>
      <c r="V203" s="220"/>
      <c r="W203" s="220"/>
      <c r="X203" s="220"/>
      <c r="Y203" s="220"/>
      <c r="Z203" s="210"/>
      <c r="AA203" s="210"/>
      <c r="AB203" s="210"/>
      <c r="AC203" s="210"/>
      <c r="AD203" s="210"/>
      <c r="AE203" s="210"/>
      <c r="AF203" s="210"/>
      <c r="AG203" s="210" t="s">
        <v>135</v>
      </c>
      <c r="AH203" s="210"/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</row>
    <row r="204" spans="1:60" ht="33.75" outlineLevel="1" x14ac:dyDescent="0.2">
      <c r="A204" s="229">
        <v>42</v>
      </c>
      <c r="B204" s="230" t="s">
        <v>461</v>
      </c>
      <c r="C204" s="240" t="s">
        <v>462</v>
      </c>
      <c r="D204" s="231" t="s">
        <v>293</v>
      </c>
      <c r="E204" s="232">
        <v>2</v>
      </c>
      <c r="F204" s="233"/>
      <c r="G204" s="234">
        <f>ROUND(E204*F204,2)</f>
        <v>0</v>
      </c>
      <c r="H204" s="233"/>
      <c r="I204" s="234">
        <f>ROUND(E204*H204,2)</f>
        <v>0</v>
      </c>
      <c r="J204" s="233"/>
      <c r="K204" s="234">
        <f>ROUND(E204*J204,2)</f>
        <v>0</v>
      </c>
      <c r="L204" s="234">
        <v>21</v>
      </c>
      <c r="M204" s="234">
        <f>G204*(1+L204/100)</f>
        <v>0</v>
      </c>
      <c r="N204" s="232">
        <v>6.4000000000000005E-4</v>
      </c>
      <c r="O204" s="232">
        <f>ROUND(E204*N204,2)</f>
        <v>0</v>
      </c>
      <c r="P204" s="232">
        <v>0</v>
      </c>
      <c r="Q204" s="232">
        <f>ROUND(E204*P204,2)</f>
        <v>0</v>
      </c>
      <c r="R204" s="234" t="s">
        <v>244</v>
      </c>
      <c r="S204" s="234" t="s">
        <v>130</v>
      </c>
      <c r="T204" s="235" t="s">
        <v>131</v>
      </c>
      <c r="U204" s="220">
        <v>0</v>
      </c>
      <c r="V204" s="220">
        <f>ROUND(E204*U204,2)</f>
        <v>0</v>
      </c>
      <c r="W204" s="220"/>
      <c r="X204" s="220" t="s">
        <v>245</v>
      </c>
      <c r="Y204" s="220" t="s">
        <v>133</v>
      </c>
      <c r="Z204" s="210"/>
      <c r="AA204" s="210"/>
      <c r="AB204" s="210"/>
      <c r="AC204" s="210"/>
      <c r="AD204" s="210"/>
      <c r="AE204" s="210"/>
      <c r="AF204" s="210"/>
      <c r="AG204" s="210" t="s">
        <v>246</v>
      </c>
      <c r="AH204" s="210"/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</row>
    <row r="205" spans="1:60" outlineLevel="2" x14ac:dyDescent="0.2">
      <c r="A205" s="217"/>
      <c r="B205" s="218"/>
      <c r="C205" s="241"/>
      <c r="D205" s="237"/>
      <c r="E205" s="237"/>
      <c r="F205" s="237"/>
      <c r="G205" s="237"/>
      <c r="H205" s="220"/>
      <c r="I205" s="220"/>
      <c r="J205" s="220"/>
      <c r="K205" s="220"/>
      <c r="L205" s="220"/>
      <c r="M205" s="220"/>
      <c r="N205" s="219"/>
      <c r="O205" s="219"/>
      <c r="P205" s="219"/>
      <c r="Q205" s="219"/>
      <c r="R205" s="220"/>
      <c r="S205" s="220"/>
      <c r="T205" s="220"/>
      <c r="U205" s="220"/>
      <c r="V205" s="220"/>
      <c r="W205" s="220"/>
      <c r="X205" s="220"/>
      <c r="Y205" s="220"/>
      <c r="Z205" s="210"/>
      <c r="AA205" s="210"/>
      <c r="AB205" s="210"/>
      <c r="AC205" s="210"/>
      <c r="AD205" s="210"/>
      <c r="AE205" s="210"/>
      <c r="AF205" s="210"/>
      <c r="AG205" s="210" t="s">
        <v>135</v>
      </c>
      <c r="AH205" s="210"/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ht="33.75" outlineLevel="1" x14ac:dyDescent="0.2">
      <c r="A206" s="229">
        <v>43</v>
      </c>
      <c r="B206" s="230" t="s">
        <v>463</v>
      </c>
      <c r="C206" s="240" t="s">
        <v>464</v>
      </c>
      <c r="D206" s="231" t="s">
        <v>293</v>
      </c>
      <c r="E206" s="232">
        <v>2</v>
      </c>
      <c r="F206" s="233"/>
      <c r="G206" s="234">
        <f>ROUND(E206*F206,2)</f>
        <v>0</v>
      </c>
      <c r="H206" s="233"/>
      <c r="I206" s="234">
        <f>ROUND(E206*H206,2)</f>
        <v>0</v>
      </c>
      <c r="J206" s="233"/>
      <c r="K206" s="234">
        <f>ROUND(E206*J206,2)</f>
        <v>0</v>
      </c>
      <c r="L206" s="234">
        <v>21</v>
      </c>
      <c r="M206" s="234">
        <f>G206*(1+L206/100)</f>
        <v>0</v>
      </c>
      <c r="N206" s="232">
        <v>6.6E-4</v>
      </c>
      <c r="O206" s="232">
        <f>ROUND(E206*N206,2)</f>
        <v>0</v>
      </c>
      <c r="P206" s="232">
        <v>0</v>
      </c>
      <c r="Q206" s="232">
        <f>ROUND(E206*P206,2)</f>
        <v>0</v>
      </c>
      <c r="R206" s="234" t="s">
        <v>244</v>
      </c>
      <c r="S206" s="234" t="s">
        <v>130</v>
      </c>
      <c r="T206" s="235" t="s">
        <v>131</v>
      </c>
      <c r="U206" s="220">
        <v>0</v>
      </c>
      <c r="V206" s="220">
        <f>ROUND(E206*U206,2)</f>
        <v>0</v>
      </c>
      <c r="W206" s="220"/>
      <c r="X206" s="220" t="s">
        <v>245</v>
      </c>
      <c r="Y206" s="220" t="s">
        <v>133</v>
      </c>
      <c r="Z206" s="210"/>
      <c r="AA206" s="210"/>
      <c r="AB206" s="210"/>
      <c r="AC206" s="210"/>
      <c r="AD206" s="210"/>
      <c r="AE206" s="210"/>
      <c r="AF206" s="210"/>
      <c r="AG206" s="210" t="s">
        <v>246</v>
      </c>
      <c r="AH206" s="210"/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outlineLevel="2" x14ac:dyDescent="0.2">
      <c r="A207" s="217"/>
      <c r="B207" s="218"/>
      <c r="C207" s="241"/>
      <c r="D207" s="237"/>
      <c r="E207" s="237"/>
      <c r="F207" s="237"/>
      <c r="G207" s="237"/>
      <c r="H207" s="220"/>
      <c r="I207" s="220"/>
      <c r="J207" s="220"/>
      <c r="K207" s="220"/>
      <c r="L207" s="220"/>
      <c r="M207" s="220"/>
      <c r="N207" s="219"/>
      <c r="O207" s="219"/>
      <c r="P207" s="219"/>
      <c r="Q207" s="219"/>
      <c r="R207" s="220"/>
      <c r="S207" s="220"/>
      <c r="T207" s="220"/>
      <c r="U207" s="220"/>
      <c r="V207" s="220"/>
      <c r="W207" s="220"/>
      <c r="X207" s="220"/>
      <c r="Y207" s="220"/>
      <c r="Z207" s="210"/>
      <c r="AA207" s="210"/>
      <c r="AB207" s="210"/>
      <c r="AC207" s="210"/>
      <c r="AD207" s="210"/>
      <c r="AE207" s="210"/>
      <c r="AF207" s="210"/>
      <c r="AG207" s="210" t="s">
        <v>135</v>
      </c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</row>
    <row r="208" spans="1:60" ht="22.5" outlineLevel="1" x14ac:dyDescent="0.2">
      <c r="A208" s="229">
        <v>44</v>
      </c>
      <c r="B208" s="230" t="s">
        <v>465</v>
      </c>
      <c r="C208" s="240" t="s">
        <v>466</v>
      </c>
      <c r="D208" s="231" t="s">
        <v>293</v>
      </c>
      <c r="E208" s="232">
        <v>2</v>
      </c>
      <c r="F208" s="233"/>
      <c r="G208" s="234">
        <f>ROUND(E208*F208,2)</f>
        <v>0</v>
      </c>
      <c r="H208" s="233"/>
      <c r="I208" s="234">
        <f>ROUND(E208*H208,2)</f>
        <v>0</v>
      </c>
      <c r="J208" s="233"/>
      <c r="K208" s="234">
        <f>ROUND(E208*J208,2)</f>
        <v>0</v>
      </c>
      <c r="L208" s="234">
        <v>21</v>
      </c>
      <c r="M208" s="234">
        <f>G208*(1+L208/100)</f>
        <v>0</v>
      </c>
      <c r="N208" s="232">
        <v>0.13500000000000001</v>
      </c>
      <c r="O208" s="232">
        <f>ROUND(E208*N208,2)</f>
        <v>0.27</v>
      </c>
      <c r="P208" s="232">
        <v>0</v>
      </c>
      <c r="Q208" s="232">
        <f>ROUND(E208*P208,2)</f>
        <v>0</v>
      </c>
      <c r="R208" s="234" t="s">
        <v>244</v>
      </c>
      <c r="S208" s="234" t="s">
        <v>130</v>
      </c>
      <c r="T208" s="235" t="s">
        <v>131</v>
      </c>
      <c r="U208" s="220">
        <v>0</v>
      </c>
      <c r="V208" s="220">
        <f>ROUND(E208*U208,2)</f>
        <v>0</v>
      </c>
      <c r="W208" s="220"/>
      <c r="X208" s="220" t="s">
        <v>245</v>
      </c>
      <c r="Y208" s="220" t="s">
        <v>133</v>
      </c>
      <c r="Z208" s="210"/>
      <c r="AA208" s="210"/>
      <c r="AB208" s="210"/>
      <c r="AC208" s="210"/>
      <c r="AD208" s="210"/>
      <c r="AE208" s="210"/>
      <c r="AF208" s="210"/>
      <c r="AG208" s="210" t="s">
        <v>246</v>
      </c>
      <c r="AH208" s="210"/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</row>
    <row r="209" spans="1:60" outlineLevel="2" x14ac:dyDescent="0.2">
      <c r="A209" s="217"/>
      <c r="B209" s="218"/>
      <c r="C209" s="241"/>
      <c r="D209" s="237"/>
      <c r="E209" s="237"/>
      <c r="F209" s="237"/>
      <c r="G209" s="237"/>
      <c r="H209" s="220"/>
      <c r="I209" s="220"/>
      <c r="J209" s="220"/>
      <c r="K209" s="220"/>
      <c r="L209" s="220"/>
      <c r="M209" s="220"/>
      <c r="N209" s="219"/>
      <c r="O209" s="219"/>
      <c r="P209" s="219"/>
      <c r="Q209" s="219"/>
      <c r="R209" s="220"/>
      <c r="S209" s="220"/>
      <c r="T209" s="220"/>
      <c r="U209" s="220"/>
      <c r="V209" s="220"/>
      <c r="W209" s="220"/>
      <c r="X209" s="220"/>
      <c r="Y209" s="220"/>
      <c r="Z209" s="210"/>
      <c r="AA209" s="210"/>
      <c r="AB209" s="210"/>
      <c r="AC209" s="210"/>
      <c r="AD209" s="210"/>
      <c r="AE209" s="210"/>
      <c r="AF209" s="210"/>
      <c r="AG209" s="210" t="s">
        <v>135</v>
      </c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x14ac:dyDescent="0.2">
      <c r="A210" s="222" t="s">
        <v>125</v>
      </c>
      <c r="B210" s="223" t="s">
        <v>83</v>
      </c>
      <c r="C210" s="239" t="s">
        <v>84</v>
      </c>
      <c r="D210" s="224"/>
      <c r="E210" s="225"/>
      <c r="F210" s="226"/>
      <c r="G210" s="226">
        <f>SUMIF(AG211:AG266,"&lt;&gt;NOR",G211:G266)</f>
        <v>0</v>
      </c>
      <c r="H210" s="226"/>
      <c r="I210" s="226">
        <f>SUM(I211:I266)</f>
        <v>0</v>
      </c>
      <c r="J210" s="226"/>
      <c r="K210" s="226">
        <f>SUM(K211:K266)</f>
        <v>0</v>
      </c>
      <c r="L210" s="226"/>
      <c r="M210" s="226">
        <f>SUM(M211:M266)</f>
        <v>0</v>
      </c>
      <c r="N210" s="225"/>
      <c r="O210" s="225">
        <f>SUM(O211:O266)</f>
        <v>86.4</v>
      </c>
      <c r="P210" s="225"/>
      <c r="Q210" s="225">
        <f>SUM(Q211:Q266)</f>
        <v>0</v>
      </c>
      <c r="R210" s="226"/>
      <c r="S210" s="226"/>
      <c r="T210" s="227"/>
      <c r="U210" s="221"/>
      <c r="V210" s="221">
        <f>SUM(V211:V266)</f>
        <v>99.74</v>
      </c>
      <c r="W210" s="221"/>
      <c r="X210" s="221"/>
      <c r="Y210" s="221"/>
      <c r="AG210" t="s">
        <v>126</v>
      </c>
    </row>
    <row r="211" spans="1:60" ht="22.5" outlineLevel="1" x14ac:dyDescent="0.2">
      <c r="A211" s="229">
        <v>45</v>
      </c>
      <c r="B211" s="230" t="s">
        <v>467</v>
      </c>
      <c r="C211" s="240" t="s">
        <v>468</v>
      </c>
      <c r="D211" s="231" t="s">
        <v>189</v>
      </c>
      <c r="E211" s="232">
        <v>115.1</v>
      </c>
      <c r="F211" s="233"/>
      <c r="G211" s="234">
        <f>ROUND(E211*F211,2)</f>
        <v>0</v>
      </c>
      <c r="H211" s="233"/>
      <c r="I211" s="234">
        <f>ROUND(E211*H211,2)</f>
        <v>0</v>
      </c>
      <c r="J211" s="233"/>
      <c r="K211" s="234">
        <f>ROUND(E211*J211,2)</f>
        <v>0</v>
      </c>
      <c r="L211" s="234">
        <v>21</v>
      </c>
      <c r="M211" s="234">
        <f>G211*(1+L211/100)</f>
        <v>0</v>
      </c>
      <c r="N211" s="232">
        <v>0.185</v>
      </c>
      <c r="O211" s="232">
        <f>ROUND(E211*N211,2)</f>
        <v>21.29</v>
      </c>
      <c r="P211" s="232">
        <v>0</v>
      </c>
      <c r="Q211" s="232">
        <f>ROUND(E211*P211,2)</f>
        <v>0</v>
      </c>
      <c r="R211" s="234" t="s">
        <v>163</v>
      </c>
      <c r="S211" s="234" t="s">
        <v>130</v>
      </c>
      <c r="T211" s="235" t="s">
        <v>131</v>
      </c>
      <c r="U211" s="220">
        <v>0.33704000000000001</v>
      </c>
      <c r="V211" s="220">
        <f>ROUND(E211*U211,2)</f>
        <v>38.79</v>
      </c>
      <c r="W211" s="220"/>
      <c r="X211" s="220" t="s">
        <v>164</v>
      </c>
      <c r="Y211" s="220" t="s">
        <v>133</v>
      </c>
      <c r="Z211" s="210"/>
      <c r="AA211" s="210"/>
      <c r="AB211" s="210"/>
      <c r="AC211" s="210"/>
      <c r="AD211" s="210"/>
      <c r="AE211" s="210"/>
      <c r="AF211" s="210"/>
      <c r="AG211" s="210" t="s">
        <v>165</v>
      </c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</row>
    <row r="212" spans="1:60" outlineLevel="2" x14ac:dyDescent="0.2">
      <c r="A212" s="217"/>
      <c r="B212" s="218"/>
      <c r="C212" s="252" t="s">
        <v>303</v>
      </c>
      <c r="D212" s="249"/>
      <c r="E212" s="249"/>
      <c r="F212" s="249"/>
      <c r="G212" s="249"/>
      <c r="H212" s="220"/>
      <c r="I212" s="220"/>
      <c r="J212" s="220"/>
      <c r="K212" s="220"/>
      <c r="L212" s="220"/>
      <c r="M212" s="220"/>
      <c r="N212" s="219"/>
      <c r="O212" s="219"/>
      <c r="P212" s="219"/>
      <c r="Q212" s="219"/>
      <c r="R212" s="220"/>
      <c r="S212" s="220"/>
      <c r="T212" s="220"/>
      <c r="U212" s="220"/>
      <c r="V212" s="220"/>
      <c r="W212" s="220"/>
      <c r="X212" s="220"/>
      <c r="Y212" s="220"/>
      <c r="Z212" s="210"/>
      <c r="AA212" s="210"/>
      <c r="AB212" s="210"/>
      <c r="AC212" s="210"/>
      <c r="AD212" s="210"/>
      <c r="AE212" s="210"/>
      <c r="AF212" s="210"/>
      <c r="AG212" s="210" t="s">
        <v>167</v>
      </c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</row>
    <row r="213" spans="1:60" outlineLevel="2" x14ac:dyDescent="0.2">
      <c r="A213" s="217"/>
      <c r="B213" s="218"/>
      <c r="C213" s="253" t="s">
        <v>469</v>
      </c>
      <c r="D213" s="247"/>
      <c r="E213" s="248">
        <v>105.1</v>
      </c>
      <c r="F213" s="220"/>
      <c r="G213" s="220"/>
      <c r="H213" s="220"/>
      <c r="I213" s="220"/>
      <c r="J213" s="220"/>
      <c r="K213" s="220"/>
      <c r="L213" s="220"/>
      <c r="M213" s="220"/>
      <c r="N213" s="219"/>
      <c r="O213" s="219"/>
      <c r="P213" s="219"/>
      <c r="Q213" s="219"/>
      <c r="R213" s="220"/>
      <c r="S213" s="220"/>
      <c r="T213" s="220"/>
      <c r="U213" s="220"/>
      <c r="V213" s="220"/>
      <c r="W213" s="220"/>
      <c r="X213" s="220"/>
      <c r="Y213" s="220"/>
      <c r="Z213" s="210"/>
      <c r="AA213" s="210"/>
      <c r="AB213" s="210"/>
      <c r="AC213" s="210"/>
      <c r="AD213" s="210"/>
      <c r="AE213" s="210"/>
      <c r="AF213" s="210"/>
      <c r="AG213" s="210" t="s">
        <v>169</v>
      </c>
      <c r="AH213" s="210">
        <v>0</v>
      </c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</row>
    <row r="214" spans="1:60" outlineLevel="3" x14ac:dyDescent="0.2">
      <c r="A214" s="217"/>
      <c r="B214" s="218"/>
      <c r="C214" s="253" t="s">
        <v>470</v>
      </c>
      <c r="D214" s="247"/>
      <c r="E214" s="248">
        <v>10</v>
      </c>
      <c r="F214" s="220"/>
      <c r="G214" s="220"/>
      <c r="H214" s="220"/>
      <c r="I214" s="220"/>
      <c r="J214" s="220"/>
      <c r="K214" s="220"/>
      <c r="L214" s="220"/>
      <c r="M214" s="220"/>
      <c r="N214" s="219"/>
      <c r="O214" s="219"/>
      <c r="P214" s="219"/>
      <c r="Q214" s="219"/>
      <c r="R214" s="220"/>
      <c r="S214" s="220"/>
      <c r="T214" s="220"/>
      <c r="U214" s="220"/>
      <c r="V214" s="220"/>
      <c r="W214" s="220"/>
      <c r="X214" s="220"/>
      <c r="Y214" s="220"/>
      <c r="Z214" s="210"/>
      <c r="AA214" s="210"/>
      <c r="AB214" s="210"/>
      <c r="AC214" s="210"/>
      <c r="AD214" s="210"/>
      <c r="AE214" s="210"/>
      <c r="AF214" s="210"/>
      <c r="AG214" s="210" t="s">
        <v>169</v>
      </c>
      <c r="AH214" s="210">
        <v>0</v>
      </c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outlineLevel="2" x14ac:dyDescent="0.2">
      <c r="A215" s="217"/>
      <c r="B215" s="218"/>
      <c r="C215" s="243"/>
      <c r="D215" s="236"/>
      <c r="E215" s="236"/>
      <c r="F215" s="236"/>
      <c r="G215" s="236"/>
      <c r="H215" s="220"/>
      <c r="I215" s="220"/>
      <c r="J215" s="220"/>
      <c r="K215" s="220"/>
      <c r="L215" s="220"/>
      <c r="M215" s="220"/>
      <c r="N215" s="219"/>
      <c r="O215" s="219"/>
      <c r="P215" s="219"/>
      <c r="Q215" s="219"/>
      <c r="R215" s="220"/>
      <c r="S215" s="220"/>
      <c r="T215" s="220"/>
      <c r="U215" s="220"/>
      <c r="V215" s="220"/>
      <c r="W215" s="220"/>
      <c r="X215" s="220"/>
      <c r="Y215" s="220"/>
      <c r="Z215" s="210"/>
      <c r="AA215" s="210"/>
      <c r="AB215" s="210"/>
      <c r="AC215" s="210"/>
      <c r="AD215" s="210"/>
      <c r="AE215" s="210"/>
      <c r="AF215" s="210"/>
      <c r="AG215" s="210" t="s">
        <v>135</v>
      </c>
      <c r="AH215" s="210"/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ht="22.5" outlineLevel="1" x14ac:dyDescent="0.2">
      <c r="A216" s="229">
        <v>46</v>
      </c>
      <c r="B216" s="230" t="s">
        <v>301</v>
      </c>
      <c r="C216" s="240" t="s">
        <v>302</v>
      </c>
      <c r="D216" s="231" t="s">
        <v>189</v>
      </c>
      <c r="E216" s="232">
        <v>112.2</v>
      </c>
      <c r="F216" s="233"/>
      <c r="G216" s="234">
        <f>ROUND(E216*F216,2)</f>
        <v>0</v>
      </c>
      <c r="H216" s="233"/>
      <c r="I216" s="234">
        <f>ROUND(E216*H216,2)</f>
        <v>0</v>
      </c>
      <c r="J216" s="233"/>
      <c r="K216" s="234">
        <f>ROUND(E216*J216,2)</f>
        <v>0</v>
      </c>
      <c r="L216" s="234">
        <v>21</v>
      </c>
      <c r="M216" s="234">
        <f>G216*(1+L216/100)</f>
        <v>0</v>
      </c>
      <c r="N216" s="232">
        <v>0.188</v>
      </c>
      <c r="O216" s="232">
        <f>ROUND(E216*N216,2)</f>
        <v>21.09</v>
      </c>
      <c r="P216" s="232">
        <v>0</v>
      </c>
      <c r="Q216" s="232">
        <f>ROUND(E216*P216,2)</f>
        <v>0</v>
      </c>
      <c r="R216" s="234" t="s">
        <v>163</v>
      </c>
      <c r="S216" s="234" t="s">
        <v>130</v>
      </c>
      <c r="T216" s="235" t="s">
        <v>131</v>
      </c>
      <c r="U216" s="220">
        <v>0.27200000000000002</v>
      </c>
      <c r="V216" s="220">
        <f>ROUND(E216*U216,2)</f>
        <v>30.52</v>
      </c>
      <c r="W216" s="220"/>
      <c r="X216" s="220" t="s">
        <v>164</v>
      </c>
      <c r="Y216" s="220" t="s">
        <v>133</v>
      </c>
      <c r="Z216" s="210"/>
      <c r="AA216" s="210"/>
      <c r="AB216" s="210"/>
      <c r="AC216" s="210"/>
      <c r="AD216" s="210"/>
      <c r="AE216" s="210"/>
      <c r="AF216" s="210"/>
      <c r="AG216" s="210" t="s">
        <v>165</v>
      </c>
      <c r="AH216" s="210"/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outlineLevel="2" x14ac:dyDescent="0.2">
      <c r="A217" s="217"/>
      <c r="B217" s="218"/>
      <c r="C217" s="252" t="s">
        <v>303</v>
      </c>
      <c r="D217" s="249"/>
      <c r="E217" s="249"/>
      <c r="F217" s="249"/>
      <c r="G217" s="249"/>
      <c r="H217" s="220"/>
      <c r="I217" s="220"/>
      <c r="J217" s="220"/>
      <c r="K217" s="220"/>
      <c r="L217" s="220"/>
      <c r="M217" s="220"/>
      <c r="N217" s="219"/>
      <c r="O217" s="219"/>
      <c r="P217" s="219"/>
      <c r="Q217" s="219"/>
      <c r="R217" s="220"/>
      <c r="S217" s="220"/>
      <c r="T217" s="220"/>
      <c r="U217" s="220"/>
      <c r="V217" s="220"/>
      <c r="W217" s="220"/>
      <c r="X217" s="220"/>
      <c r="Y217" s="220"/>
      <c r="Z217" s="210"/>
      <c r="AA217" s="210"/>
      <c r="AB217" s="210"/>
      <c r="AC217" s="210"/>
      <c r="AD217" s="210"/>
      <c r="AE217" s="210"/>
      <c r="AF217" s="210"/>
      <c r="AG217" s="210" t="s">
        <v>167</v>
      </c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</row>
    <row r="218" spans="1:60" outlineLevel="2" x14ac:dyDescent="0.2">
      <c r="A218" s="217"/>
      <c r="B218" s="218"/>
      <c r="C218" s="253" t="s">
        <v>471</v>
      </c>
      <c r="D218" s="247"/>
      <c r="E218" s="248">
        <v>74.099999999999994</v>
      </c>
      <c r="F218" s="220"/>
      <c r="G218" s="220"/>
      <c r="H218" s="220"/>
      <c r="I218" s="220"/>
      <c r="J218" s="220"/>
      <c r="K218" s="220"/>
      <c r="L218" s="220"/>
      <c r="M218" s="220"/>
      <c r="N218" s="219"/>
      <c r="O218" s="219"/>
      <c r="P218" s="219"/>
      <c r="Q218" s="219"/>
      <c r="R218" s="220"/>
      <c r="S218" s="220"/>
      <c r="T218" s="220"/>
      <c r="U218" s="220"/>
      <c r="V218" s="220"/>
      <c r="W218" s="220"/>
      <c r="X218" s="220"/>
      <c r="Y218" s="220"/>
      <c r="Z218" s="210"/>
      <c r="AA218" s="210"/>
      <c r="AB218" s="210"/>
      <c r="AC218" s="210"/>
      <c r="AD218" s="210"/>
      <c r="AE218" s="210"/>
      <c r="AF218" s="210"/>
      <c r="AG218" s="210" t="s">
        <v>169</v>
      </c>
      <c r="AH218" s="210">
        <v>0</v>
      </c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outlineLevel="3" x14ac:dyDescent="0.2">
      <c r="A219" s="217"/>
      <c r="B219" s="218"/>
      <c r="C219" s="253" t="s">
        <v>472</v>
      </c>
      <c r="D219" s="247"/>
      <c r="E219" s="248">
        <v>7</v>
      </c>
      <c r="F219" s="220"/>
      <c r="G219" s="220"/>
      <c r="H219" s="220"/>
      <c r="I219" s="220"/>
      <c r="J219" s="220"/>
      <c r="K219" s="220"/>
      <c r="L219" s="220"/>
      <c r="M219" s="220"/>
      <c r="N219" s="219"/>
      <c r="O219" s="219"/>
      <c r="P219" s="219"/>
      <c r="Q219" s="219"/>
      <c r="R219" s="220"/>
      <c r="S219" s="220"/>
      <c r="T219" s="220"/>
      <c r="U219" s="220"/>
      <c r="V219" s="220"/>
      <c r="W219" s="220"/>
      <c r="X219" s="220"/>
      <c r="Y219" s="220"/>
      <c r="Z219" s="210"/>
      <c r="AA219" s="210"/>
      <c r="AB219" s="210"/>
      <c r="AC219" s="210"/>
      <c r="AD219" s="210"/>
      <c r="AE219" s="210"/>
      <c r="AF219" s="210"/>
      <c r="AG219" s="210" t="s">
        <v>169</v>
      </c>
      <c r="AH219" s="210">
        <v>0</v>
      </c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0"/>
      <c r="AT219" s="210"/>
      <c r="AU219" s="210"/>
      <c r="AV219" s="210"/>
      <c r="AW219" s="210"/>
      <c r="AX219" s="210"/>
      <c r="AY219" s="210"/>
      <c r="AZ219" s="210"/>
      <c r="BA219" s="210"/>
      <c r="BB219" s="210"/>
      <c r="BC219" s="210"/>
      <c r="BD219" s="210"/>
      <c r="BE219" s="210"/>
      <c r="BF219" s="210"/>
      <c r="BG219" s="210"/>
      <c r="BH219" s="210"/>
    </row>
    <row r="220" spans="1:60" outlineLevel="3" x14ac:dyDescent="0.2">
      <c r="A220" s="217"/>
      <c r="B220" s="218"/>
      <c r="C220" s="253" t="s">
        <v>472</v>
      </c>
      <c r="D220" s="247"/>
      <c r="E220" s="248">
        <v>7</v>
      </c>
      <c r="F220" s="220"/>
      <c r="G220" s="220"/>
      <c r="H220" s="220"/>
      <c r="I220" s="220"/>
      <c r="J220" s="220"/>
      <c r="K220" s="220"/>
      <c r="L220" s="220"/>
      <c r="M220" s="220"/>
      <c r="N220" s="219"/>
      <c r="O220" s="219"/>
      <c r="P220" s="219"/>
      <c r="Q220" s="219"/>
      <c r="R220" s="220"/>
      <c r="S220" s="220"/>
      <c r="T220" s="220"/>
      <c r="U220" s="220"/>
      <c r="V220" s="220"/>
      <c r="W220" s="220"/>
      <c r="X220" s="220"/>
      <c r="Y220" s="220"/>
      <c r="Z220" s="210"/>
      <c r="AA220" s="210"/>
      <c r="AB220" s="210"/>
      <c r="AC220" s="210"/>
      <c r="AD220" s="210"/>
      <c r="AE220" s="210"/>
      <c r="AF220" s="210"/>
      <c r="AG220" s="210" t="s">
        <v>169</v>
      </c>
      <c r="AH220" s="210">
        <v>0</v>
      </c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10"/>
      <c r="BB220" s="210"/>
      <c r="BC220" s="210"/>
      <c r="BD220" s="210"/>
      <c r="BE220" s="210"/>
      <c r="BF220" s="210"/>
      <c r="BG220" s="210"/>
      <c r="BH220" s="210"/>
    </row>
    <row r="221" spans="1:60" outlineLevel="3" x14ac:dyDescent="0.2">
      <c r="A221" s="217"/>
      <c r="B221" s="218"/>
      <c r="C221" s="253" t="s">
        <v>473</v>
      </c>
      <c r="D221" s="247"/>
      <c r="E221" s="248">
        <v>24.1</v>
      </c>
      <c r="F221" s="220"/>
      <c r="G221" s="220"/>
      <c r="H221" s="220"/>
      <c r="I221" s="220"/>
      <c r="J221" s="220"/>
      <c r="K221" s="220"/>
      <c r="L221" s="220"/>
      <c r="M221" s="220"/>
      <c r="N221" s="219"/>
      <c r="O221" s="219"/>
      <c r="P221" s="219"/>
      <c r="Q221" s="219"/>
      <c r="R221" s="220"/>
      <c r="S221" s="220"/>
      <c r="T221" s="220"/>
      <c r="U221" s="220"/>
      <c r="V221" s="220"/>
      <c r="W221" s="220"/>
      <c r="X221" s="220"/>
      <c r="Y221" s="220"/>
      <c r="Z221" s="210"/>
      <c r="AA221" s="210"/>
      <c r="AB221" s="210"/>
      <c r="AC221" s="210"/>
      <c r="AD221" s="210"/>
      <c r="AE221" s="210"/>
      <c r="AF221" s="210"/>
      <c r="AG221" s="210" t="s">
        <v>169</v>
      </c>
      <c r="AH221" s="210">
        <v>0</v>
      </c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10"/>
      <c r="BB221" s="210"/>
      <c r="BC221" s="210"/>
      <c r="BD221" s="210"/>
      <c r="BE221" s="210"/>
      <c r="BF221" s="210"/>
      <c r="BG221" s="210"/>
      <c r="BH221" s="210"/>
    </row>
    <row r="222" spans="1:60" outlineLevel="2" x14ac:dyDescent="0.2">
      <c r="A222" s="217"/>
      <c r="B222" s="218"/>
      <c r="C222" s="243"/>
      <c r="D222" s="236"/>
      <c r="E222" s="236"/>
      <c r="F222" s="236"/>
      <c r="G222" s="236"/>
      <c r="H222" s="220"/>
      <c r="I222" s="220"/>
      <c r="J222" s="220"/>
      <c r="K222" s="220"/>
      <c r="L222" s="220"/>
      <c r="M222" s="220"/>
      <c r="N222" s="219"/>
      <c r="O222" s="219"/>
      <c r="P222" s="219"/>
      <c r="Q222" s="219"/>
      <c r="R222" s="220"/>
      <c r="S222" s="220"/>
      <c r="T222" s="220"/>
      <c r="U222" s="220"/>
      <c r="V222" s="220"/>
      <c r="W222" s="220"/>
      <c r="X222" s="220"/>
      <c r="Y222" s="220"/>
      <c r="Z222" s="210"/>
      <c r="AA222" s="210"/>
      <c r="AB222" s="210"/>
      <c r="AC222" s="210"/>
      <c r="AD222" s="210"/>
      <c r="AE222" s="210"/>
      <c r="AF222" s="210"/>
      <c r="AG222" s="210" t="s">
        <v>135</v>
      </c>
      <c r="AH222" s="210"/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outlineLevel="1" x14ac:dyDescent="0.2">
      <c r="A223" s="229">
        <v>47</v>
      </c>
      <c r="B223" s="230" t="s">
        <v>305</v>
      </c>
      <c r="C223" s="240" t="s">
        <v>306</v>
      </c>
      <c r="D223" s="231" t="s">
        <v>194</v>
      </c>
      <c r="E223" s="232">
        <v>11.955</v>
      </c>
      <c r="F223" s="233"/>
      <c r="G223" s="234">
        <f>ROUND(E223*F223,2)</f>
        <v>0</v>
      </c>
      <c r="H223" s="233"/>
      <c r="I223" s="234">
        <f>ROUND(E223*H223,2)</f>
        <v>0</v>
      </c>
      <c r="J223" s="233"/>
      <c r="K223" s="234">
        <f>ROUND(E223*J223,2)</f>
        <v>0</v>
      </c>
      <c r="L223" s="234">
        <v>21</v>
      </c>
      <c r="M223" s="234">
        <f>G223*(1+L223/100)</f>
        <v>0</v>
      </c>
      <c r="N223" s="232">
        <v>2.5249999999999999</v>
      </c>
      <c r="O223" s="232">
        <f>ROUND(E223*N223,2)</f>
        <v>30.19</v>
      </c>
      <c r="P223" s="232">
        <v>0</v>
      </c>
      <c r="Q223" s="232">
        <f>ROUND(E223*P223,2)</f>
        <v>0</v>
      </c>
      <c r="R223" s="234" t="s">
        <v>163</v>
      </c>
      <c r="S223" s="234" t="s">
        <v>130</v>
      </c>
      <c r="T223" s="235" t="s">
        <v>131</v>
      </c>
      <c r="U223" s="220">
        <v>1.4419999999999999</v>
      </c>
      <c r="V223" s="220">
        <f>ROUND(E223*U223,2)</f>
        <v>17.239999999999998</v>
      </c>
      <c r="W223" s="220"/>
      <c r="X223" s="220" t="s">
        <v>164</v>
      </c>
      <c r="Y223" s="220" t="s">
        <v>133</v>
      </c>
      <c r="Z223" s="210"/>
      <c r="AA223" s="210"/>
      <c r="AB223" s="210"/>
      <c r="AC223" s="210"/>
      <c r="AD223" s="210"/>
      <c r="AE223" s="210"/>
      <c r="AF223" s="210"/>
      <c r="AG223" s="210" t="s">
        <v>165</v>
      </c>
      <c r="AH223" s="210"/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outlineLevel="2" x14ac:dyDescent="0.2">
      <c r="A224" s="217"/>
      <c r="B224" s="218"/>
      <c r="C224" s="252" t="s">
        <v>307</v>
      </c>
      <c r="D224" s="249"/>
      <c r="E224" s="249"/>
      <c r="F224" s="249"/>
      <c r="G224" s="249"/>
      <c r="H224" s="220"/>
      <c r="I224" s="220"/>
      <c r="J224" s="220"/>
      <c r="K224" s="220"/>
      <c r="L224" s="220"/>
      <c r="M224" s="220"/>
      <c r="N224" s="219"/>
      <c r="O224" s="219"/>
      <c r="P224" s="219"/>
      <c r="Q224" s="219"/>
      <c r="R224" s="220"/>
      <c r="S224" s="220"/>
      <c r="T224" s="220"/>
      <c r="U224" s="220"/>
      <c r="V224" s="220"/>
      <c r="W224" s="220"/>
      <c r="X224" s="220"/>
      <c r="Y224" s="220"/>
      <c r="Z224" s="210"/>
      <c r="AA224" s="210"/>
      <c r="AB224" s="210"/>
      <c r="AC224" s="210"/>
      <c r="AD224" s="210"/>
      <c r="AE224" s="210"/>
      <c r="AF224" s="210"/>
      <c r="AG224" s="210" t="s">
        <v>167</v>
      </c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10"/>
      <c r="BB224" s="210"/>
      <c r="BC224" s="210"/>
      <c r="BD224" s="210"/>
      <c r="BE224" s="210"/>
      <c r="BF224" s="210"/>
      <c r="BG224" s="210"/>
      <c r="BH224" s="210"/>
    </row>
    <row r="225" spans="1:60" outlineLevel="2" x14ac:dyDescent="0.2">
      <c r="A225" s="217"/>
      <c r="B225" s="218"/>
      <c r="C225" s="253" t="s">
        <v>474</v>
      </c>
      <c r="D225" s="247"/>
      <c r="E225" s="248">
        <v>4.5990000000000002</v>
      </c>
      <c r="F225" s="220"/>
      <c r="G225" s="220"/>
      <c r="H225" s="220"/>
      <c r="I225" s="220"/>
      <c r="J225" s="220"/>
      <c r="K225" s="220"/>
      <c r="L225" s="220"/>
      <c r="M225" s="220"/>
      <c r="N225" s="219"/>
      <c r="O225" s="219"/>
      <c r="P225" s="219"/>
      <c r="Q225" s="219"/>
      <c r="R225" s="220"/>
      <c r="S225" s="220"/>
      <c r="T225" s="220"/>
      <c r="U225" s="220"/>
      <c r="V225" s="220"/>
      <c r="W225" s="220"/>
      <c r="X225" s="220"/>
      <c r="Y225" s="220"/>
      <c r="Z225" s="210"/>
      <c r="AA225" s="210"/>
      <c r="AB225" s="210"/>
      <c r="AC225" s="210"/>
      <c r="AD225" s="210"/>
      <c r="AE225" s="210"/>
      <c r="AF225" s="210"/>
      <c r="AG225" s="210" t="s">
        <v>169</v>
      </c>
      <c r="AH225" s="210">
        <v>0</v>
      </c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10"/>
      <c r="BB225" s="210"/>
      <c r="BC225" s="210"/>
      <c r="BD225" s="210"/>
      <c r="BE225" s="210"/>
      <c r="BF225" s="210"/>
      <c r="BG225" s="210"/>
      <c r="BH225" s="210"/>
    </row>
    <row r="226" spans="1:60" outlineLevel="3" x14ac:dyDescent="0.2">
      <c r="A226" s="217"/>
      <c r="B226" s="218"/>
      <c r="C226" s="253" t="s">
        <v>475</v>
      </c>
      <c r="D226" s="247"/>
      <c r="E226" s="248">
        <v>6.306</v>
      </c>
      <c r="F226" s="220"/>
      <c r="G226" s="220"/>
      <c r="H226" s="220"/>
      <c r="I226" s="220"/>
      <c r="J226" s="220"/>
      <c r="K226" s="220"/>
      <c r="L226" s="220"/>
      <c r="M226" s="220"/>
      <c r="N226" s="219"/>
      <c r="O226" s="219"/>
      <c r="P226" s="219"/>
      <c r="Q226" s="219"/>
      <c r="R226" s="220"/>
      <c r="S226" s="220"/>
      <c r="T226" s="220"/>
      <c r="U226" s="220"/>
      <c r="V226" s="220"/>
      <c r="W226" s="220"/>
      <c r="X226" s="220"/>
      <c r="Y226" s="220"/>
      <c r="Z226" s="210"/>
      <c r="AA226" s="210"/>
      <c r="AB226" s="210"/>
      <c r="AC226" s="210"/>
      <c r="AD226" s="210"/>
      <c r="AE226" s="210"/>
      <c r="AF226" s="210"/>
      <c r="AG226" s="210" t="s">
        <v>169</v>
      </c>
      <c r="AH226" s="210">
        <v>0</v>
      </c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  <c r="AT226" s="210"/>
      <c r="AU226" s="210"/>
      <c r="AV226" s="210"/>
      <c r="AW226" s="210"/>
      <c r="AX226" s="210"/>
      <c r="AY226" s="210"/>
      <c r="AZ226" s="210"/>
      <c r="BA226" s="210"/>
      <c r="BB226" s="210"/>
      <c r="BC226" s="210"/>
      <c r="BD226" s="210"/>
      <c r="BE226" s="210"/>
      <c r="BF226" s="210"/>
      <c r="BG226" s="210"/>
      <c r="BH226" s="210"/>
    </row>
    <row r="227" spans="1:60" outlineLevel="3" x14ac:dyDescent="0.2">
      <c r="A227" s="217"/>
      <c r="B227" s="218"/>
      <c r="C227" s="253" t="s">
        <v>476</v>
      </c>
      <c r="D227" s="247"/>
      <c r="E227" s="248">
        <v>0.45</v>
      </c>
      <c r="F227" s="220"/>
      <c r="G227" s="220"/>
      <c r="H227" s="220"/>
      <c r="I227" s="220"/>
      <c r="J227" s="220"/>
      <c r="K227" s="220"/>
      <c r="L227" s="220"/>
      <c r="M227" s="220"/>
      <c r="N227" s="219"/>
      <c r="O227" s="219"/>
      <c r="P227" s="219"/>
      <c r="Q227" s="219"/>
      <c r="R227" s="220"/>
      <c r="S227" s="220"/>
      <c r="T227" s="220"/>
      <c r="U227" s="220"/>
      <c r="V227" s="220"/>
      <c r="W227" s="220"/>
      <c r="X227" s="220"/>
      <c r="Y227" s="220"/>
      <c r="Z227" s="210"/>
      <c r="AA227" s="210"/>
      <c r="AB227" s="210"/>
      <c r="AC227" s="210"/>
      <c r="AD227" s="210"/>
      <c r="AE227" s="210"/>
      <c r="AF227" s="210"/>
      <c r="AG227" s="210" t="s">
        <v>169</v>
      </c>
      <c r="AH227" s="210">
        <v>0</v>
      </c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</row>
    <row r="228" spans="1:60" outlineLevel="3" x14ac:dyDescent="0.2">
      <c r="A228" s="217"/>
      <c r="B228" s="218"/>
      <c r="C228" s="253" t="s">
        <v>477</v>
      </c>
      <c r="D228" s="247"/>
      <c r="E228" s="248">
        <v>0.6</v>
      </c>
      <c r="F228" s="220"/>
      <c r="G228" s="220"/>
      <c r="H228" s="220"/>
      <c r="I228" s="220"/>
      <c r="J228" s="220"/>
      <c r="K228" s="220"/>
      <c r="L228" s="220"/>
      <c r="M228" s="220"/>
      <c r="N228" s="219"/>
      <c r="O228" s="219"/>
      <c r="P228" s="219"/>
      <c r="Q228" s="219"/>
      <c r="R228" s="220"/>
      <c r="S228" s="220"/>
      <c r="T228" s="220"/>
      <c r="U228" s="220"/>
      <c r="V228" s="220"/>
      <c r="W228" s="220"/>
      <c r="X228" s="220"/>
      <c r="Y228" s="220"/>
      <c r="Z228" s="210"/>
      <c r="AA228" s="210"/>
      <c r="AB228" s="210"/>
      <c r="AC228" s="210"/>
      <c r="AD228" s="210"/>
      <c r="AE228" s="210"/>
      <c r="AF228" s="210"/>
      <c r="AG228" s="210" t="s">
        <v>169</v>
      </c>
      <c r="AH228" s="210">
        <v>0</v>
      </c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0"/>
      <c r="AT228" s="210"/>
      <c r="AU228" s="210"/>
      <c r="AV228" s="210"/>
      <c r="AW228" s="210"/>
      <c r="AX228" s="210"/>
      <c r="AY228" s="210"/>
      <c r="AZ228" s="210"/>
      <c r="BA228" s="210"/>
      <c r="BB228" s="210"/>
      <c r="BC228" s="210"/>
      <c r="BD228" s="210"/>
      <c r="BE228" s="210"/>
      <c r="BF228" s="210"/>
      <c r="BG228" s="210"/>
      <c r="BH228" s="210"/>
    </row>
    <row r="229" spans="1:60" outlineLevel="2" x14ac:dyDescent="0.2">
      <c r="A229" s="217"/>
      <c r="B229" s="218"/>
      <c r="C229" s="243"/>
      <c r="D229" s="236"/>
      <c r="E229" s="236"/>
      <c r="F229" s="236"/>
      <c r="G229" s="236"/>
      <c r="H229" s="220"/>
      <c r="I229" s="220"/>
      <c r="J229" s="220"/>
      <c r="K229" s="220"/>
      <c r="L229" s="220"/>
      <c r="M229" s="220"/>
      <c r="N229" s="219"/>
      <c r="O229" s="219"/>
      <c r="P229" s="219"/>
      <c r="Q229" s="219"/>
      <c r="R229" s="220"/>
      <c r="S229" s="220"/>
      <c r="T229" s="220"/>
      <c r="U229" s="220"/>
      <c r="V229" s="220"/>
      <c r="W229" s="220"/>
      <c r="X229" s="220"/>
      <c r="Y229" s="220"/>
      <c r="Z229" s="210"/>
      <c r="AA229" s="210"/>
      <c r="AB229" s="210"/>
      <c r="AC229" s="210"/>
      <c r="AD229" s="210"/>
      <c r="AE229" s="210"/>
      <c r="AF229" s="210"/>
      <c r="AG229" s="210" t="s">
        <v>135</v>
      </c>
      <c r="AH229" s="210"/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0"/>
      <c r="AT229" s="210"/>
      <c r="AU229" s="210"/>
      <c r="AV229" s="210"/>
      <c r="AW229" s="210"/>
      <c r="AX229" s="210"/>
      <c r="AY229" s="210"/>
      <c r="AZ229" s="210"/>
      <c r="BA229" s="210"/>
      <c r="BB229" s="210"/>
      <c r="BC229" s="210"/>
      <c r="BD229" s="210"/>
      <c r="BE229" s="210"/>
      <c r="BF229" s="210"/>
      <c r="BG229" s="210"/>
      <c r="BH229" s="210"/>
    </row>
    <row r="230" spans="1:60" ht="22.5" outlineLevel="1" x14ac:dyDescent="0.2">
      <c r="A230" s="229">
        <v>48</v>
      </c>
      <c r="B230" s="230" t="s">
        <v>478</v>
      </c>
      <c r="C230" s="240" t="s">
        <v>479</v>
      </c>
      <c r="D230" s="231" t="s">
        <v>189</v>
      </c>
      <c r="E230" s="232">
        <v>138.85</v>
      </c>
      <c r="F230" s="233"/>
      <c r="G230" s="234">
        <f>ROUND(E230*F230,2)</f>
        <v>0</v>
      </c>
      <c r="H230" s="233"/>
      <c r="I230" s="234">
        <f>ROUND(E230*H230,2)</f>
        <v>0</v>
      </c>
      <c r="J230" s="233"/>
      <c r="K230" s="234">
        <f>ROUND(E230*J230,2)</f>
        <v>0</v>
      </c>
      <c r="L230" s="234">
        <v>21</v>
      </c>
      <c r="M230" s="234">
        <f>G230*(1+L230/100)</f>
        <v>0</v>
      </c>
      <c r="N230" s="232">
        <v>2.0000000000000002E-5</v>
      </c>
      <c r="O230" s="232">
        <f>ROUND(E230*N230,2)</f>
        <v>0</v>
      </c>
      <c r="P230" s="232">
        <v>0</v>
      </c>
      <c r="Q230" s="232">
        <f>ROUND(E230*P230,2)</f>
        <v>0</v>
      </c>
      <c r="R230" s="234" t="s">
        <v>163</v>
      </c>
      <c r="S230" s="234" t="s">
        <v>130</v>
      </c>
      <c r="T230" s="235" t="s">
        <v>131</v>
      </c>
      <c r="U230" s="220">
        <v>4.2999999999999997E-2</v>
      </c>
      <c r="V230" s="220">
        <f>ROUND(E230*U230,2)</f>
        <v>5.97</v>
      </c>
      <c r="W230" s="220"/>
      <c r="X230" s="220" t="s">
        <v>164</v>
      </c>
      <c r="Y230" s="220" t="s">
        <v>133</v>
      </c>
      <c r="Z230" s="210"/>
      <c r="AA230" s="210"/>
      <c r="AB230" s="210"/>
      <c r="AC230" s="210"/>
      <c r="AD230" s="210"/>
      <c r="AE230" s="210"/>
      <c r="AF230" s="210"/>
      <c r="AG230" s="210" t="s">
        <v>165</v>
      </c>
      <c r="AH230" s="210"/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  <c r="AT230" s="210"/>
      <c r="AU230" s="210"/>
      <c r="AV230" s="210"/>
      <c r="AW230" s="210"/>
      <c r="AX230" s="210"/>
      <c r="AY230" s="210"/>
      <c r="AZ230" s="210"/>
      <c r="BA230" s="210"/>
      <c r="BB230" s="210"/>
      <c r="BC230" s="210"/>
      <c r="BD230" s="210"/>
      <c r="BE230" s="210"/>
      <c r="BF230" s="210"/>
      <c r="BG230" s="210"/>
      <c r="BH230" s="210"/>
    </row>
    <row r="231" spans="1:60" outlineLevel="2" x14ac:dyDescent="0.2">
      <c r="A231" s="217"/>
      <c r="B231" s="218"/>
      <c r="C231" s="252" t="s">
        <v>480</v>
      </c>
      <c r="D231" s="249"/>
      <c r="E231" s="249"/>
      <c r="F231" s="249"/>
      <c r="G231" s="249"/>
      <c r="H231" s="220"/>
      <c r="I231" s="220"/>
      <c r="J231" s="220"/>
      <c r="K231" s="220"/>
      <c r="L231" s="220"/>
      <c r="M231" s="220"/>
      <c r="N231" s="219"/>
      <c r="O231" s="219"/>
      <c r="P231" s="219"/>
      <c r="Q231" s="219"/>
      <c r="R231" s="220"/>
      <c r="S231" s="220"/>
      <c r="T231" s="220"/>
      <c r="U231" s="220"/>
      <c r="V231" s="220"/>
      <c r="W231" s="220"/>
      <c r="X231" s="220"/>
      <c r="Y231" s="220"/>
      <c r="Z231" s="210"/>
      <c r="AA231" s="210"/>
      <c r="AB231" s="210"/>
      <c r="AC231" s="210"/>
      <c r="AD231" s="210"/>
      <c r="AE231" s="210"/>
      <c r="AF231" s="210"/>
      <c r="AG231" s="210" t="s">
        <v>167</v>
      </c>
      <c r="AH231" s="210"/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10"/>
      <c r="AY231" s="210"/>
      <c r="AZ231" s="210"/>
      <c r="BA231" s="210"/>
      <c r="BB231" s="210"/>
      <c r="BC231" s="210"/>
      <c r="BD231" s="210"/>
      <c r="BE231" s="210"/>
      <c r="BF231" s="210"/>
      <c r="BG231" s="210"/>
      <c r="BH231" s="210"/>
    </row>
    <row r="232" spans="1:60" outlineLevel="2" x14ac:dyDescent="0.2">
      <c r="A232" s="217"/>
      <c r="B232" s="218"/>
      <c r="C232" s="253" t="s">
        <v>481</v>
      </c>
      <c r="D232" s="247"/>
      <c r="E232" s="248">
        <v>109.85</v>
      </c>
      <c r="F232" s="220"/>
      <c r="G232" s="220"/>
      <c r="H232" s="220"/>
      <c r="I232" s="220"/>
      <c r="J232" s="220"/>
      <c r="K232" s="220"/>
      <c r="L232" s="220"/>
      <c r="M232" s="220"/>
      <c r="N232" s="219"/>
      <c r="O232" s="219"/>
      <c r="P232" s="219"/>
      <c r="Q232" s="219"/>
      <c r="R232" s="220"/>
      <c r="S232" s="220"/>
      <c r="T232" s="220"/>
      <c r="U232" s="220"/>
      <c r="V232" s="220"/>
      <c r="W232" s="220"/>
      <c r="X232" s="220"/>
      <c r="Y232" s="220"/>
      <c r="Z232" s="210"/>
      <c r="AA232" s="210"/>
      <c r="AB232" s="210"/>
      <c r="AC232" s="210"/>
      <c r="AD232" s="210"/>
      <c r="AE232" s="210"/>
      <c r="AF232" s="210"/>
      <c r="AG232" s="210" t="s">
        <v>169</v>
      </c>
      <c r="AH232" s="210">
        <v>0</v>
      </c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10"/>
      <c r="BB232" s="210"/>
      <c r="BC232" s="210"/>
      <c r="BD232" s="210"/>
      <c r="BE232" s="210"/>
      <c r="BF232" s="210"/>
      <c r="BG232" s="210"/>
      <c r="BH232" s="210"/>
    </row>
    <row r="233" spans="1:60" outlineLevel="3" x14ac:dyDescent="0.2">
      <c r="A233" s="217"/>
      <c r="B233" s="218"/>
      <c r="C233" s="253" t="s">
        <v>482</v>
      </c>
      <c r="D233" s="247"/>
      <c r="E233" s="248">
        <v>4</v>
      </c>
      <c r="F233" s="220"/>
      <c r="G233" s="220"/>
      <c r="H233" s="220"/>
      <c r="I233" s="220"/>
      <c r="J233" s="220"/>
      <c r="K233" s="220"/>
      <c r="L233" s="220"/>
      <c r="M233" s="220"/>
      <c r="N233" s="219"/>
      <c r="O233" s="219"/>
      <c r="P233" s="219"/>
      <c r="Q233" s="219"/>
      <c r="R233" s="220"/>
      <c r="S233" s="220"/>
      <c r="T233" s="220"/>
      <c r="U233" s="220"/>
      <c r="V233" s="220"/>
      <c r="W233" s="220"/>
      <c r="X233" s="220"/>
      <c r="Y233" s="220"/>
      <c r="Z233" s="210"/>
      <c r="AA233" s="210"/>
      <c r="AB233" s="210"/>
      <c r="AC233" s="210"/>
      <c r="AD233" s="210"/>
      <c r="AE233" s="210"/>
      <c r="AF233" s="210"/>
      <c r="AG233" s="210" t="s">
        <v>169</v>
      </c>
      <c r="AH233" s="210">
        <v>0</v>
      </c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  <c r="AT233" s="210"/>
      <c r="AU233" s="210"/>
      <c r="AV233" s="210"/>
      <c r="AW233" s="210"/>
      <c r="AX233" s="210"/>
      <c r="AY233" s="210"/>
      <c r="AZ233" s="210"/>
      <c r="BA233" s="210"/>
      <c r="BB233" s="210"/>
      <c r="BC233" s="210"/>
      <c r="BD233" s="210"/>
      <c r="BE233" s="210"/>
      <c r="BF233" s="210"/>
      <c r="BG233" s="210"/>
      <c r="BH233" s="210"/>
    </row>
    <row r="234" spans="1:60" outlineLevel="3" x14ac:dyDescent="0.2">
      <c r="A234" s="217"/>
      <c r="B234" s="218"/>
      <c r="C234" s="253" t="s">
        <v>483</v>
      </c>
      <c r="D234" s="247"/>
      <c r="E234" s="248">
        <v>14.5</v>
      </c>
      <c r="F234" s="220"/>
      <c r="G234" s="220"/>
      <c r="H234" s="220"/>
      <c r="I234" s="220"/>
      <c r="J234" s="220"/>
      <c r="K234" s="220"/>
      <c r="L234" s="220"/>
      <c r="M234" s="220"/>
      <c r="N234" s="219"/>
      <c r="O234" s="219"/>
      <c r="P234" s="219"/>
      <c r="Q234" s="219"/>
      <c r="R234" s="220"/>
      <c r="S234" s="220"/>
      <c r="T234" s="220"/>
      <c r="U234" s="220"/>
      <c r="V234" s="220"/>
      <c r="W234" s="220"/>
      <c r="X234" s="220"/>
      <c r="Y234" s="220"/>
      <c r="Z234" s="210"/>
      <c r="AA234" s="210"/>
      <c r="AB234" s="210"/>
      <c r="AC234" s="210"/>
      <c r="AD234" s="210"/>
      <c r="AE234" s="210"/>
      <c r="AF234" s="210"/>
      <c r="AG234" s="210" t="s">
        <v>169</v>
      </c>
      <c r="AH234" s="210">
        <v>0</v>
      </c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10"/>
      <c r="BB234" s="210"/>
      <c r="BC234" s="210"/>
      <c r="BD234" s="210"/>
      <c r="BE234" s="210"/>
      <c r="BF234" s="210"/>
      <c r="BG234" s="210"/>
      <c r="BH234" s="210"/>
    </row>
    <row r="235" spans="1:60" outlineLevel="3" x14ac:dyDescent="0.2">
      <c r="A235" s="217"/>
      <c r="B235" s="218"/>
      <c r="C235" s="253" t="s">
        <v>484</v>
      </c>
      <c r="D235" s="247"/>
      <c r="E235" s="248">
        <v>10.5</v>
      </c>
      <c r="F235" s="220"/>
      <c r="G235" s="220"/>
      <c r="H235" s="220"/>
      <c r="I235" s="220"/>
      <c r="J235" s="220"/>
      <c r="K235" s="220"/>
      <c r="L235" s="220"/>
      <c r="M235" s="220"/>
      <c r="N235" s="219"/>
      <c r="O235" s="219"/>
      <c r="P235" s="219"/>
      <c r="Q235" s="219"/>
      <c r="R235" s="220"/>
      <c r="S235" s="220"/>
      <c r="T235" s="220"/>
      <c r="U235" s="220"/>
      <c r="V235" s="220"/>
      <c r="W235" s="220"/>
      <c r="X235" s="220"/>
      <c r="Y235" s="220"/>
      <c r="Z235" s="210"/>
      <c r="AA235" s="210"/>
      <c r="AB235" s="210"/>
      <c r="AC235" s="210"/>
      <c r="AD235" s="210"/>
      <c r="AE235" s="210"/>
      <c r="AF235" s="210"/>
      <c r="AG235" s="210" t="s">
        <v>169</v>
      </c>
      <c r="AH235" s="210">
        <v>0</v>
      </c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  <c r="AT235" s="210"/>
      <c r="AU235" s="210"/>
      <c r="AV235" s="210"/>
      <c r="AW235" s="210"/>
      <c r="AX235" s="210"/>
      <c r="AY235" s="210"/>
      <c r="AZ235" s="210"/>
      <c r="BA235" s="210"/>
      <c r="BB235" s="210"/>
      <c r="BC235" s="210"/>
      <c r="BD235" s="210"/>
      <c r="BE235" s="210"/>
      <c r="BF235" s="210"/>
      <c r="BG235" s="210"/>
      <c r="BH235" s="210"/>
    </row>
    <row r="236" spans="1:60" outlineLevel="2" x14ac:dyDescent="0.2">
      <c r="A236" s="217"/>
      <c r="B236" s="218"/>
      <c r="C236" s="243"/>
      <c r="D236" s="236"/>
      <c r="E236" s="236"/>
      <c r="F236" s="236"/>
      <c r="G236" s="236"/>
      <c r="H236" s="220"/>
      <c r="I236" s="220"/>
      <c r="J236" s="220"/>
      <c r="K236" s="220"/>
      <c r="L236" s="220"/>
      <c r="M236" s="220"/>
      <c r="N236" s="219"/>
      <c r="O236" s="219"/>
      <c r="P236" s="219"/>
      <c r="Q236" s="219"/>
      <c r="R236" s="220"/>
      <c r="S236" s="220"/>
      <c r="T236" s="220"/>
      <c r="U236" s="220"/>
      <c r="V236" s="220"/>
      <c r="W236" s="220"/>
      <c r="X236" s="220"/>
      <c r="Y236" s="220"/>
      <c r="Z236" s="210"/>
      <c r="AA236" s="210"/>
      <c r="AB236" s="210"/>
      <c r="AC236" s="210"/>
      <c r="AD236" s="210"/>
      <c r="AE236" s="210"/>
      <c r="AF236" s="210"/>
      <c r="AG236" s="210" t="s">
        <v>135</v>
      </c>
      <c r="AH236" s="210"/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0"/>
      <c r="AU236" s="210"/>
      <c r="AV236" s="210"/>
      <c r="AW236" s="210"/>
      <c r="AX236" s="210"/>
      <c r="AY236" s="210"/>
      <c r="AZ236" s="210"/>
      <c r="BA236" s="210"/>
      <c r="BB236" s="210"/>
      <c r="BC236" s="210"/>
      <c r="BD236" s="210"/>
      <c r="BE236" s="210"/>
      <c r="BF236" s="210"/>
      <c r="BG236" s="210"/>
      <c r="BH236" s="210"/>
    </row>
    <row r="237" spans="1:60" outlineLevel="1" x14ac:dyDescent="0.2">
      <c r="A237" s="229">
        <v>49</v>
      </c>
      <c r="B237" s="230" t="s">
        <v>485</v>
      </c>
      <c r="C237" s="240" t="s">
        <v>486</v>
      </c>
      <c r="D237" s="231" t="s">
        <v>189</v>
      </c>
      <c r="E237" s="232">
        <v>131.25</v>
      </c>
      <c r="F237" s="233"/>
      <c r="G237" s="234">
        <f>ROUND(E237*F237,2)</f>
        <v>0</v>
      </c>
      <c r="H237" s="233"/>
      <c r="I237" s="234">
        <f>ROUND(E237*H237,2)</f>
        <v>0</v>
      </c>
      <c r="J237" s="233"/>
      <c r="K237" s="234">
        <f>ROUND(E237*J237,2)</f>
        <v>0</v>
      </c>
      <c r="L237" s="234">
        <v>21</v>
      </c>
      <c r="M237" s="234">
        <f>G237*(1+L237/100)</f>
        <v>0</v>
      </c>
      <c r="N237" s="232">
        <v>1E-3</v>
      </c>
      <c r="O237" s="232">
        <f>ROUND(E237*N237,2)</f>
        <v>0.13</v>
      </c>
      <c r="P237" s="232">
        <v>0</v>
      </c>
      <c r="Q237" s="232">
        <f>ROUND(E237*P237,2)</f>
        <v>0</v>
      </c>
      <c r="R237" s="234" t="s">
        <v>163</v>
      </c>
      <c r="S237" s="234" t="s">
        <v>130</v>
      </c>
      <c r="T237" s="235" t="s">
        <v>131</v>
      </c>
      <c r="U237" s="220">
        <v>5.5E-2</v>
      </c>
      <c r="V237" s="220">
        <f>ROUND(E237*U237,2)</f>
        <v>7.22</v>
      </c>
      <c r="W237" s="220"/>
      <c r="X237" s="220" t="s">
        <v>164</v>
      </c>
      <c r="Y237" s="220" t="s">
        <v>133</v>
      </c>
      <c r="Z237" s="210"/>
      <c r="AA237" s="210"/>
      <c r="AB237" s="210"/>
      <c r="AC237" s="210"/>
      <c r="AD237" s="210"/>
      <c r="AE237" s="210"/>
      <c r="AF237" s="210"/>
      <c r="AG237" s="210" t="s">
        <v>165</v>
      </c>
      <c r="AH237" s="210"/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  <c r="AT237" s="210"/>
      <c r="AU237" s="210"/>
      <c r="AV237" s="210"/>
      <c r="AW237" s="210"/>
      <c r="AX237" s="210"/>
      <c r="AY237" s="210"/>
      <c r="AZ237" s="210"/>
      <c r="BA237" s="210"/>
      <c r="BB237" s="210"/>
      <c r="BC237" s="210"/>
      <c r="BD237" s="210"/>
      <c r="BE237" s="210"/>
      <c r="BF237" s="210"/>
      <c r="BG237" s="210"/>
      <c r="BH237" s="210"/>
    </row>
    <row r="238" spans="1:60" outlineLevel="2" x14ac:dyDescent="0.2">
      <c r="A238" s="217"/>
      <c r="B238" s="218"/>
      <c r="C238" s="252" t="s">
        <v>311</v>
      </c>
      <c r="D238" s="249"/>
      <c r="E238" s="249"/>
      <c r="F238" s="249"/>
      <c r="G238" s="249"/>
      <c r="H238" s="220"/>
      <c r="I238" s="220"/>
      <c r="J238" s="220"/>
      <c r="K238" s="220"/>
      <c r="L238" s="220"/>
      <c r="M238" s="220"/>
      <c r="N238" s="219"/>
      <c r="O238" s="219"/>
      <c r="P238" s="219"/>
      <c r="Q238" s="219"/>
      <c r="R238" s="220"/>
      <c r="S238" s="220"/>
      <c r="T238" s="220"/>
      <c r="U238" s="220"/>
      <c r="V238" s="220"/>
      <c r="W238" s="220"/>
      <c r="X238" s="220"/>
      <c r="Y238" s="220"/>
      <c r="Z238" s="210"/>
      <c r="AA238" s="210"/>
      <c r="AB238" s="210"/>
      <c r="AC238" s="210"/>
      <c r="AD238" s="210"/>
      <c r="AE238" s="210"/>
      <c r="AF238" s="210"/>
      <c r="AG238" s="210" t="s">
        <v>167</v>
      </c>
      <c r="AH238" s="210"/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  <c r="AT238" s="210"/>
      <c r="AU238" s="210"/>
      <c r="AV238" s="210"/>
      <c r="AW238" s="210"/>
      <c r="AX238" s="210"/>
      <c r="AY238" s="210"/>
      <c r="AZ238" s="210"/>
      <c r="BA238" s="210"/>
      <c r="BB238" s="210"/>
      <c r="BC238" s="210"/>
      <c r="BD238" s="210"/>
      <c r="BE238" s="210"/>
      <c r="BF238" s="210"/>
      <c r="BG238" s="210"/>
      <c r="BH238" s="210"/>
    </row>
    <row r="239" spans="1:60" outlineLevel="2" x14ac:dyDescent="0.2">
      <c r="A239" s="217"/>
      <c r="B239" s="218"/>
      <c r="C239" s="253" t="s">
        <v>487</v>
      </c>
      <c r="D239" s="247"/>
      <c r="E239" s="248">
        <v>109.75</v>
      </c>
      <c r="F239" s="220"/>
      <c r="G239" s="220"/>
      <c r="H239" s="220"/>
      <c r="I239" s="220"/>
      <c r="J239" s="220"/>
      <c r="K239" s="220"/>
      <c r="L239" s="220"/>
      <c r="M239" s="220"/>
      <c r="N239" s="219"/>
      <c r="O239" s="219"/>
      <c r="P239" s="219"/>
      <c r="Q239" s="219"/>
      <c r="R239" s="220"/>
      <c r="S239" s="220"/>
      <c r="T239" s="220"/>
      <c r="U239" s="220"/>
      <c r="V239" s="220"/>
      <c r="W239" s="220"/>
      <c r="X239" s="220"/>
      <c r="Y239" s="220"/>
      <c r="Z239" s="210"/>
      <c r="AA239" s="210"/>
      <c r="AB239" s="210"/>
      <c r="AC239" s="210"/>
      <c r="AD239" s="210"/>
      <c r="AE239" s="210"/>
      <c r="AF239" s="210"/>
      <c r="AG239" s="210" t="s">
        <v>169</v>
      </c>
      <c r="AH239" s="210">
        <v>0</v>
      </c>
      <c r="AI239" s="210"/>
      <c r="AJ239" s="210"/>
      <c r="AK239" s="210"/>
      <c r="AL239" s="210"/>
      <c r="AM239" s="210"/>
      <c r="AN239" s="210"/>
      <c r="AO239" s="210"/>
      <c r="AP239" s="210"/>
      <c r="AQ239" s="210"/>
      <c r="AR239" s="210"/>
      <c r="AS239" s="210"/>
      <c r="AT239" s="210"/>
      <c r="AU239" s="210"/>
      <c r="AV239" s="210"/>
      <c r="AW239" s="210"/>
      <c r="AX239" s="210"/>
      <c r="AY239" s="210"/>
      <c r="AZ239" s="210"/>
      <c r="BA239" s="210"/>
      <c r="BB239" s="210"/>
      <c r="BC239" s="210"/>
      <c r="BD239" s="210"/>
      <c r="BE239" s="210"/>
      <c r="BF239" s="210"/>
      <c r="BG239" s="210"/>
      <c r="BH239" s="210"/>
    </row>
    <row r="240" spans="1:60" outlineLevel="3" x14ac:dyDescent="0.2">
      <c r="A240" s="217"/>
      <c r="B240" s="218"/>
      <c r="C240" s="253" t="s">
        <v>488</v>
      </c>
      <c r="D240" s="247"/>
      <c r="E240" s="248">
        <v>3</v>
      </c>
      <c r="F240" s="220"/>
      <c r="G240" s="220"/>
      <c r="H240" s="220"/>
      <c r="I240" s="220"/>
      <c r="J240" s="220"/>
      <c r="K240" s="220"/>
      <c r="L240" s="220"/>
      <c r="M240" s="220"/>
      <c r="N240" s="219"/>
      <c r="O240" s="219"/>
      <c r="P240" s="219"/>
      <c r="Q240" s="219"/>
      <c r="R240" s="220"/>
      <c r="S240" s="220"/>
      <c r="T240" s="220"/>
      <c r="U240" s="220"/>
      <c r="V240" s="220"/>
      <c r="W240" s="220"/>
      <c r="X240" s="220"/>
      <c r="Y240" s="220"/>
      <c r="Z240" s="210"/>
      <c r="AA240" s="210"/>
      <c r="AB240" s="210"/>
      <c r="AC240" s="210"/>
      <c r="AD240" s="210"/>
      <c r="AE240" s="210"/>
      <c r="AF240" s="210"/>
      <c r="AG240" s="210" t="s">
        <v>169</v>
      </c>
      <c r="AH240" s="210">
        <v>0</v>
      </c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  <c r="AT240" s="210"/>
      <c r="AU240" s="210"/>
      <c r="AV240" s="210"/>
      <c r="AW240" s="210"/>
      <c r="AX240" s="210"/>
      <c r="AY240" s="210"/>
      <c r="AZ240" s="210"/>
      <c r="BA240" s="210"/>
      <c r="BB240" s="210"/>
      <c r="BC240" s="210"/>
      <c r="BD240" s="210"/>
      <c r="BE240" s="210"/>
      <c r="BF240" s="210"/>
      <c r="BG240" s="210"/>
      <c r="BH240" s="210"/>
    </row>
    <row r="241" spans="1:60" outlineLevel="3" x14ac:dyDescent="0.2">
      <c r="A241" s="217"/>
      <c r="B241" s="218"/>
      <c r="C241" s="253" t="s">
        <v>489</v>
      </c>
      <c r="D241" s="247"/>
      <c r="E241" s="248">
        <v>8</v>
      </c>
      <c r="F241" s="220"/>
      <c r="G241" s="220"/>
      <c r="H241" s="220"/>
      <c r="I241" s="220"/>
      <c r="J241" s="220"/>
      <c r="K241" s="220"/>
      <c r="L241" s="220"/>
      <c r="M241" s="220"/>
      <c r="N241" s="219"/>
      <c r="O241" s="219"/>
      <c r="P241" s="219"/>
      <c r="Q241" s="219"/>
      <c r="R241" s="220"/>
      <c r="S241" s="220"/>
      <c r="T241" s="220"/>
      <c r="U241" s="220"/>
      <c r="V241" s="220"/>
      <c r="W241" s="220"/>
      <c r="X241" s="220"/>
      <c r="Y241" s="220"/>
      <c r="Z241" s="210"/>
      <c r="AA241" s="210"/>
      <c r="AB241" s="210"/>
      <c r="AC241" s="210"/>
      <c r="AD241" s="210"/>
      <c r="AE241" s="210"/>
      <c r="AF241" s="210"/>
      <c r="AG241" s="210" t="s">
        <v>169</v>
      </c>
      <c r="AH241" s="210">
        <v>0</v>
      </c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  <c r="AT241" s="210"/>
      <c r="AU241" s="210"/>
      <c r="AV241" s="210"/>
      <c r="AW241" s="210"/>
      <c r="AX241" s="210"/>
      <c r="AY241" s="210"/>
      <c r="AZ241" s="210"/>
      <c r="BA241" s="210"/>
      <c r="BB241" s="210"/>
      <c r="BC241" s="210"/>
      <c r="BD241" s="210"/>
      <c r="BE241" s="210"/>
      <c r="BF241" s="210"/>
      <c r="BG241" s="210"/>
      <c r="BH241" s="210"/>
    </row>
    <row r="242" spans="1:60" outlineLevel="3" x14ac:dyDescent="0.2">
      <c r="A242" s="217"/>
      <c r="B242" s="218"/>
      <c r="C242" s="253" t="s">
        <v>490</v>
      </c>
      <c r="D242" s="247"/>
      <c r="E242" s="248">
        <v>10.5</v>
      </c>
      <c r="F242" s="220"/>
      <c r="G242" s="220"/>
      <c r="H242" s="220"/>
      <c r="I242" s="220"/>
      <c r="J242" s="220"/>
      <c r="K242" s="220"/>
      <c r="L242" s="220"/>
      <c r="M242" s="220"/>
      <c r="N242" s="219"/>
      <c r="O242" s="219"/>
      <c r="P242" s="219"/>
      <c r="Q242" s="219"/>
      <c r="R242" s="220"/>
      <c r="S242" s="220"/>
      <c r="T242" s="220"/>
      <c r="U242" s="220"/>
      <c r="V242" s="220"/>
      <c r="W242" s="220"/>
      <c r="X242" s="220"/>
      <c r="Y242" s="220"/>
      <c r="Z242" s="210"/>
      <c r="AA242" s="210"/>
      <c r="AB242" s="210"/>
      <c r="AC242" s="210"/>
      <c r="AD242" s="210"/>
      <c r="AE242" s="210"/>
      <c r="AF242" s="210"/>
      <c r="AG242" s="210" t="s">
        <v>169</v>
      </c>
      <c r="AH242" s="210">
        <v>0</v>
      </c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</row>
    <row r="243" spans="1:60" outlineLevel="2" x14ac:dyDescent="0.2">
      <c r="A243" s="217"/>
      <c r="B243" s="218"/>
      <c r="C243" s="243"/>
      <c r="D243" s="236"/>
      <c r="E243" s="236"/>
      <c r="F243" s="236"/>
      <c r="G243" s="236"/>
      <c r="H243" s="220"/>
      <c r="I243" s="220"/>
      <c r="J243" s="220"/>
      <c r="K243" s="220"/>
      <c r="L243" s="220"/>
      <c r="M243" s="220"/>
      <c r="N243" s="219"/>
      <c r="O243" s="219"/>
      <c r="P243" s="219"/>
      <c r="Q243" s="219"/>
      <c r="R243" s="220"/>
      <c r="S243" s="220"/>
      <c r="T243" s="220"/>
      <c r="U243" s="220"/>
      <c r="V243" s="220"/>
      <c r="W243" s="220"/>
      <c r="X243" s="220"/>
      <c r="Y243" s="220"/>
      <c r="Z243" s="210"/>
      <c r="AA243" s="210"/>
      <c r="AB243" s="210"/>
      <c r="AC243" s="210"/>
      <c r="AD243" s="210"/>
      <c r="AE243" s="210"/>
      <c r="AF243" s="210"/>
      <c r="AG243" s="210" t="s">
        <v>135</v>
      </c>
      <c r="AH243" s="210"/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  <c r="AT243" s="210"/>
      <c r="AU243" s="210"/>
      <c r="AV243" s="210"/>
      <c r="AW243" s="210"/>
      <c r="AX243" s="210"/>
      <c r="AY243" s="210"/>
      <c r="AZ243" s="210"/>
      <c r="BA243" s="210"/>
      <c r="BB243" s="210"/>
      <c r="BC243" s="210"/>
      <c r="BD243" s="210"/>
      <c r="BE243" s="210"/>
      <c r="BF243" s="210"/>
      <c r="BG243" s="210"/>
      <c r="BH243" s="210"/>
    </row>
    <row r="244" spans="1:60" outlineLevel="1" x14ac:dyDescent="0.2">
      <c r="A244" s="229">
        <v>50</v>
      </c>
      <c r="B244" s="230" t="s">
        <v>491</v>
      </c>
      <c r="C244" s="240" t="s">
        <v>492</v>
      </c>
      <c r="D244" s="231" t="s">
        <v>243</v>
      </c>
      <c r="E244" s="232">
        <v>138.85</v>
      </c>
      <c r="F244" s="233"/>
      <c r="G244" s="234">
        <f>ROUND(E244*F244,2)</f>
        <v>0</v>
      </c>
      <c r="H244" s="233"/>
      <c r="I244" s="234">
        <f>ROUND(E244*H244,2)</f>
        <v>0</v>
      </c>
      <c r="J244" s="233"/>
      <c r="K244" s="234">
        <f>ROUND(E244*J244,2)</f>
        <v>0</v>
      </c>
      <c r="L244" s="234">
        <v>21</v>
      </c>
      <c r="M244" s="234">
        <f>G244*(1+L244/100)</f>
        <v>0</v>
      </c>
      <c r="N244" s="232">
        <v>1E-3</v>
      </c>
      <c r="O244" s="232">
        <f>ROUND(E244*N244,2)</f>
        <v>0.14000000000000001</v>
      </c>
      <c r="P244" s="232">
        <v>0</v>
      </c>
      <c r="Q244" s="232">
        <f>ROUND(E244*P244,2)</f>
        <v>0</v>
      </c>
      <c r="R244" s="234" t="s">
        <v>244</v>
      </c>
      <c r="S244" s="234" t="s">
        <v>130</v>
      </c>
      <c r="T244" s="235" t="s">
        <v>131</v>
      </c>
      <c r="U244" s="220">
        <v>0</v>
      </c>
      <c r="V244" s="220">
        <f>ROUND(E244*U244,2)</f>
        <v>0</v>
      </c>
      <c r="W244" s="220"/>
      <c r="X244" s="220" t="s">
        <v>245</v>
      </c>
      <c r="Y244" s="220" t="s">
        <v>133</v>
      </c>
      <c r="Z244" s="210"/>
      <c r="AA244" s="210"/>
      <c r="AB244" s="210"/>
      <c r="AC244" s="210"/>
      <c r="AD244" s="210"/>
      <c r="AE244" s="210"/>
      <c r="AF244" s="210"/>
      <c r="AG244" s="210" t="s">
        <v>246</v>
      </c>
      <c r="AH244" s="210"/>
      <c r="AI244" s="210"/>
      <c r="AJ244" s="210"/>
      <c r="AK244" s="210"/>
      <c r="AL244" s="210"/>
      <c r="AM244" s="210"/>
      <c r="AN244" s="210"/>
      <c r="AO244" s="210"/>
      <c r="AP244" s="210"/>
      <c r="AQ244" s="210"/>
      <c r="AR244" s="210"/>
      <c r="AS244" s="210"/>
      <c r="AT244" s="210"/>
      <c r="AU244" s="210"/>
      <c r="AV244" s="210"/>
      <c r="AW244" s="210"/>
      <c r="AX244" s="210"/>
      <c r="AY244" s="210"/>
      <c r="AZ244" s="210"/>
      <c r="BA244" s="210"/>
      <c r="BB244" s="210"/>
      <c r="BC244" s="210"/>
      <c r="BD244" s="210"/>
      <c r="BE244" s="210"/>
      <c r="BF244" s="210"/>
      <c r="BG244" s="210"/>
      <c r="BH244" s="210"/>
    </row>
    <row r="245" spans="1:60" outlineLevel="2" x14ac:dyDescent="0.2">
      <c r="A245" s="217"/>
      <c r="B245" s="218"/>
      <c r="C245" s="253" t="s">
        <v>493</v>
      </c>
      <c r="D245" s="247"/>
      <c r="E245" s="248">
        <v>109.85</v>
      </c>
      <c r="F245" s="220"/>
      <c r="G245" s="220"/>
      <c r="H245" s="220"/>
      <c r="I245" s="220"/>
      <c r="J245" s="220"/>
      <c r="K245" s="220"/>
      <c r="L245" s="220"/>
      <c r="M245" s="220"/>
      <c r="N245" s="219"/>
      <c r="O245" s="219"/>
      <c r="P245" s="219"/>
      <c r="Q245" s="219"/>
      <c r="R245" s="220"/>
      <c r="S245" s="220"/>
      <c r="T245" s="220"/>
      <c r="U245" s="220"/>
      <c r="V245" s="220"/>
      <c r="W245" s="220"/>
      <c r="X245" s="220"/>
      <c r="Y245" s="220"/>
      <c r="Z245" s="210"/>
      <c r="AA245" s="210"/>
      <c r="AB245" s="210"/>
      <c r="AC245" s="210"/>
      <c r="AD245" s="210"/>
      <c r="AE245" s="210"/>
      <c r="AF245" s="210"/>
      <c r="AG245" s="210" t="s">
        <v>169</v>
      </c>
      <c r="AH245" s="210">
        <v>0</v>
      </c>
      <c r="AI245" s="210"/>
      <c r="AJ245" s="210"/>
      <c r="AK245" s="210"/>
      <c r="AL245" s="210"/>
      <c r="AM245" s="210"/>
      <c r="AN245" s="210"/>
      <c r="AO245" s="210"/>
      <c r="AP245" s="210"/>
      <c r="AQ245" s="210"/>
      <c r="AR245" s="210"/>
      <c r="AS245" s="210"/>
      <c r="AT245" s="210"/>
      <c r="AU245" s="210"/>
      <c r="AV245" s="210"/>
      <c r="AW245" s="210"/>
      <c r="AX245" s="210"/>
      <c r="AY245" s="210"/>
      <c r="AZ245" s="210"/>
      <c r="BA245" s="210"/>
      <c r="BB245" s="210"/>
      <c r="BC245" s="210"/>
      <c r="BD245" s="210"/>
      <c r="BE245" s="210"/>
      <c r="BF245" s="210"/>
      <c r="BG245" s="210"/>
      <c r="BH245" s="210"/>
    </row>
    <row r="246" spans="1:60" outlineLevel="3" x14ac:dyDescent="0.2">
      <c r="A246" s="217"/>
      <c r="B246" s="218"/>
      <c r="C246" s="253" t="s">
        <v>494</v>
      </c>
      <c r="D246" s="247"/>
      <c r="E246" s="248">
        <v>4</v>
      </c>
      <c r="F246" s="220"/>
      <c r="G246" s="220"/>
      <c r="H246" s="220"/>
      <c r="I246" s="220"/>
      <c r="J246" s="220"/>
      <c r="K246" s="220"/>
      <c r="L246" s="220"/>
      <c r="M246" s="220"/>
      <c r="N246" s="219"/>
      <c r="O246" s="219"/>
      <c r="P246" s="219"/>
      <c r="Q246" s="219"/>
      <c r="R246" s="220"/>
      <c r="S246" s="220"/>
      <c r="T246" s="220"/>
      <c r="U246" s="220"/>
      <c r="V246" s="220"/>
      <c r="W246" s="220"/>
      <c r="X246" s="220"/>
      <c r="Y246" s="220"/>
      <c r="Z246" s="210"/>
      <c r="AA246" s="210"/>
      <c r="AB246" s="210"/>
      <c r="AC246" s="210"/>
      <c r="AD246" s="210"/>
      <c r="AE246" s="210"/>
      <c r="AF246" s="210"/>
      <c r="AG246" s="210" t="s">
        <v>169</v>
      </c>
      <c r="AH246" s="210">
        <v>0</v>
      </c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0"/>
      <c r="AT246" s="210"/>
      <c r="AU246" s="210"/>
      <c r="AV246" s="210"/>
      <c r="AW246" s="210"/>
      <c r="AX246" s="210"/>
      <c r="AY246" s="210"/>
      <c r="AZ246" s="210"/>
      <c r="BA246" s="210"/>
      <c r="BB246" s="210"/>
      <c r="BC246" s="210"/>
      <c r="BD246" s="210"/>
      <c r="BE246" s="210"/>
      <c r="BF246" s="210"/>
      <c r="BG246" s="210"/>
      <c r="BH246" s="210"/>
    </row>
    <row r="247" spans="1:60" outlineLevel="3" x14ac:dyDescent="0.2">
      <c r="A247" s="217"/>
      <c r="B247" s="218"/>
      <c r="C247" s="253" t="s">
        <v>495</v>
      </c>
      <c r="D247" s="247"/>
      <c r="E247" s="248">
        <v>14.5</v>
      </c>
      <c r="F247" s="220"/>
      <c r="G247" s="220"/>
      <c r="H247" s="220"/>
      <c r="I247" s="220"/>
      <c r="J247" s="220"/>
      <c r="K247" s="220"/>
      <c r="L247" s="220"/>
      <c r="M247" s="220"/>
      <c r="N247" s="219"/>
      <c r="O247" s="219"/>
      <c r="P247" s="219"/>
      <c r="Q247" s="219"/>
      <c r="R247" s="220"/>
      <c r="S247" s="220"/>
      <c r="T247" s="220"/>
      <c r="U247" s="220"/>
      <c r="V247" s="220"/>
      <c r="W247" s="220"/>
      <c r="X247" s="220"/>
      <c r="Y247" s="220"/>
      <c r="Z247" s="210"/>
      <c r="AA247" s="210"/>
      <c r="AB247" s="210"/>
      <c r="AC247" s="210"/>
      <c r="AD247" s="210"/>
      <c r="AE247" s="210"/>
      <c r="AF247" s="210"/>
      <c r="AG247" s="210" t="s">
        <v>169</v>
      </c>
      <c r="AH247" s="210">
        <v>0</v>
      </c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0"/>
      <c r="AT247" s="210"/>
      <c r="AU247" s="210"/>
      <c r="AV247" s="210"/>
      <c r="AW247" s="210"/>
      <c r="AX247" s="210"/>
      <c r="AY247" s="210"/>
      <c r="AZ247" s="210"/>
      <c r="BA247" s="210"/>
      <c r="BB247" s="210"/>
      <c r="BC247" s="210"/>
      <c r="BD247" s="210"/>
      <c r="BE247" s="210"/>
      <c r="BF247" s="210"/>
      <c r="BG247" s="210"/>
      <c r="BH247" s="210"/>
    </row>
    <row r="248" spans="1:60" outlineLevel="3" x14ac:dyDescent="0.2">
      <c r="A248" s="217"/>
      <c r="B248" s="218"/>
      <c r="C248" s="253" t="s">
        <v>496</v>
      </c>
      <c r="D248" s="247"/>
      <c r="E248" s="248">
        <v>10.5</v>
      </c>
      <c r="F248" s="220"/>
      <c r="G248" s="220"/>
      <c r="H248" s="220"/>
      <c r="I248" s="220"/>
      <c r="J248" s="220"/>
      <c r="K248" s="220"/>
      <c r="L248" s="220"/>
      <c r="M248" s="220"/>
      <c r="N248" s="219"/>
      <c r="O248" s="219"/>
      <c r="P248" s="219"/>
      <c r="Q248" s="219"/>
      <c r="R248" s="220"/>
      <c r="S248" s="220"/>
      <c r="T248" s="220"/>
      <c r="U248" s="220"/>
      <c r="V248" s="220"/>
      <c r="W248" s="220"/>
      <c r="X248" s="220"/>
      <c r="Y248" s="220"/>
      <c r="Z248" s="210"/>
      <c r="AA248" s="210"/>
      <c r="AB248" s="210"/>
      <c r="AC248" s="210"/>
      <c r="AD248" s="210"/>
      <c r="AE248" s="210"/>
      <c r="AF248" s="210"/>
      <c r="AG248" s="210" t="s">
        <v>169</v>
      </c>
      <c r="AH248" s="210">
        <v>0</v>
      </c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0"/>
      <c r="AT248" s="210"/>
      <c r="AU248" s="210"/>
      <c r="AV248" s="210"/>
      <c r="AW248" s="210"/>
      <c r="AX248" s="210"/>
      <c r="AY248" s="210"/>
      <c r="AZ248" s="210"/>
      <c r="BA248" s="210"/>
      <c r="BB248" s="210"/>
      <c r="BC248" s="210"/>
      <c r="BD248" s="210"/>
      <c r="BE248" s="210"/>
      <c r="BF248" s="210"/>
      <c r="BG248" s="210"/>
      <c r="BH248" s="210"/>
    </row>
    <row r="249" spans="1:60" outlineLevel="2" x14ac:dyDescent="0.2">
      <c r="A249" s="217"/>
      <c r="B249" s="218"/>
      <c r="C249" s="243"/>
      <c r="D249" s="236"/>
      <c r="E249" s="236"/>
      <c r="F249" s="236"/>
      <c r="G249" s="236"/>
      <c r="H249" s="220"/>
      <c r="I249" s="220"/>
      <c r="J249" s="220"/>
      <c r="K249" s="220"/>
      <c r="L249" s="220"/>
      <c r="M249" s="220"/>
      <c r="N249" s="219"/>
      <c r="O249" s="219"/>
      <c r="P249" s="219"/>
      <c r="Q249" s="219"/>
      <c r="R249" s="220"/>
      <c r="S249" s="220"/>
      <c r="T249" s="220"/>
      <c r="U249" s="220"/>
      <c r="V249" s="220"/>
      <c r="W249" s="220"/>
      <c r="X249" s="220"/>
      <c r="Y249" s="220"/>
      <c r="Z249" s="210"/>
      <c r="AA249" s="210"/>
      <c r="AB249" s="210"/>
      <c r="AC249" s="210"/>
      <c r="AD249" s="210"/>
      <c r="AE249" s="210"/>
      <c r="AF249" s="210"/>
      <c r="AG249" s="210" t="s">
        <v>135</v>
      </c>
      <c r="AH249" s="210"/>
      <c r="AI249" s="210"/>
      <c r="AJ249" s="210"/>
      <c r="AK249" s="210"/>
      <c r="AL249" s="210"/>
      <c r="AM249" s="210"/>
      <c r="AN249" s="210"/>
      <c r="AO249" s="210"/>
      <c r="AP249" s="210"/>
      <c r="AQ249" s="210"/>
      <c r="AR249" s="210"/>
      <c r="AS249" s="210"/>
      <c r="AT249" s="210"/>
      <c r="AU249" s="210"/>
      <c r="AV249" s="210"/>
      <c r="AW249" s="210"/>
      <c r="AX249" s="210"/>
      <c r="AY249" s="210"/>
      <c r="AZ249" s="210"/>
      <c r="BA249" s="210"/>
      <c r="BB249" s="210"/>
      <c r="BC249" s="210"/>
      <c r="BD249" s="210"/>
      <c r="BE249" s="210"/>
      <c r="BF249" s="210"/>
      <c r="BG249" s="210"/>
      <c r="BH249" s="210"/>
    </row>
    <row r="250" spans="1:60" ht="22.5" outlineLevel="1" x14ac:dyDescent="0.2">
      <c r="A250" s="229">
        <v>51</v>
      </c>
      <c r="B250" s="230" t="s">
        <v>497</v>
      </c>
      <c r="C250" s="240" t="s">
        <v>498</v>
      </c>
      <c r="D250" s="231" t="s">
        <v>293</v>
      </c>
      <c r="E250" s="232">
        <v>237.10599999999999</v>
      </c>
      <c r="F250" s="233"/>
      <c r="G250" s="234">
        <f>ROUND(E250*F250,2)</f>
        <v>0</v>
      </c>
      <c r="H250" s="233"/>
      <c r="I250" s="234">
        <f>ROUND(E250*H250,2)</f>
        <v>0</v>
      </c>
      <c r="J250" s="233"/>
      <c r="K250" s="234">
        <f>ROUND(E250*J250,2)</f>
        <v>0</v>
      </c>
      <c r="L250" s="234">
        <v>21</v>
      </c>
      <c r="M250" s="234">
        <f>G250*(1+L250/100)</f>
        <v>0</v>
      </c>
      <c r="N250" s="232">
        <v>2.3E-2</v>
      </c>
      <c r="O250" s="232">
        <f>ROUND(E250*N250,2)</f>
        <v>5.45</v>
      </c>
      <c r="P250" s="232">
        <v>0</v>
      </c>
      <c r="Q250" s="232">
        <f>ROUND(E250*P250,2)</f>
        <v>0</v>
      </c>
      <c r="R250" s="234" t="s">
        <v>244</v>
      </c>
      <c r="S250" s="234" t="s">
        <v>130</v>
      </c>
      <c r="T250" s="235" t="s">
        <v>131</v>
      </c>
      <c r="U250" s="220">
        <v>0</v>
      </c>
      <c r="V250" s="220">
        <f>ROUND(E250*U250,2)</f>
        <v>0</v>
      </c>
      <c r="W250" s="220"/>
      <c r="X250" s="220" t="s">
        <v>245</v>
      </c>
      <c r="Y250" s="220" t="s">
        <v>133</v>
      </c>
      <c r="Z250" s="210"/>
      <c r="AA250" s="210"/>
      <c r="AB250" s="210"/>
      <c r="AC250" s="210"/>
      <c r="AD250" s="210"/>
      <c r="AE250" s="210"/>
      <c r="AF250" s="210"/>
      <c r="AG250" s="210" t="s">
        <v>246</v>
      </c>
      <c r="AH250" s="210"/>
      <c r="AI250" s="210"/>
      <c r="AJ250" s="210"/>
      <c r="AK250" s="210"/>
      <c r="AL250" s="210"/>
      <c r="AM250" s="210"/>
      <c r="AN250" s="210"/>
      <c r="AO250" s="210"/>
      <c r="AP250" s="210"/>
      <c r="AQ250" s="210"/>
      <c r="AR250" s="210"/>
      <c r="AS250" s="210"/>
      <c r="AT250" s="210"/>
      <c r="AU250" s="210"/>
      <c r="AV250" s="210"/>
      <c r="AW250" s="210"/>
      <c r="AX250" s="210"/>
      <c r="AY250" s="210"/>
      <c r="AZ250" s="210"/>
      <c r="BA250" s="210"/>
      <c r="BB250" s="210"/>
      <c r="BC250" s="210"/>
      <c r="BD250" s="210"/>
      <c r="BE250" s="210"/>
      <c r="BF250" s="210"/>
      <c r="BG250" s="210"/>
      <c r="BH250" s="210"/>
    </row>
    <row r="251" spans="1:60" outlineLevel="2" x14ac:dyDescent="0.2">
      <c r="A251" s="217"/>
      <c r="B251" s="218"/>
      <c r="C251" s="253" t="s">
        <v>499</v>
      </c>
      <c r="D251" s="247"/>
      <c r="E251" s="248">
        <v>216.506</v>
      </c>
      <c r="F251" s="220"/>
      <c r="G251" s="220"/>
      <c r="H251" s="220"/>
      <c r="I251" s="220"/>
      <c r="J251" s="220"/>
      <c r="K251" s="220"/>
      <c r="L251" s="220"/>
      <c r="M251" s="220"/>
      <c r="N251" s="219"/>
      <c r="O251" s="219"/>
      <c r="P251" s="219"/>
      <c r="Q251" s="219"/>
      <c r="R251" s="220"/>
      <c r="S251" s="220"/>
      <c r="T251" s="220"/>
      <c r="U251" s="220"/>
      <c r="V251" s="220"/>
      <c r="W251" s="220"/>
      <c r="X251" s="220"/>
      <c r="Y251" s="220"/>
      <c r="Z251" s="210"/>
      <c r="AA251" s="210"/>
      <c r="AB251" s="210"/>
      <c r="AC251" s="210"/>
      <c r="AD251" s="210"/>
      <c r="AE251" s="210"/>
      <c r="AF251" s="210"/>
      <c r="AG251" s="210" t="s">
        <v>169</v>
      </c>
      <c r="AH251" s="210">
        <v>0</v>
      </c>
      <c r="AI251" s="210"/>
      <c r="AJ251" s="210"/>
      <c r="AK251" s="210"/>
      <c r="AL251" s="210"/>
      <c r="AM251" s="210"/>
      <c r="AN251" s="210"/>
      <c r="AO251" s="210"/>
      <c r="AP251" s="210"/>
      <c r="AQ251" s="210"/>
      <c r="AR251" s="210"/>
      <c r="AS251" s="210"/>
      <c r="AT251" s="210"/>
      <c r="AU251" s="210"/>
      <c r="AV251" s="210"/>
      <c r="AW251" s="210"/>
      <c r="AX251" s="210"/>
      <c r="AY251" s="210"/>
      <c r="AZ251" s="210"/>
      <c r="BA251" s="210"/>
      <c r="BB251" s="210"/>
      <c r="BC251" s="210"/>
      <c r="BD251" s="210"/>
      <c r="BE251" s="210"/>
      <c r="BF251" s="210"/>
      <c r="BG251" s="210"/>
      <c r="BH251" s="210"/>
    </row>
    <row r="252" spans="1:60" outlineLevel="3" x14ac:dyDescent="0.2">
      <c r="A252" s="217"/>
      <c r="B252" s="218"/>
      <c r="C252" s="253" t="s">
        <v>500</v>
      </c>
      <c r="D252" s="247"/>
      <c r="E252" s="248">
        <v>20.6</v>
      </c>
      <c r="F252" s="220"/>
      <c r="G252" s="220"/>
      <c r="H252" s="220"/>
      <c r="I252" s="220"/>
      <c r="J252" s="220"/>
      <c r="K252" s="220"/>
      <c r="L252" s="220"/>
      <c r="M252" s="220"/>
      <c r="N252" s="219"/>
      <c r="O252" s="219"/>
      <c r="P252" s="219"/>
      <c r="Q252" s="219"/>
      <c r="R252" s="220"/>
      <c r="S252" s="220"/>
      <c r="T252" s="220"/>
      <c r="U252" s="220"/>
      <c r="V252" s="220"/>
      <c r="W252" s="220"/>
      <c r="X252" s="220"/>
      <c r="Y252" s="220"/>
      <c r="Z252" s="210"/>
      <c r="AA252" s="210"/>
      <c r="AB252" s="210"/>
      <c r="AC252" s="210"/>
      <c r="AD252" s="210"/>
      <c r="AE252" s="210"/>
      <c r="AF252" s="210"/>
      <c r="AG252" s="210" t="s">
        <v>169</v>
      </c>
      <c r="AH252" s="210">
        <v>0</v>
      </c>
      <c r="AI252" s="210"/>
      <c r="AJ252" s="210"/>
      <c r="AK252" s="210"/>
      <c r="AL252" s="210"/>
      <c r="AM252" s="210"/>
      <c r="AN252" s="210"/>
      <c r="AO252" s="210"/>
      <c r="AP252" s="210"/>
      <c r="AQ252" s="210"/>
      <c r="AR252" s="210"/>
      <c r="AS252" s="210"/>
      <c r="AT252" s="210"/>
      <c r="AU252" s="210"/>
      <c r="AV252" s="210"/>
      <c r="AW252" s="210"/>
      <c r="AX252" s="210"/>
      <c r="AY252" s="210"/>
      <c r="AZ252" s="210"/>
      <c r="BA252" s="210"/>
      <c r="BB252" s="210"/>
      <c r="BC252" s="210"/>
      <c r="BD252" s="210"/>
      <c r="BE252" s="210"/>
      <c r="BF252" s="210"/>
      <c r="BG252" s="210"/>
      <c r="BH252" s="210"/>
    </row>
    <row r="253" spans="1:60" outlineLevel="2" x14ac:dyDescent="0.2">
      <c r="A253" s="217"/>
      <c r="B253" s="218"/>
      <c r="C253" s="243"/>
      <c r="D253" s="236"/>
      <c r="E253" s="236"/>
      <c r="F253" s="236"/>
      <c r="G253" s="236"/>
      <c r="H253" s="220"/>
      <c r="I253" s="220"/>
      <c r="J253" s="220"/>
      <c r="K253" s="220"/>
      <c r="L253" s="220"/>
      <c r="M253" s="220"/>
      <c r="N253" s="219"/>
      <c r="O253" s="219"/>
      <c r="P253" s="219"/>
      <c r="Q253" s="219"/>
      <c r="R253" s="220"/>
      <c r="S253" s="220"/>
      <c r="T253" s="220"/>
      <c r="U253" s="220"/>
      <c r="V253" s="220"/>
      <c r="W253" s="220"/>
      <c r="X253" s="220"/>
      <c r="Y253" s="220"/>
      <c r="Z253" s="210"/>
      <c r="AA253" s="210"/>
      <c r="AB253" s="210"/>
      <c r="AC253" s="210"/>
      <c r="AD253" s="210"/>
      <c r="AE253" s="210"/>
      <c r="AF253" s="210"/>
      <c r="AG253" s="210" t="s">
        <v>135</v>
      </c>
      <c r="AH253" s="210"/>
      <c r="AI253" s="210"/>
      <c r="AJ253" s="210"/>
      <c r="AK253" s="210"/>
      <c r="AL253" s="210"/>
      <c r="AM253" s="210"/>
      <c r="AN253" s="210"/>
      <c r="AO253" s="210"/>
      <c r="AP253" s="210"/>
      <c r="AQ253" s="210"/>
      <c r="AR253" s="210"/>
      <c r="AS253" s="210"/>
      <c r="AT253" s="210"/>
      <c r="AU253" s="210"/>
      <c r="AV253" s="210"/>
      <c r="AW253" s="210"/>
      <c r="AX253" s="210"/>
      <c r="AY253" s="210"/>
      <c r="AZ253" s="210"/>
      <c r="BA253" s="210"/>
      <c r="BB253" s="210"/>
      <c r="BC253" s="210"/>
      <c r="BD253" s="210"/>
      <c r="BE253" s="210"/>
      <c r="BF253" s="210"/>
      <c r="BG253" s="210"/>
      <c r="BH253" s="210"/>
    </row>
    <row r="254" spans="1:60" ht="22.5" outlineLevel="1" x14ac:dyDescent="0.2">
      <c r="A254" s="229">
        <v>52</v>
      </c>
      <c r="B254" s="230" t="s">
        <v>501</v>
      </c>
      <c r="C254" s="240" t="s">
        <v>502</v>
      </c>
      <c r="D254" s="231" t="s">
        <v>293</v>
      </c>
      <c r="E254" s="232">
        <v>76.322999999999993</v>
      </c>
      <c r="F254" s="233"/>
      <c r="G254" s="234">
        <f>ROUND(E254*F254,2)</f>
        <v>0</v>
      </c>
      <c r="H254" s="233"/>
      <c r="I254" s="234">
        <f>ROUND(E254*H254,2)</f>
        <v>0</v>
      </c>
      <c r="J254" s="233"/>
      <c r="K254" s="234">
        <f>ROUND(E254*J254,2)</f>
        <v>0</v>
      </c>
      <c r="L254" s="234">
        <v>21</v>
      </c>
      <c r="M254" s="234">
        <f>G254*(1+L254/100)</f>
        <v>0</v>
      </c>
      <c r="N254" s="232">
        <v>8.1970000000000001E-2</v>
      </c>
      <c r="O254" s="232">
        <f>ROUND(E254*N254,2)</f>
        <v>6.26</v>
      </c>
      <c r="P254" s="232">
        <v>0</v>
      </c>
      <c r="Q254" s="232">
        <f>ROUND(E254*P254,2)</f>
        <v>0</v>
      </c>
      <c r="R254" s="234" t="s">
        <v>244</v>
      </c>
      <c r="S254" s="234" t="s">
        <v>130</v>
      </c>
      <c r="T254" s="235" t="s">
        <v>131</v>
      </c>
      <c r="U254" s="220">
        <v>0</v>
      </c>
      <c r="V254" s="220">
        <f>ROUND(E254*U254,2)</f>
        <v>0</v>
      </c>
      <c r="W254" s="220"/>
      <c r="X254" s="220" t="s">
        <v>245</v>
      </c>
      <c r="Y254" s="220" t="s">
        <v>133</v>
      </c>
      <c r="Z254" s="210"/>
      <c r="AA254" s="210"/>
      <c r="AB254" s="210"/>
      <c r="AC254" s="210"/>
      <c r="AD254" s="210"/>
      <c r="AE254" s="210"/>
      <c r="AF254" s="210"/>
      <c r="AG254" s="210" t="s">
        <v>246</v>
      </c>
      <c r="AH254" s="210"/>
      <c r="AI254" s="210"/>
      <c r="AJ254" s="210"/>
      <c r="AK254" s="210"/>
      <c r="AL254" s="210"/>
      <c r="AM254" s="210"/>
      <c r="AN254" s="210"/>
      <c r="AO254" s="210"/>
      <c r="AP254" s="210"/>
      <c r="AQ254" s="210"/>
      <c r="AR254" s="210"/>
      <c r="AS254" s="210"/>
      <c r="AT254" s="210"/>
      <c r="AU254" s="210"/>
      <c r="AV254" s="210"/>
      <c r="AW254" s="210"/>
      <c r="AX254" s="210"/>
      <c r="AY254" s="210"/>
      <c r="AZ254" s="210"/>
      <c r="BA254" s="210"/>
      <c r="BB254" s="210"/>
      <c r="BC254" s="210"/>
      <c r="BD254" s="210"/>
      <c r="BE254" s="210"/>
      <c r="BF254" s="210"/>
      <c r="BG254" s="210"/>
      <c r="BH254" s="210"/>
    </row>
    <row r="255" spans="1:60" outlineLevel="2" x14ac:dyDescent="0.2">
      <c r="A255" s="217"/>
      <c r="B255" s="218"/>
      <c r="C255" s="253" t="s">
        <v>503</v>
      </c>
      <c r="D255" s="247"/>
      <c r="E255" s="248">
        <v>66.022999999999996</v>
      </c>
      <c r="F255" s="220"/>
      <c r="G255" s="220"/>
      <c r="H255" s="220"/>
      <c r="I255" s="220"/>
      <c r="J255" s="220"/>
      <c r="K255" s="220"/>
      <c r="L255" s="220"/>
      <c r="M255" s="220"/>
      <c r="N255" s="219"/>
      <c r="O255" s="219"/>
      <c r="P255" s="219"/>
      <c r="Q255" s="219"/>
      <c r="R255" s="220"/>
      <c r="S255" s="220"/>
      <c r="T255" s="220"/>
      <c r="U255" s="220"/>
      <c r="V255" s="220"/>
      <c r="W255" s="220"/>
      <c r="X255" s="220"/>
      <c r="Y255" s="220"/>
      <c r="Z255" s="210"/>
      <c r="AA255" s="210"/>
      <c r="AB255" s="210"/>
      <c r="AC255" s="210"/>
      <c r="AD255" s="210"/>
      <c r="AE255" s="210"/>
      <c r="AF255" s="210"/>
      <c r="AG255" s="210" t="s">
        <v>169</v>
      </c>
      <c r="AH255" s="210">
        <v>0</v>
      </c>
      <c r="AI255" s="210"/>
      <c r="AJ255" s="210"/>
      <c r="AK255" s="210"/>
      <c r="AL255" s="210"/>
      <c r="AM255" s="210"/>
      <c r="AN255" s="210"/>
      <c r="AO255" s="210"/>
      <c r="AP255" s="210"/>
      <c r="AQ255" s="210"/>
      <c r="AR255" s="210"/>
      <c r="AS255" s="210"/>
      <c r="AT255" s="210"/>
      <c r="AU255" s="210"/>
      <c r="AV255" s="210"/>
      <c r="AW255" s="210"/>
      <c r="AX255" s="210"/>
      <c r="AY255" s="210"/>
      <c r="AZ255" s="210"/>
      <c r="BA255" s="210"/>
      <c r="BB255" s="210"/>
      <c r="BC255" s="210"/>
      <c r="BD255" s="210"/>
      <c r="BE255" s="210"/>
      <c r="BF255" s="210"/>
      <c r="BG255" s="210"/>
      <c r="BH255" s="210"/>
    </row>
    <row r="256" spans="1:60" outlineLevel="3" x14ac:dyDescent="0.2">
      <c r="A256" s="217"/>
      <c r="B256" s="218"/>
      <c r="C256" s="253" t="s">
        <v>504</v>
      </c>
      <c r="D256" s="247"/>
      <c r="E256" s="248">
        <v>10.3</v>
      </c>
      <c r="F256" s="220"/>
      <c r="G256" s="220"/>
      <c r="H256" s="220"/>
      <c r="I256" s="220"/>
      <c r="J256" s="220"/>
      <c r="K256" s="220"/>
      <c r="L256" s="220"/>
      <c r="M256" s="220"/>
      <c r="N256" s="219"/>
      <c r="O256" s="219"/>
      <c r="P256" s="219"/>
      <c r="Q256" s="219"/>
      <c r="R256" s="220"/>
      <c r="S256" s="220"/>
      <c r="T256" s="220"/>
      <c r="U256" s="220"/>
      <c r="V256" s="220"/>
      <c r="W256" s="220"/>
      <c r="X256" s="220"/>
      <c r="Y256" s="220"/>
      <c r="Z256" s="210"/>
      <c r="AA256" s="210"/>
      <c r="AB256" s="210"/>
      <c r="AC256" s="210"/>
      <c r="AD256" s="210"/>
      <c r="AE256" s="210"/>
      <c r="AF256" s="210"/>
      <c r="AG256" s="210" t="s">
        <v>169</v>
      </c>
      <c r="AH256" s="210">
        <v>0</v>
      </c>
      <c r="AI256" s="210"/>
      <c r="AJ256" s="210"/>
      <c r="AK256" s="210"/>
      <c r="AL256" s="210"/>
      <c r="AM256" s="210"/>
      <c r="AN256" s="210"/>
      <c r="AO256" s="210"/>
      <c r="AP256" s="210"/>
      <c r="AQ256" s="210"/>
      <c r="AR256" s="210"/>
      <c r="AS256" s="210"/>
      <c r="AT256" s="210"/>
      <c r="AU256" s="210"/>
      <c r="AV256" s="210"/>
      <c r="AW256" s="210"/>
      <c r="AX256" s="210"/>
      <c r="AY256" s="210"/>
      <c r="AZ256" s="210"/>
      <c r="BA256" s="210"/>
      <c r="BB256" s="210"/>
      <c r="BC256" s="210"/>
      <c r="BD256" s="210"/>
      <c r="BE256" s="210"/>
      <c r="BF256" s="210"/>
      <c r="BG256" s="210"/>
      <c r="BH256" s="210"/>
    </row>
    <row r="257" spans="1:60" outlineLevel="2" x14ac:dyDescent="0.2">
      <c r="A257" s="217"/>
      <c r="B257" s="218"/>
      <c r="C257" s="243"/>
      <c r="D257" s="236"/>
      <c r="E257" s="236"/>
      <c r="F257" s="236"/>
      <c r="G257" s="236"/>
      <c r="H257" s="220"/>
      <c r="I257" s="220"/>
      <c r="J257" s="220"/>
      <c r="K257" s="220"/>
      <c r="L257" s="220"/>
      <c r="M257" s="220"/>
      <c r="N257" s="219"/>
      <c r="O257" s="219"/>
      <c r="P257" s="219"/>
      <c r="Q257" s="219"/>
      <c r="R257" s="220"/>
      <c r="S257" s="220"/>
      <c r="T257" s="220"/>
      <c r="U257" s="220"/>
      <c r="V257" s="220"/>
      <c r="W257" s="220"/>
      <c r="X257" s="220"/>
      <c r="Y257" s="220"/>
      <c r="Z257" s="210"/>
      <c r="AA257" s="210"/>
      <c r="AB257" s="210"/>
      <c r="AC257" s="210"/>
      <c r="AD257" s="210"/>
      <c r="AE257" s="210"/>
      <c r="AF257" s="210"/>
      <c r="AG257" s="210" t="s">
        <v>135</v>
      </c>
      <c r="AH257" s="210"/>
      <c r="AI257" s="210"/>
      <c r="AJ257" s="210"/>
      <c r="AK257" s="210"/>
      <c r="AL257" s="210"/>
      <c r="AM257" s="210"/>
      <c r="AN257" s="210"/>
      <c r="AO257" s="210"/>
      <c r="AP257" s="210"/>
      <c r="AQ257" s="210"/>
      <c r="AR257" s="210"/>
      <c r="AS257" s="210"/>
      <c r="AT257" s="210"/>
      <c r="AU257" s="210"/>
      <c r="AV257" s="210"/>
      <c r="AW257" s="210"/>
      <c r="AX257" s="210"/>
      <c r="AY257" s="210"/>
      <c r="AZ257" s="210"/>
      <c r="BA257" s="210"/>
      <c r="BB257" s="210"/>
      <c r="BC257" s="210"/>
      <c r="BD257" s="210"/>
      <c r="BE257" s="210"/>
      <c r="BF257" s="210"/>
      <c r="BG257" s="210"/>
      <c r="BH257" s="210"/>
    </row>
    <row r="258" spans="1:60" ht="22.5" outlineLevel="1" x14ac:dyDescent="0.2">
      <c r="A258" s="229">
        <v>53</v>
      </c>
      <c r="B258" s="230" t="s">
        <v>505</v>
      </c>
      <c r="C258" s="240" t="s">
        <v>506</v>
      </c>
      <c r="D258" s="231" t="s">
        <v>293</v>
      </c>
      <c r="E258" s="232">
        <v>24.823</v>
      </c>
      <c r="F258" s="233"/>
      <c r="G258" s="234">
        <f>ROUND(E258*F258,2)</f>
        <v>0</v>
      </c>
      <c r="H258" s="233"/>
      <c r="I258" s="234">
        <f>ROUND(E258*H258,2)</f>
        <v>0</v>
      </c>
      <c r="J258" s="233"/>
      <c r="K258" s="234">
        <f>ROUND(E258*J258,2)</f>
        <v>0</v>
      </c>
      <c r="L258" s="234">
        <v>21</v>
      </c>
      <c r="M258" s="234">
        <f>G258*(1+L258/100)</f>
        <v>0</v>
      </c>
      <c r="N258" s="232">
        <v>4.2099999999999999E-2</v>
      </c>
      <c r="O258" s="232">
        <f>ROUND(E258*N258,2)</f>
        <v>1.05</v>
      </c>
      <c r="P258" s="232">
        <v>0</v>
      </c>
      <c r="Q258" s="232">
        <f>ROUND(E258*P258,2)</f>
        <v>0</v>
      </c>
      <c r="R258" s="234" t="s">
        <v>244</v>
      </c>
      <c r="S258" s="234" t="s">
        <v>130</v>
      </c>
      <c r="T258" s="235" t="s">
        <v>131</v>
      </c>
      <c r="U258" s="220">
        <v>0</v>
      </c>
      <c r="V258" s="220">
        <f>ROUND(E258*U258,2)</f>
        <v>0</v>
      </c>
      <c r="W258" s="220"/>
      <c r="X258" s="220" t="s">
        <v>245</v>
      </c>
      <c r="Y258" s="220" t="s">
        <v>133</v>
      </c>
      <c r="Z258" s="210"/>
      <c r="AA258" s="210"/>
      <c r="AB258" s="210"/>
      <c r="AC258" s="210"/>
      <c r="AD258" s="210"/>
      <c r="AE258" s="210"/>
      <c r="AF258" s="210"/>
      <c r="AG258" s="210" t="s">
        <v>246</v>
      </c>
      <c r="AH258" s="210"/>
      <c r="AI258" s="210"/>
      <c r="AJ258" s="210"/>
      <c r="AK258" s="210"/>
      <c r="AL258" s="210"/>
      <c r="AM258" s="210"/>
      <c r="AN258" s="210"/>
      <c r="AO258" s="210"/>
      <c r="AP258" s="210"/>
      <c r="AQ258" s="210"/>
      <c r="AR258" s="210"/>
      <c r="AS258" s="210"/>
      <c r="AT258" s="210"/>
      <c r="AU258" s="210"/>
      <c r="AV258" s="210"/>
      <c r="AW258" s="210"/>
      <c r="AX258" s="210"/>
      <c r="AY258" s="210"/>
      <c r="AZ258" s="210"/>
      <c r="BA258" s="210"/>
      <c r="BB258" s="210"/>
      <c r="BC258" s="210"/>
      <c r="BD258" s="210"/>
      <c r="BE258" s="210"/>
      <c r="BF258" s="210"/>
      <c r="BG258" s="210"/>
      <c r="BH258" s="210"/>
    </row>
    <row r="259" spans="1:60" outlineLevel="2" x14ac:dyDescent="0.2">
      <c r="A259" s="217"/>
      <c r="B259" s="218"/>
      <c r="C259" s="253" t="s">
        <v>507</v>
      </c>
      <c r="D259" s="247"/>
      <c r="E259" s="248">
        <v>24.823</v>
      </c>
      <c r="F259" s="220"/>
      <c r="G259" s="220"/>
      <c r="H259" s="220"/>
      <c r="I259" s="220"/>
      <c r="J259" s="220"/>
      <c r="K259" s="220"/>
      <c r="L259" s="220"/>
      <c r="M259" s="220"/>
      <c r="N259" s="219"/>
      <c r="O259" s="219"/>
      <c r="P259" s="219"/>
      <c r="Q259" s="219"/>
      <c r="R259" s="220"/>
      <c r="S259" s="220"/>
      <c r="T259" s="220"/>
      <c r="U259" s="220"/>
      <c r="V259" s="220"/>
      <c r="W259" s="220"/>
      <c r="X259" s="220"/>
      <c r="Y259" s="220"/>
      <c r="Z259" s="210"/>
      <c r="AA259" s="210"/>
      <c r="AB259" s="210"/>
      <c r="AC259" s="210"/>
      <c r="AD259" s="210"/>
      <c r="AE259" s="210"/>
      <c r="AF259" s="210"/>
      <c r="AG259" s="210" t="s">
        <v>169</v>
      </c>
      <c r="AH259" s="210">
        <v>0</v>
      </c>
      <c r="AI259" s="210"/>
      <c r="AJ259" s="210"/>
      <c r="AK259" s="210"/>
      <c r="AL259" s="210"/>
      <c r="AM259" s="210"/>
      <c r="AN259" s="210"/>
      <c r="AO259" s="210"/>
      <c r="AP259" s="210"/>
      <c r="AQ259" s="210"/>
      <c r="AR259" s="210"/>
      <c r="AS259" s="210"/>
      <c r="AT259" s="210"/>
      <c r="AU259" s="210"/>
      <c r="AV259" s="210"/>
      <c r="AW259" s="210"/>
      <c r="AX259" s="210"/>
      <c r="AY259" s="210"/>
      <c r="AZ259" s="210"/>
      <c r="BA259" s="210"/>
      <c r="BB259" s="210"/>
      <c r="BC259" s="210"/>
      <c r="BD259" s="210"/>
      <c r="BE259" s="210"/>
      <c r="BF259" s="210"/>
      <c r="BG259" s="210"/>
      <c r="BH259" s="210"/>
    </row>
    <row r="260" spans="1:60" outlineLevel="2" x14ac:dyDescent="0.2">
      <c r="A260" s="217"/>
      <c r="B260" s="218"/>
      <c r="C260" s="243"/>
      <c r="D260" s="236"/>
      <c r="E260" s="236"/>
      <c r="F260" s="236"/>
      <c r="G260" s="236"/>
      <c r="H260" s="220"/>
      <c r="I260" s="220"/>
      <c r="J260" s="220"/>
      <c r="K260" s="220"/>
      <c r="L260" s="220"/>
      <c r="M260" s="220"/>
      <c r="N260" s="219"/>
      <c r="O260" s="219"/>
      <c r="P260" s="219"/>
      <c r="Q260" s="219"/>
      <c r="R260" s="220"/>
      <c r="S260" s="220"/>
      <c r="T260" s="220"/>
      <c r="U260" s="220"/>
      <c r="V260" s="220"/>
      <c r="W260" s="220"/>
      <c r="X260" s="220"/>
      <c r="Y260" s="220"/>
      <c r="Z260" s="210"/>
      <c r="AA260" s="210"/>
      <c r="AB260" s="210"/>
      <c r="AC260" s="210"/>
      <c r="AD260" s="210"/>
      <c r="AE260" s="210"/>
      <c r="AF260" s="210"/>
      <c r="AG260" s="210" t="s">
        <v>135</v>
      </c>
      <c r="AH260" s="210"/>
      <c r="AI260" s="210"/>
      <c r="AJ260" s="210"/>
      <c r="AK260" s="210"/>
      <c r="AL260" s="210"/>
      <c r="AM260" s="210"/>
      <c r="AN260" s="210"/>
      <c r="AO260" s="210"/>
      <c r="AP260" s="210"/>
      <c r="AQ260" s="210"/>
      <c r="AR260" s="210"/>
      <c r="AS260" s="210"/>
      <c r="AT260" s="210"/>
      <c r="AU260" s="210"/>
      <c r="AV260" s="210"/>
      <c r="AW260" s="210"/>
      <c r="AX260" s="210"/>
      <c r="AY260" s="210"/>
      <c r="AZ260" s="210"/>
      <c r="BA260" s="210"/>
      <c r="BB260" s="210"/>
      <c r="BC260" s="210"/>
      <c r="BD260" s="210"/>
      <c r="BE260" s="210"/>
      <c r="BF260" s="210"/>
      <c r="BG260" s="210"/>
      <c r="BH260" s="210"/>
    </row>
    <row r="261" spans="1:60" ht="22.5" outlineLevel="1" x14ac:dyDescent="0.2">
      <c r="A261" s="229">
        <v>54</v>
      </c>
      <c r="B261" s="230" t="s">
        <v>508</v>
      </c>
      <c r="C261" s="240" t="s">
        <v>509</v>
      </c>
      <c r="D261" s="231" t="s">
        <v>293</v>
      </c>
      <c r="E261" s="232">
        <v>7.21</v>
      </c>
      <c r="F261" s="233"/>
      <c r="G261" s="234">
        <f>ROUND(E261*F261,2)</f>
        <v>0</v>
      </c>
      <c r="H261" s="233"/>
      <c r="I261" s="234">
        <f>ROUND(E261*H261,2)</f>
        <v>0</v>
      </c>
      <c r="J261" s="233"/>
      <c r="K261" s="234">
        <f>ROUND(E261*J261,2)</f>
        <v>0</v>
      </c>
      <c r="L261" s="234">
        <v>21</v>
      </c>
      <c r="M261" s="234">
        <f>G261*(1+L261/100)</f>
        <v>0</v>
      </c>
      <c r="N261" s="232">
        <v>5.6099999999999997E-2</v>
      </c>
      <c r="O261" s="232">
        <f>ROUND(E261*N261,2)</f>
        <v>0.4</v>
      </c>
      <c r="P261" s="232">
        <v>0</v>
      </c>
      <c r="Q261" s="232">
        <f>ROUND(E261*P261,2)</f>
        <v>0</v>
      </c>
      <c r="R261" s="234" t="s">
        <v>244</v>
      </c>
      <c r="S261" s="234" t="s">
        <v>130</v>
      </c>
      <c r="T261" s="235" t="s">
        <v>131</v>
      </c>
      <c r="U261" s="220">
        <v>0</v>
      </c>
      <c r="V261" s="220">
        <f>ROUND(E261*U261,2)</f>
        <v>0</v>
      </c>
      <c r="W261" s="220"/>
      <c r="X261" s="220" t="s">
        <v>245</v>
      </c>
      <c r="Y261" s="220" t="s">
        <v>133</v>
      </c>
      <c r="Z261" s="210"/>
      <c r="AA261" s="210"/>
      <c r="AB261" s="210"/>
      <c r="AC261" s="210"/>
      <c r="AD261" s="210"/>
      <c r="AE261" s="210"/>
      <c r="AF261" s="210"/>
      <c r="AG261" s="210" t="s">
        <v>246</v>
      </c>
      <c r="AH261" s="210"/>
      <c r="AI261" s="210"/>
      <c r="AJ261" s="210"/>
      <c r="AK261" s="210"/>
      <c r="AL261" s="210"/>
      <c r="AM261" s="210"/>
      <c r="AN261" s="210"/>
      <c r="AO261" s="210"/>
      <c r="AP261" s="210"/>
      <c r="AQ261" s="210"/>
      <c r="AR261" s="210"/>
      <c r="AS261" s="210"/>
      <c r="AT261" s="210"/>
      <c r="AU261" s="210"/>
      <c r="AV261" s="210"/>
      <c r="AW261" s="210"/>
      <c r="AX261" s="210"/>
      <c r="AY261" s="210"/>
      <c r="AZ261" s="210"/>
      <c r="BA261" s="210"/>
      <c r="BB261" s="210"/>
      <c r="BC261" s="210"/>
      <c r="BD261" s="210"/>
      <c r="BE261" s="210"/>
      <c r="BF261" s="210"/>
      <c r="BG261" s="210"/>
      <c r="BH261" s="210"/>
    </row>
    <row r="262" spans="1:60" outlineLevel="2" x14ac:dyDescent="0.2">
      <c r="A262" s="217"/>
      <c r="B262" s="218"/>
      <c r="C262" s="253" t="s">
        <v>510</v>
      </c>
      <c r="D262" s="247"/>
      <c r="E262" s="248">
        <v>7.21</v>
      </c>
      <c r="F262" s="220"/>
      <c r="G262" s="220"/>
      <c r="H262" s="220"/>
      <c r="I262" s="220"/>
      <c r="J262" s="220"/>
      <c r="K262" s="220"/>
      <c r="L262" s="220"/>
      <c r="M262" s="220"/>
      <c r="N262" s="219"/>
      <c r="O262" s="219"/>
      <c r="P262" s="219"/>
      <c r="Q262" s="219"/>
      <c r="R262" s="220"/>
      <c r="S262" s="220"/>
      <c r="T262" s="220"/>
      <c r="U262" s="220"/>
      <c r="V262" s="220"/>
      <c r="W262" s="220"/>
      <c r="X262" s="220"/>
      <c r="Y262" s="220"/>
      <c r="Z262" s="210"/>
      <c r="AA262" s="210"/>
      <c r="AB262" s="210"/>
      <c r="AC262" s="210"/>
      <c r="AD262" s="210"/>
      <c r="AE262" s="210"/>
      <c r="AF262" s="210"/>
      <c r="AG262" s="210" t="s">
        <v>169</v>
      </c>
      <c r="AH262" s="210">
        <v>0</v>
      </c>
      <c r="AI262" s="210"/>
      <c r="AJ262" s="210"/>
      <c r="AK262" s="210"/>
      <c r="AL262" s="210"/>
      <c r="AM262" s="210"/>
      <c r="AN262" s="210"/>
      <c r="AO262" s="210"/>
      <c r="AP262" s="210"/>
      <c r="AQ262" s="210"/>
      <c r="AR262" s="210"/>
      <c r="AS262" s="210"/>
      <c r="AT262" s="210"/>
      <c r="AU262" s="210"/>
      <c r="AV262" s="210"/>
      <c r="AW262" s="210"/>
      <c r="AX262" s="210"/>
      <c r="AY262" s="210"/>
      <c r="AZ262" s="210"/>
      <c r="BA262" s="210"/>
      <c r="BB262" s="210"/>
      <c r="BC262" s="210"/>
      <c r="BD262" s="210"/>
      <c r="BE262" s="210"/>
      <c r="BF262" s="210"/>
      <c r="BG262" s="210"/>
      <c r="BH262" s="210"/>
    </row>
    <row r="263" spans="1:60" outlineLevel="2" x14ac:dyDescent="0.2">
      <c r="A263" s="217"/>
      <c r="B263" s="218"/>
      <c r="C263" s="243"/>
      <c r="D263" s="236"/>
      <c r="E263" s="236"/>
      <c r="F263" s="236"/>
      <c r="G263" s="236"/>
      <c r="H263" s="220"/>
      <c r="I263" s="220"/>
      <c r="J263" s="220"/>
      <c r="K263" s="220"/>
      <c r="L263" s="220"/>
      <c r="M263" s="220"/>
      <c r="N263" s="219"/>
      <c r="O263" s="219"/>
      <c r="P263" s="219"/>
      <c r="Q263" s="219"/>
      <c r="R263" s="220"/>
      <c r="S263" s="220"/>
      <c r="T263" s="220"/>
      <c r="U263" s="220"/>
      <c r="V263" s="220"/>
      <c r="W263" s="220"/>
      <c r="X263" s="220"/>
      <c r="Y263" s="220"/>
      <c r="Z263" s="210"/>
      <c r="AA263" s="210"/>
      <c r="AB263" s="210"/>
      <c r="AC263" s="210"/>
      <c r="AD263" s="210"/>
      <c r="AE263" s="210"/>
      <c r="AF263" s="210"/>
      <c r="AG263" s="210" t="s">
        <v>135</v>
      </c>
      <c r="AH263" s="210"/>
      <c r="AI263" s="210"/>
      <c r="AJ263" s="210"/>
      <c r="AK263" s="210"/>
      <c r="AL263" s="210"/>
      <c r="AM263" s="210"/>
      <c r="AN263" s="210"/>
      <c r="AO263" s="210"/>
      <c r="AP263" s="210"/>
      <c r="AQ263" s="210"/>
      <c r="AR263" s="210"/>
      <c r="AS263" s="210"/>
      <c r="AT263" s="210"/>
      <c r="AU263" s="210"/>
      <c r="AV263" s="210"/>
      <c r="AW263" s="210"/>
      <c r="AX263" s="210"/>
      <c r="AY263" s="210"/>
      <c r="AZ263" s="210"/>
      <c r="BA263" s="210"/>
      <c r="BB263" s="210"/>
      <c r="BC263" s="210"/>
      <c r="BD263" s="210"/>
      <c r="BE263" s="210"/>
      <c r="BF263" s="210"/>
      <c r="BG263" s="210"/>
      <c r="BH263" s="210"/>
    </row>
    <row r="264" spans="1:60" ht="22.5" outlineLevel="1" x14ac:dyDescent="0.2">
      <c r="A264" s="229">
        <v>55</v>
      </c>
      <c r="B264" s="230" t="s">
        <v>511</v>
      </c>
      <c r="C264" s="240" t="s">
        <v>512</v>
      </c>
      <c r="D264" s="231" t="s">
        <v>293</v>
      </c>
      <c r="E264" s="232">
        <v>7.21</v>
      </c>
      <c r="F264" s="233"/>
      <c r="G264" s="234">
        <f>ROUND(E264*F264,2)</f>
        <v>0</v>
      </c>
      <c r="H264" s="233"/>
      <c r="I264" s="234">
        <f>ROUND(E264*H264,2)</f>
        <v>0</v>
      </c>
      <c r="J264" s="233"/>
      <c r="K264" s="234">
        <f>ROUND(E264*J264,2)</f>
        <v>0</v>
      </c>
      <c r="L264" s="234">
        <v>21</v>
      </c>
      <c r="M264" s="234">
        <f>G264*(1+L264/100)</f>
        <v>0</v>
      </c>
      <c r="N264" s="232">
        <v>5.6099999999999997E-2</v>
      </c>
      <c r="O264" s="232">
        <f>ROUND(E264*N264,2)</f>
        <v>0.4</v>
      </c>
      <c r="P264" s="232">
        <v>0</v>
      </c>
      <c r="Q264" s="232">
        <f>ROUND(E264*P264,2)</f>
        <v>0</v>
      </c>
      <c r="R264" s="234" t="s">
        <v>244</v>
      </c>
      <c r="S264" s="234" t="s">
        <v>130</v>
      </c>
      <c r="T264" s="235" t="s">
        <v>131</v>
      </c>
      <c r="U264" s="220">
        <v>0</v>
      </c>
      <c r="V264" s="220">
        <f>ROUND(E264*U264,2)</f>
        <v>0</v>
      </c>
      <c r="W264" s="220"/>
      <c r="X264" s="220" t="s">
        <v>245</v>
      </c>
      <c r="Y264" s="220" t="s">
        <v>133</v>
      </c>
      <c r="Z264" s="210"/>
      <c r="AA264" s="210"/>
      <c r="AB264" s="210"/>
      <c r="AC264" s="210"/>
      <c r="AD264" s="210"/>
      <c r="AE264" s="210"/>
      <c r="AF264" s="210"/>
      <c r="AG264" s="210" t="s">
        <v>246</v>
      </c>
      <c r="AH264" s="210"/>
      <c r="AI264" s="210"/>
      <c r="AJ264" s="210"/>
      <c r="AK264" s="210"/>
      <c r="AL264" s="210"/>
      <c r="AM264" s="210"/>
      <c r="AN264" s="210"/>
      <c r="AO264" s="210"/>
      <c r="AP264" s="210"/>
      <c r="AQ264" s="210"/>
      <c r="AR264" s="210"/>
      <c r="AS264" s="210"/>
      <c r="AT264" s="210"/>
      <c r="AU264" s="210"/>
      <c r="AV264" s="210"/>
      <c r="AW264" s="210"/>
      <c r="AX264" s="210"/>
      <c r="AY264" s="210"/>
      <c r="AZ264" s="210"/>
      <c r="BA264" s="210"/>
      <c r="BB264" s="210"/>
      <c r="BC264" s="210"/>
      <c r="BD264" s="210"/>
      <c r="BE264" s="210"/>
      <c r="BF264" s="210"/>
      <c r="BG264" s="210"/>
      <c r="BH264" s="210"/>
    </row>
    <row r="265" spans="1:60" outlineLevel="2" x14ac:dyDescent="0.2">
      <c r="A265" s="217"/>
      <c r="B265" s="218"/>
      <c r="C265" s="253" t="s">
        <v>510</v>
      </c>
      <c r="D265" s="247"/>
      <c r="E265" s="248">
        <v>7.21</v>
      </c>
      <c r="F265" s="220"/>
      <c r="G265" s="220"/>
      <c r="H265" s="220"/>
      <c r="I265" s="220"/>
      <c r="J265" s="220"/>
      <c r="K265" s="220"/>
      <c r="L265" s="220"/>
      <c r="M265" s="220"/>
      <c r="N265" s="219"/>
      <c r="O265" s="219"/>
      <c r="P265" s="219"/>
      <c r="Q265" s="219"/>
      <c r="R265" s="220"/>
      <c r="S265" s="220"/>
      <c r="T265" s="220"/>
      <c r="U265" s="220"/>
      <c r="V265" s="220"/>
      <c r="W265" s="220"/>
      <c r="X265" s="220"/>
      <c r="Y265" s="220"/>
      <c r="Z265" s="210"/>
      <c r="AA265" s="210"/>
      <c r="AB265" s="210"/>
      <c r="AC265" s="210"/>
      <c r="AD265" s="210"/>
      <c r="AE265" s="210"/>
      <c r="AF265" s="210"/>
      <c r="AG265" s="210" t="s">
        <v>169</v>
      </c>
      <c r="AH265" s="210">
        <v>0</v>
      </c>
      <c r="AI265" s="210"/>
      <c r="AJ265" s="210"/>
      <c r="AK265" s="210"/>
      <c r="AL265" s="210"/>
      <c r="AM265" s="210"/>
      <c r="AN265" s="210"/>
      <c r="AO265" s="210"/>
      <c r="AP265" s="210"/>
      <c r="AQ265" s="210"/>
      <c r="AR265" s="210"/>
      <c r="AS265" s="210"/>
      <c r="AT265" s="210"/>
      <c r="AU265" s="210"/>
      <c r="AV265" s="210"/>
      <c r="AW265" s="210"/>
      <c r="AX265" s="210"/>
      <c r="AY265" s="210"/>
      <c r="AZ265" s="210"/>
      <c r="BA265" s="210"/>
      <c r="BB265" s="210"/>
      <c r="BC265" s="210"/>
      <c r="BD265" s="210"/>
      <c r="BE265" s="210"/>
      <c r="BF265" s="210"/>
      <c r="BG265" s="210"/>
      <c r="BH265" s="210"/>
    </row>
    <row r="266" spans="1:60" outlineLevel="2" x14ac:dyDescent="0.2">
      <c r="A266" s="217"/>
      <c r="B266" s="218"/>
      <c r="C266" s="243"/>
      <c r="D266" s="236"/>
      <c r="E266" s="236"/>
      <c r="F266" s="236"/>
      <c r="G266" s="236"/>
      <c r="H266" s="220"/>
      <c r="I266" s="220"/>
      <c r="J266" s="220"/>
      <c r="K266" s="220"/>
      <c r="L266" s="220"/>
      <c r="M266" s="220"/>
      <c r="N266" s="219"/>
      <c r="O266" s="219"/>
      <c r="P266" s="219"/>
      <c r="Q266" s="219"/>
      <c r="R266" s="220"/>
      <c r="S266" s="220"/>
      <c r="T266" s="220"/>
      <c r="U266" s="220"/>
      <c r="V266" s="220"/>
      <c r="W266" s="220"/>
      <c r="X266" s="220"/>
      <c r="Y266" s="220"/>
      <c r="Z266" s="210"/>
      <c r="AA266" s="210"/>
      <c r="AB266" s="210"/>
      <c r="AC266" s="210"/>
      <c r="AD266" s="210"/>
      <c r="AE266" s="210"/>
      <c r="AF266" s="210"/>
      <c r="AG266" s="210" t="s">
        <v>135</v>
      </c>
      <c r="AH266" s="210"/>
      <c r="AI266" s="210"/>
      <c r="AJ266" s="210"/>
      <c r="AK266" s="210"/>
      <c r="AL266" s="210"/>
      <c r="AM266" s="210"/>
      <c r="AN266" s="210"/>
      <c r="AO266" s="210"/>
      <c r="AP266" s="210"/>
      <c r="AQ266" s="210"/>
      <c r="AR266" s="210"/>
      <c r="AS266" s="210"/>
      <c r="AT266" s="210"/>
      <c r="AU266" s="210"/>
      <c r="AV266" s="210"/>
      <c r="AW266" s="210"/>
      <c r="AX266" s="210"/>
      <c r="AY266" s="210"/>
      <c r="AZ266" s="210"/>
      <c r="BA266" s="210"/>
      <c r="BB266" s="210"/>
      <c r="BC266" s="210"/>
      <c r="BD266" s="210"/>
      <c r="BE266" s="210"/>
      <c r="BF266" s="210"/>
      <c r="BG266" s="210"/>
      <c r="BH266" s="210"/>
    </row>
    <row r="267" spans="1:60" x14ac:dyDescent="0.2">
      <c r="A267" s="222" t="s">
        <v>125</v>
      </c>
      <c r="B267" s="223" t="s">
        <v>85</v>
      </c>
      <c r="C267" s="239" t="s">
        <v>86</v>
      </c>
      <c r="D267" s="224"/>
      <c r="E267" s="225"/>
      <c r="F267" s="226"/>
      <c r="G267" s="226">
        <f>SUMIF(AG268:AG269,"&lt;&gt;NOR",G268:G269)</f>
        <v>0</v>
      </c>
      <c r="H267" s="226"/>
      <c r="I267" s="226">
        <f>SUM(I268:I269)</f>
        <v>0</v>
      </c>
      <c r="J267" s="226"/>
      <c r="K267" s="226">
        <f>SUM(K268:K269)</f>
        <v>0</v>
      </c>
      <c r="L267" s="226"/>
      <c r="M267" s="226">
        <f>SUM(M268:M269)</f>
        <v>0</v>
      </c>
      <c r="N267" s="225"/>
      <c r="O267" s="225">
        <f>SUM(O268:O269)</f>
        <v>1</v>
      </c>
      <c r="P267" s="225"/>
      <c r="Q267" s="225">
        <f>SUM(Q268:Q269)</f>
        <v>1</v>
      </c>
      <c r="R267" s="226"/>
      <c r="S267" s="226"/>
      <c r="T267" s="227"/>
      <c r="U267" s="221"/>
      <c r="V267" s="221">
        <f>SUM(V268:V269)</f>
        <v>0</v>
      </c>
      <c r="W267" s="221"/>
      <c r="X267" s="221"/>
      <c r="Y267" s="221"/>
      <c r="AG267" t="s">
        <v>126</v>
      </c>
    </row>
    <row r="268" spans="1:60" outlineLevel="1" x14ac:dyDescent="0.2">
      <c r="A268" s="229">
        <v>56</v>
      </c>
      <c r="B268" s="230" t="s">
        <v>513</v>
      </c>
      <c r="C268" s="240" t="s">
        <v>514</v>
      </c>
      <c r="D268" s="231" t="s">
        <v>515</v>
      </c>
      <c r="E268" s="232">
        <v>2</v>
      </c>
      <c r="F268" s="233"/>
      <c r="G268" s="234">
        <f>ROUND(E268*F268,2)</f>
        <v>0</v>
      </c>
      <c r="H268" s="233"/>
      <c r="I268" s="234">
        <f>ROUND(E268*H268,2)</f>
        <v>0</v>
      </c>
      <c r="J268" s="233"/>
      <c r="K268" s="234">
        <f>ROUND(E268*J268,2)</f>
        <v>0</v>
      </c>
      <c r="L268" s="234">
        <v>21</v>
      </c>
      <c r="M268" s="234">
        <f>G268*(1+L268/100)</f>
        <v>0</v>
      </c>
      <c r="N268" s="232">
        <v>0.5</v>
      </c>
      <c r="O268" s="232">
        <f>ROUND(E268*N268,2)</f>
        <v>1</v>
      </c>
      <c r="P268" s="232">
        <v>0.5</v>
      </c>
      <c r="Q268" s="232">
        <f>ROUND(E268*P268,2)</f>
        <v>1</v>
      </c>
      <c r="R268" s="234"/>
      <c r="S268" s="234" t="s">
        <v>240</v>
      </c>
      <c r="T268" s="235" t="s">
        <v>131</v>
      </c>
      <c r="U268" s="220">
        <v>0</v>
      </c>
      <c r="V268" s="220">
        <f>ROUND(E268*U268,2)</f>
        <v>0</v>
      </c>
      <c r="W268" s="220"/>
      <c r="X268" s="220" t="s">
        <v>164</v>
      </c>
      <c r="Y268" s="220" t="s">
        <v>133</v>
      </c>
      <c r="Z268" s="210"/>
      <c r="AA268" s="210"/>
      <c r="AB268" s="210"/>
      <c r="AC268" s="210"/>
      <c r="AD268" s="210"/>
      <c r="AE268" s="210"/>
      <c r="AF268" s="210"/>
      <c r="AG268" s="210" t="s">
        <v>165</v>
      </c>
      <c r="AH268" s="210"/>
      <c r="AI268" s="210"/>
      <c r="AJ268" s="210"/>
      <c r="AK268" s="210"/>
      <c r="AL268" s="210"/>
      <c r="AM268" s="210"/>
      <c r="AN268" s="210"/>
      <c r="AO268" s="210"/>
      <c r="AP268" s="210"/>
      <c r="AQ268" s="210"/>
      <c r="AR268" s="210"/>
      <c r="AS268" s="210"/>
      <c r="AT268" s="210"/>
      <c r="AU268" s="210"/>
      <c r="AV268" s="210"/>
      <c r="AW268" s="210"/>
      <c r="AX268" s="210"/>
      <c r="AY268" s="210"/>
      <c r="AZ268" s="210"/>
      <c r="BA268" s="210"/>
      <c r="BB268" s="210"/>
      <c r="BC268" s="210"/>
      <c r="BD268" s="210"/>
      <c r="BE268" s="210"/>
      <c r="BF268" s="210"/>
      <c r="BG268" s="210"/>
      <c r="BH268" s="210"/>
    </row>
    <row r="269" spans="1:60" outlineLevel="2" x14ac:dyDescent="0.2">
      <c r="A269" s="217"/>
      <c r="B269" s="218"/>
      <c r="C269" s="241"/>
      <c r="D269" s="237"/>
      <c r="E269" s="237"/>
      <c r="F269" s="237"/>
      <c r="G269" s="237"/>
      <c r="H269" s="220"/>
      <c r="I269" s="220"/>
      <c r="J269" s="220"/>
      <c r="K269" s="220"/>
      <c r="L269" s="220"/>
      <c r="M269" s="220"/>
      <c r="N269" s="219"/>
      <c r="O269" s="219"/>
      <c r="P269" s="219"/>
      <c r="Q269" s="219"/>
      <c r="R269" s="220"/>
      <c r="S269" s="220"/>
      <c r="T269" s="220"/>
      <c r="U269" s="220"/>
      <c r="V269" s="220"/>
      <c r="W269" s="220"/>
      <c r="X269" s="220"/>
      <c r="Y269" s="220"/>
      <c r="Z269" s="210"/>
      <c r="AA269" s="210"/>
      <c r="AB269" s="210"/>
      <c r="AC269" s="210"/>
      <c r="AD269" s="210"/>
      <c r="AE269" s="210"/>
      <c r="AF269" s="210"/>
      <c r="AG269" s="210" t="s">
        <v>135</v>
      </c>
      <c r="AH269" s="210"/>
      <c r="AI269" s="210"/>
      <c r="AJ269" s="210"/>
      <c r="AK269" s="210"/>
      <c r="AL269" s="210"/>
      <c r="AM269" s="210"/>
      <c r="AN269" s="210"/>
      <c r="AO269" s="210"/>
      <c r="AP269" s="210"/>
      <c r="AQ269" s="210"/>
      <c r="AR269" s="210"/>
      <c r="AS269" s="210"/>
      <c r="AT269" s="210"/>
      <c r="AU269" s="210"/>
      <c r="AV269" s="210"/>
      <c r="AW269" s="210"/>
      <c r="AX269" s="210"/>
      <c r="AY269" s="210"/>
      <c r="AZ269" s="210"/>
      <c r="BA269" s="210"/>
      <c r="BB269" s="210"/>
      <c r="BC269" s="210"/>
      <c r="BD269" s="210"/>
      <c r="BE269" s="210"/>
      <c r="BF269" s="210"/>
      <c r="BG269" s="210"/>
      <c r="BH269" s="210"/>
    </row>
    <row r="270" spans="1:60" x14ac:dyDescent="0.2">
      <c r="A270" s="222" t="s">
        <v>125</v>
      </c>
      <c r="B270" s="223" t="s">
        <v>87</v>
      </c>
      <c r="C270" s="239" t="s">
        <v>88</v>
      </c>
      <c r="D270" s="224"/>
      <c r="E270" s="225"/>
      <c r="F270" s="226"/>
      <c r="G270" s="226">
        <f>SUMIF(AG271:AG273,"&lt;&gt;NOR",G271:G273)</f>
        <v>0</v>
      </c>
      <c r="H270" s="226"/>
      <c r="I270" s="226">
        <f>SUM(I271:I273)</f>
        <v>0</v>
      </c>
      <c r="J270" s="226"/>
      <c r="K270" s="226">
        <f>SUM(K271:K273)</f>
        <v>0</v>
      </c>
      <c r="L270" s="226"/>
      <c r="M270" s="226">
        <f>SUM(M271:M273)</f>
        <v>0</v>
      </c>
      <c r="N270" s="225"/>
      <c r="O270" s="225">
        <f>SUM(O271:O273)</f>
        <v>0</v>
      </c>
      <c r="P270" s="225"/>
      <c r="Q270" s="225">
        <f>SUM(Q271:Q273)</f>
        <v>0</v>
      </c>
      <c r="R270" s="226"/>
      <c r="S270" s="226"/>
      <c r="T270" s="227"/>
      <c r="U270" s="221"/>
      <c r="V270" s="221">
        <f>SUM(V271:V273)</f>
        <v>3.12</v>
      </c>
      <c r="W270" s="221"/>
      <c r="X270" s="221"/>
      <c r="Y270" s="221"/>
      <c r="AG270" t="s">
        <v>126</v>
      </c>
    </row>
    <row r="271" spans="1:60" outlineLevel="1" x14ac:dyDescent="0.2">
      <c r="A271" s="229">
        <v>57</v>
      </c>
      <c r="B271" s="230" t="s">
        <v>516</v>
      </c>
      <c r="C271" s="240" t="s">
        <v>517</v>
      </c>
      <c r="D271" s="231" t="s">
        <v>250</v>
      </c>
      <c r="E271" s="232">
        <v>194.99886000000001</v>
      </c>
      <c r="F271" s="233"/>
      <c r="G271" s="234">
        <f>ROUND(E271*F271,2)</f>
        <v>0</v>
      </c>
      <c r="H271" s="233"/>
      <c r="I271" s="234">
        <f>ROUND(E271*H271,2)</f>
        <v>0</v>
      </c>
      <c r="J271" s="233"/>
      <c r="K271" s="234">
        <f>ROUND(E271*J271,2)</f>
        <v>0</v>
      </c>
      <c r="L271" s="234">
        <v>21</v>
      </c>
      <c r="M271" s="234">
        <f>G271*(1+L271/100)</f>
        <v>0</v>
      </c>
      <c r="N271" s="232">
        <v>0</v>
      </c>
      <c r="O271" s="232">
        <f>ROUND(E271*N271,2)</f>
        <v>0</v>
      </c>
      <c r="P271" s="232">
        <v>0</v>
      </c>
      <c r="Q271" s="232">
        <f>ROUND(E271*P271,2)</f>
        <v>0</v>
      </c>
      <c r="R271" s="234" t="s">
        <v>163</v>
      </c>
      <c r="S271" s="234" t="s">
        <v>130</v>
      </c>
      <c r="T271" s="235" t="s">
        <v>131</v>
      </c>
      <c r="U271" s="220">
        <v>1.6E-2</v>
      </c>
      <c r="V271" s="220">
        <f>ROUND(E271*U271,2)</f>
        <v>3.12</v>
      </c>
      <c r="W271" s="220"/>
      <c r="X271" s="220" t="s">
        <v>318</v>
      </c>
      <c r="Y271" s="220" t="s">
        <v>133</v>
      </c>
      <c r="Z271" s="210"/>
      <c r="AA271" s="210"/>
      <c r="AB271" s="210"/>
      <c r="AC271" s="210"/>
      <c r="AD271" s="210"/>
      <c r="AE271" s="210"/>
      <c r="AF271" s="210"/>
      <c r="AG271" s="210" t="s">
        <v>319</v>
      </c>
      <c r="AH271" s="210"/>
      <c r="AI271" s="210"/>
      <c r="AJ271" s="210"/>
      <c r="AK271" s="210"/>
      <c r="AL271" s="210"/>
      <c r="AM271" s="210"/>
      <c r="AN271" s="210"/>
      <c r="AO271" s="210"/>
      <c r="AP271" s="210"/>
      <c r="AQ271" s="210"/>
      <c r="AR271" s="210"/>
      <c r="AS271" s="210"/>
      <c r="AT271" s="210"/>
      <c r="AU271" s="210"/>
      <c r="AV271" s="210"/>
      <c r="AW271" s="210"/>
      <c r="AX271" s="210"/>
      <c r="AY271" s="210"/>
      <c r="AZ271" s="210"/>
      <c r="BA271" s="210"/>
      <c r="BB271" s="210"/>
      <c r="BC271" s="210"/>
      <c r="BD271" s="210"/>
      <c r="BE271" s="210"/>
      <c r="BF271" s="210"/>
      <c r="BG271" s="210"/>
      <c r="BH271" s="210"/>
    </row>
    <row r="272" spans="1:60" outlineLevel="2" x14ac:dyDescent="0.2">
      <c r="A272" s="217"/>
      <c r="B272" s="218"/>
      <c r="C272" s="252" t="s">
        <v>320</v>
      </c>
      <c r="D272" s="249"/>
      <c r="E272" s="249"/>
      <c r="F272" s="249"/>
      <c r="G272" s="249"/>
      <c r="H272" s="220"/>
      <c r="I272" s="220"/>
      <c r="J272" s="220"/>
      <c r="K272" s="220"/>
      <c r="L272" s="220"/>
      <c r="M272" s="220"/>
      <c r="N272" s="219"/>
      <c r="O272" s="219"/>
      <c r="P272" s="219"/>
      <c r="Q272" s="219"/>
      <c r="R272" s="220"/>
      <c r="S272" s="220"/>
      <c r="T272" s="220"/>
      <c r="U272" s="220"/>
      <c r="V272" s="220"/>
      <c r="W272" s="220"/>
      <c r="X272" s="220"/>
      <c r="Y272" s="220"/>
      <c r="Z272" s="210"/>
      <c r="AA272" s="210"/>
      <c r="AB272" s="210"/>
      <c r="AC272" s="210"/>
      <c r="AD272" s="210"/>
      <c r="AE272" s="210"/>
      <c r="AF272" s="210"/>
      <c r="AG272" s="210" t="s">
        <v>167</v>
      </c>
      <c r="AH272" s="210"/>
      <c r="AI272" s="210"/>
      <c r="AJ272" s="210"/>
      <c r="AK272" s="210"/>
      <c r="AL272" s="210"/>
      <c r="AM272" s="210"/>
      <c r="AN272" s="210"/>
      <c r="AO272" s="210"/>
      <c r="AP272" s="210"/>
      <c r="AQ272" s="210"/>
      <c r="AR272" s="210"/>
      <c r="AS272" s="210"/>
      <c r="AT272" s="210"/>
      <c r="AU272" s="210"/>
      <c r="AV272" s="210"/>
      <c r="AW272" s="210"/>
      <c r="AX272" s="210"/>
      <c r="AY272" s="210"/>
      <c r="AZ272" s="210"/>
      <c r="BA272" s="210"/>
      <c r="BB272" s="210"/>
      <c r="BC272" s="210"/>
      <c r="BD272" s="210"/>
      <c r="BE272" s="210"/>
      <c r="BF272" s="210"/>
      <c r="BG272" s="210"/>
      <c r="BH272" s="210"/>
    </row>
    <row r="273" spans="1:60" outlineLevel="2" x14ac:dyDescent="0.2">
      <c r="A273" s="217"/>
      <c r="B273" s="218"/>
      <c r="C273" s="243"/>
      <c r="D273" s="236"/>
      <c r="E273" s="236"/>
      <c r="F273" s="236"/>
      <c r="G273" s="236"/>
      <c r="H273" s="220"/>
      <c r="I273" s="220"/>
      <c r="J273" s="220"/>
      <c r="K273" s="220"/>
      <c r="L273" s="220"/>
      <c r="M273" s="220"/>
      <c r="N273" s="219"/>
      <c r="O273" s="219"/>
      <c r="P273" s="219"/>
      <c r="Q273" s="219"/>
      <c r="R273" s="220"/>
      <c r="S273" s="220"/>
      <c r="T273" s="220"/>
      <c r="U273" s="220"/>
      <c r="V273" s="220"/>
      <c r="W273" s="220"/>
      <c r="X273" s="220"/>
      <c r="Y273" s="220"/>
      <c r="Z273" s="210"/>
      <c r="AA273" s="210"/>
      <c r="AB273" s="210"/>
      <c r="AC273" s="210"/>
      <c r="AD273" s="210"/>
      <c r="AE273" s="210"/>
      <c r="AF273" s="210"/>
      <c r="AG273" s="210" t="s">
        <v>135</v>
      </c>
      <c r="AH273" s="210"/>
      <c r="AI273" s="210"/>
      <c r="AJ273" s="210"/>
      <c r="AK273" s="210"/>
      <c r="AL273" s="210"/>
      <c r="AM273" s="210"/>
      <c r="AN273" s="210"/>
      <c r="AO273" s="210"/>
      <c r="AP273" s="210"/>
      <c r="AQ273" s="210"/>
      <c r="AR273" s="210"/>
      <c r="AS273" s="210"/>
      <c r="AT273" s="210"/>
      <c r="AU273" s="210"/>
      <c r="AV273" s="210"/>
      <c r="AW273" s="210"/>
      <c r="AX273" s="210"/>
      <c r="AY273" s="210"/>
      <c r="AZ273" s="210"/>
      <c r="BA273" s="210"/>
      <c r="BB273" s="210"/>
      <c r="BC273" s="210"/>
      <c r="BD273" s="210"/>
      <c r="BE273" s="210"/>
      <c r="BF273" s="210"/>
      <c r="BG273" s="210"/>
      <c r="BH273" s="210"/>
    </row>
    <row r="274" spans="1:60" x14ac:dyDescent="0.2">
      <c r="A274" s="222" t="s">
        <v>125</v>
      </c>
      <c r="B274" s="223" t="s">
        <v>91</v>
      </c>
      <c r="C274" s="239" t="s">
        <v>92</v>
      </c>
      <c r="D274" s="224"/>
      <c r="E274" s="225"/>
      <c r="F274" s="226"/>
      <c r="G274" s="226">
        <f>SUMIF(AG275:AG281,"&lt;&gt;NOR",G275:G281)</f>
        <v>0</v>
      </c>
      <c r="H274" s="226"/>
      <c r="I274" s="226">
        <f>SUM(I275:I281)</f>
        <v>0</v>
      </c>
      <c r="J274" s="226"/>
      <c r="K274" s="226">
        <f>SUM(K275:K281)</f>
        <v>0</v>
      </c>
      <c r="L274" s="226"/>
      <c r="M274" s="226">
        <f>SUM(M275:M281)</f>
        <v>0</v>
      </c>
      <c r="N274" s="225"/>
      <c r="O274" s="225">
        <f>SUM(O275:O281)</f>
        <v>0</v>
      </c>
      <c r="P274" s="225"/>
      <c r="Q274" s="225">
        <f>SUM(Q275:Q281)</f>
        <v>0</v>
      </c>
      <c r="R274" s="226"/>
      <c r="S274" s="226"/>
      <c r="T274" s="227"/>
      <c r="U274" s="221"/>
      <c r="V274" s="221">
        <f>SUM(V275:V281)</f>
        <v>196.52</v>
      </c>
      <c r="W274" s="221"/>
      <c r="X274" s="221"/>
      <c r="Y274" s="221"/>
      <c r="AG274" t="s">
        <v>126</v>
      </c>
    </row>
    <row r="275" spans="1:60" outlineLevel="1" x14ac:dyDescent="0.2">
      <c r="A275" s="229">
        <v>58</v>
      </c>
      <c r="B275" s="230" t="s">
        <v>328</v>
      </c>
      <c r="C275" s="240" t="s">
        <v>329</v>
      </c>
      <c r="D275" s="231" t="s">
        <v>250</v>
      </c>
      <c r="E275" s="232">
        <v>401.06299999999999</v>
      </c>
      <c r="F275" s="233"/>
      <c r="G275" s="234">
        <f>ROUND(E275*F275,2)</f>
        <v>0</v>
      </c>
      <c r="H275" s="233"/>
      <c r="I275" s="234">
        <f>ROUND(E275*H275,2)</f>
        <v>0</v>
      </c>
      <c r="J275" s="233"/>
      <c r="K275" s="234">
        <f>ROUND(E275*J275,2)</f>
        <v>0</v>
      </c>
      <c r="L275" s="234">
        <v>21</v>
      </c>
      <c r="M275" s="234">
        <f>G275*(1+L275/100)</f>
        <v>0</v>
      </c>
      <c r="N275" s="232">
        <v>0</v>
      </c>
      <c r="O275" s="232">
        <f>ROUND(E275*N275,2)</f>
        <v>0</v>
      </c>
      <c r="P275" s="232">
        <v>0</v>
      </c>
      <c r="Q275" s="232">
        <f>ROUND(E275*P275,2)</f>
        <v>0</v>
      </c>
      <c r="R275" s="234" t="s">
        <v>330</v>
      </c>
      <c r="S275" s="234" t="s">
        <v>130</v>
      </c>
      <c r="T275" s="235" t="s">
        <v>131</v>
      </c>
      <c r="U275" s="220">
        <v>0.49</v>
      </c>
      <c r="V275" s="220">
        <f>ROUND(E275*U275,2)</f>
        <v>196.52</v>
      </c>
      <c r="W275" s="220"/>
      <c r="X275" s="220" t="s">
        <v>331</v>
      </c>
      <c r="Y275" s="220" t="s">
        <v>133</v>
      </c>
      <c r="Z275" s="210"/>
      <c r="AA275" s="210"/>
      <c r="AB275" s="210"/>
      <c r="AC275" s="210"/>
      <c r="AD275" s="210"/>
      <c r="AE275" s="210"/>
      <c r="AF275" s="210"/>
      <c r="AG275" s="210" t="s">
        <v>332</v>
      </c>
      <c r="AH275" s="210"/>
      <c r="AI275" s="210"/>
      <c r="AJ275" s="210"/>
      <c r="AK275" s="210"/>
      <c r="AL275" s="210"/>
      <c r="AM275" s="210"/>
      <c r="AN275" s="210"/>
      <c r="AO275" s="210"/>
      <c r="AP275" s="210"/>
      <c r="AQ275" s="210"/>
      <c r="AR275" s="210"/>
      <c r="AS275" s="210"/>
      <c r="AT275" s="210"/>
      <c r="AU275" s="210"/>
      <c r="AV275" s="210"/>
      <c r="AW275" s="210"/>
      <c r="AX275" s="210"/>
      <c r="AY275" s="210"/>
      <c r="AZ275" s="210"/>
      <c r="BA275" s="210"/>
      <c r="BB275" s="210"/>
      <c r="BC275" s="210"/>
      <c r="BD275" s="210"/>
      <c r="BE275" s="210"/>
      <c r="BF275" s="210"/>
      <c r="BG275" s="210"/>
      <c r="BH275" s="210"/>
    </row>
    <row r="276" spans="1:60" outlineLevel="2" x14ac:dyDescent="0.2">
      <c r="A276" s="217"/>
      <c r="B276" s="218"/>
      <c r="C276" s="242" t="s">
        <v>333</v>
      </c>
      <c r="D276" s="238"/>
      <c r="E276" s="238"/>
      <c r="F276" s="238"/>
      <c r="G276" s="238"/>
      <c r="H276" s="220"/>
      <c r="I276" s="220"/>
      <c r="J276" s="220"/>
      <c r="K276" s="220"/>
      <c r="L276" s="220"/>
      <c r="M276" s="220"/>
      <c r="N276" s="219"/>
      <c r="O276" s="219"/>
      <c r="P276" s="219"/>
      <c r="Q276" s="219"/>
      <c r="R276" s="220"/>
      <c r="S276" s="220"/>
      <c r="T276" s="220"/>
      <c r="U276" s="220"/>
      <c r="V276" s="220"/>
      <c r="W276" s="220"/>
      <c r="X276" s="220"/>
      <c r="Y276" s="220"/>
      <c r="Z276" s="210"/>
      <c r="AA276" s="210"/>
      <c r="AB276" s="210"/>
      <c r="AC276" s="210"/>
      <c r="AD276" s="210"/>
      <c r="AE276" s="210"/>
      <c r="AF276" s="210"/>
      <c r="AG276" s="210" t="s">
        <v>149</v>
      </c>
      <c r="AH276" s="210"/>
      <c r="AI276" s="210"/>
      <c r="AJ276" s="210"/>
      <c r="AK276" s="210"/>
      <c r="AL276" s="210"/>
      <c r="AM276" s="210"/>
      <c r="AN276" s="210"/>
      <c r="AO276" s="210"/>
      <c r="AP276" s="210"/>
      <c r="AQ276" s="210"/>
      <c r="AR276" s="210"/>
      <c r="AS276" s="210"/>
      <c r="AT276" s="210"/>
      <c r="AU276" s="210"/>
      <c r="AV276" s="210"/>
      <c r="AW276" s="210"/>
      <c r="AX276" s="210"/>
      <c r="AY276" s="210"/>
      <c r="AZ276" s="210"/>
      <c r="BA276" s="210"/>
      <c r="BB276" s="210"/>
      <c r="BC276" s="210"/>
      <c r="BD276" s="210"/>
      <c r="BE276" s="210"/>
      <c r="BF276" s="210"/>
      <c r="BG276" s="210"/>
      <c r="BH276" s="210"/>
    </row>
    <row r="277" spans="1:60" outlineLevel="2" x14ac:dyDescent="0.2">
      <c r="A277" s="217"/>
      <c r="B277" s="218"/>
      <c r="C277" s="243"/>
      <c r="D277" s="236"/>
      <c r="E277" s="236"/>
      <c r="F277" s="236"/>
      <c r="G277" s="236"/>
      <c r="H277" s="220"/>
      <c r="I277" s="220"/>
      <c r="J277" s="220"/>
      <c r="K277" s="220"/>
      <c r="L277" s="220"/>
      <c r="M277" s="220"/>
      <c r="N277" s="219"/>
      <c r="O277" s="219"/>
      <c r="P277" s="219"/>
      <c r="Q277" s="219"/>
      <c r="R277" s="220"/>
      <c r="S277" s="220"/>
      <c r="T277" s="220"/>
      <c r="U277" s="220"/>
      <c r="V277" s="220"/>
      <c r="W277" s="220"/>
      <c r="X277" s="220"/>
      <c r="Y277" s="220"/>
      <c r="Z277" s="210"/>
      <c r="AA277" s="210"/>
      <c r="AB277" s="210"/>
      <c r="AC277" s="210"/>
      <c r="AD277" s="210"/>
      <c r="AE277" s="210"/>
      <c r="AF277" s="210"/>
      <c r="AG277" s="210" t="s">
        <v>135</v>
      </c>
      <c r="AH277" s="210"/>
      <c r="AI277" s="210"/>
      <c r="AJ277" s="210"/>
      <c r="AK277" s="210"/>
      <c r="AL277" s="210"/>
      <c r="AM277" s="210"/>
      <c r="AN277" s="210"/>
      <c r="AO277" s="210"/>
      <c r="AP277" s="210"/>
      <c r="AQ277" s="210"/>
      <c r="AR277" s="210"/>
      <c r="AS277" s="210"/>
      <c r="AT277" s="210"/>
      <c r="AU277" s="210"/>
      <c r="AV277" s="210"/>
      <c r="AW277" s="210"/>
      <c r="AX277" s="210"/>
      <c r="AY277" s="210"/>
      <c r="AZ277" s="210"/>
      <c r="BA277" s="210"/>
      <c r="BB277" s="210"/>
      <c r="BC277" s="210"/>
      <c r="BD277" s="210"/>
      <c r="BE277" s="210"/>
      <c r="BF277" s="210"/>
      <c r="BG277" s="210"/>
      <c r="BH277" s="210"/>
    </row>
    <row r="278" spans="1:60" outlineLevel="1" x14ac:dyDescent="0.2">
      <c r="A278" s="229">
        <v>59</v>
      </c>
      <c r="B278" s="230" t="s">
        <v>334</v>
      </c>
      <c r="C278" s="240" t="s">
        <v>335</v>
      </c>
      <c r="D278" s="231" t="s">
        <v>250</v>
      </c>
      <c r="E278" s="232">
        <v>4010.63</v>
      </c>
      <c r="F278" s="233"/>
      <c r="G278" s="234">
        <f>ROUND(E278*F278,2)</f>
        <v>0</v>
      </c>
      <c r="H278" s="233"/>
      <c r="I278" s="234">
        <f>ROUND(E278*H278,2)</f>
        <v>0</v>
      </c>
      <c r="J278" s="233"/>
      <c r="K278" s="234">
        <f>ROUND(E278*J278,2)</f>
        <v>0</v>
      </c>
      <c r="L278" s="234">
        <v>21</v>
      </c>
      <c r="M278" s="234">
        <f>G278*(1+L278/100)</f>
        <v>0</v>
      </c>
      <c r="N278" s="232">
        <v>0</v>
      </c>
      <c r="O278" s="232">
        <f>ROUND(E278*N278,2)</f>
        <v>0</v>
      </c>
      <c r="P278" s="232">
        <v>0</v>
      </c>
      <c r="Q278" s="232">
        <f>ROUND(E278*P278,2)</f>
        <v>0</v>
      </c>
      <c r="R278" s="234" t="s">
        <v>330</v>
      </c>
      <c r="S278" s="234" t="s">
        <v>130</v>
      </c>
      <c r="T278" s="235" t="s">
        <v>131</v>
      </c>
      <c r="U278" s="220">
        <v>0</v>
      </c>
      <c r="V278" s="220">
        <f>ROUND(E278*U278,2)</f>
        <v>0</v>
      </c>
      <c r="W278" s="220"/>
      <c r="X278" s="220" t="s">
        <v>331</v>
      </c>
      <c r="Y278" s="220" t="s">
        <v>133</v>
      </c>
      <c r="Z278" s="210"/>
      <c r="AA278" s="210"/>
      <c r="AB278" s="210"/>
      <c r="AC278" s="210"/>
      <c r="AD278" s="210"/>
      <c r="AE278" s="210"/>
      <c r="AF278" s="210"/>
      <c r="AG278" s="210" t="s">
        <v>332</v>
      </c>
      <c r="AH278" s="210"/>
      <c r="AI278" s="210"/>
      <c r="AJ278" s="210"/>
      <c r="AK278" s="210"/>
      <c r="AL278" s="210"/>
      <c r="AM278" s="210"/>
      <c r="AN278" s="210"/>
      <c r="AO278" s="210"/>
      <c r="AP278" s="210"/>
      <c r="AQ278" s="210"/>
      <c r="AR278" s="210"/>
      <c r="AS278" s="210"/>
      <c r="AT278" s="210"/>
      <c r="AU278" s="210"/>
      <c r="AV278" s="210"/>
      <c r="AW278" s="210"/>
      <c r="AX278" s="210"/>
      <c r="AY278" s="210"/>
      <c r="AZ278" s="210"/>
      <c r="BA278" s="210"/>
      <c r="BB278" s="210"/>
      <c r="BC278" s="210"/>
      <c r="BD278" s="210"/>
      <c r="BE278" s="210"/>
      <c r="BF278" s="210"/>
      <c r="BG278" s="210"/>
      <c r="BH278" s="210"/>
    </row>
    <row r="279" spans="1:60" outlineLevel="2" x14ac:dyDescent="0.2">
      <c r="A279" s="217"/>
      <c r="B279" s="218"/>
      <c r="C279" s="241"/>
      <c r="D279" s="237"/>
      <c r="E279" s="237"/>
      <c r="F279" s="237"/>
      <c r="G279" s="237"/>
      <c r="H279" s="220"/>
      <c r="I279" s="220"/>
      <c r="J279" s="220"/>
      <c r="K279" s="220"/>
      <c r="L279" s="220"/>
      <c r="M279" s="220"/>
      <c r="N279" s="219"/>
      <c r="O279" s="219"/>
      <c r="P279" s="219"/>
      <c r="Q279" s="219"/>
      <c r="R279" s="220"/>
      <c r="S279" s="220"/>
      <c r="T279" s="220"/>
      <c r="U279" s="220"/>
      <c r="V279" s="220"/>
      <c r="W279" s="220"/>
      <c r="X279" s="220"/>
      <c r="Y279" s="220"/>
      <c r="Z279" s="210"/>
      <c r="AA279" s="210"/>
      <c r="AB279" s="210"/>
      <c r="AC279" s="210"/>
      <c r="AD279" s="210"/>
      <c r="AE279" s="210"/>
      <c r="AF279" s="210"/>
      <c r="AG279" s="210" t="s">
        <v>135</v>
      </c>
      <c r="AH279" s="210"/>
      <c r="AI279" s="210"/>
      <c r="AJ279" s="210"/>
      <c r="AK279" s="210"/>
      <c r="AL279" s="210"/>
      <c r="AM279" s="210"/>
      <c r="AN279" s="210"/>
      <c r="AO279" s="210"/>
      <c r="AP279" s="210"/>
      <c r="AQ279" s="210"/>
      <c r="AR279" s="210"/>
      <c r="AS279" s="210"/>
      <c r="AT279" s="210"/>
      <c r="AU279" s="210"/>
      <c r="AV279" s="210"/>
      <c r="AW279" s="210"/>
      <c r="AX279" s="210"/>
      <c r="AY279" s="210"/>
      <c r="AZ279" s="210"/>
      <c r="BA279" s="210"/>
      <c r="BB279" s="210"/>
      <c r="BC279" s="210"/>
      <c r="BD279" s="210"/>
      <c r="BE279" s="210"/>
      <c r="BF279" s="210"/>
      <c r="BG279" s="210"/>
      <c r="BH279" s="210"/>
    </row>
    <row r="280" spans="1:60" outlineLevel="1" x14ac:dyDescent="0.2">
      <c r="A280" s="229">
        <v>60</v>
      </c>
      <c r="B280" s="230" t="s">
        <v>336</v>
      </c>
      <c r="C280" s="240" t="s">
        <v>337</v>
      </c>
      <c r="D280" s="231" t="s">
        <v>250</v>
      </c>
      <c r="E280" s="232">
        <v>401.06299999999999</v>
      </c>
      <c r="F280" s="233"/>
      <c r="G280" s="234">
        <f>ROUND(E280*F280,2)</f>
        <v>0</v>
      </c>
      <c r="H280" s="233"/>
      <c r="I280" s="234">
        <f>ROUND(E280*H280,2)</f>
        <v>0</v>
      </c>
      <c r="J280" s="233"/>
      <c r="K280" s="234">
        <f>ROUND(E280*J280,2)</f>
        <v>0</v>
      </c>
      <c r="L280" s="234">
        <v>21</v>
      </c>
      <c r="M280" s="234">
        <f>G280*(1+L280/100)</f>
        <v>0</v>
      </c>
      <c r="N280" s="232">
        <v>0</v>
      </c>
      <c r="O280" s="232">
        <f>ROUND(E280*N280,2)</f>
        <v>0</v>
      </c>
      <c r="P280" s="232">
        <v>0</v>
      </c>
      <c r="Q280" s="232">
        <f>ROUND(E280*P280,2)</f>
        <v>0</v>
      </c>
      <c r="R280" s="234"/>
      <c r="S280" s="234" t="s">
        <v>240</v>
      </c>
      <c r="T280" s="235" t="s">
        <v>131</v>
      </c>
      <c r="U280" s="220">
        <v>0</v>
      </c>
      <c r="V280" s="220">
        <f>ROUND(E280*U280,2)</f>
        <v>0</v>
      </c>
      <c r="W280" s="220"/>
      <c r="X280" s="220" t="s">
        <v>331</v>
      </c>
      <c r="Y280" s="220" t="s">
        <v>133</v>
      </c>
      <c r="Z280" s="210"/>
      <c r="AA280" s="210"/>
      <c r="AB280" s="210"/>
      <c r="AC280" s="210"/>
      <c r="AD280" s="210"/>
      <c r="AE280" s="210"/>
      <c r="AF280" s="210"/>
      <c r="AG280" s="210" t="s">
        <v>332</v>
      </c>
      <c r="AH280" s="210"/>
      <c r="AI280" s="210"/>
      <c r="AJ280" s="210"/>
      <c r="AK280" s="210"/>
      <c r="AL280" s="210"/>
      <c r="AM280" s="210"/>
      <c r="AN280" s="210"/>
      <c r="AO280" s="210"/>
      <c r="AP280" s="210"/>
      <c r="AQ280" s="210"/>
      <c r="AR280" s="210"/>
      <c r="AS280" s="210"/>
      <c r="AT280" s="210"/>
      <c r="AU280" s="210"/>
      <c r="AV280" s="210"/>
      <c r="AW280" s="210"/>
      <c r="AX280" s="210"/>
      <c r="AY280" s="210"/>
      <c r="AZ280" s="210"/>
      <c r="BA280" s="210"/>
      <c r="BB280" s="210"/>
      <c r="BC280" s="210"/>
      <c r="BD280" s="210"/>
      <c r="BE280" s="210"/>
      <c r="BF280" s="210"/>
      <c r="BG280" s="210"/>
      <c r="BH280" s="210"/>
    </row>
    <row r="281" spans="1:60" outlineLevel="2" x14ac:dyDescent="0.2">
      <c r="A281" s="217"/>
      <c r="B281" s="218"/>
      <c r="C281" s="241"/>
      <c r="D281" s="237"/>
      <c r="E281" s="237"/>
      <c r="F281" s="237"/>
      <c r="G281" s="237"/>
      <c r="H281" s="220"/>
      <c r="I281" s="220"/>
      <c r="J281" s="220"/>
      <c r="K281" s="220"/>
      <c r="L281" s="220"/>
      <c r="M281" s="220"/>
      <c r="N281" s="219"/>
      <c r="O281" s="219"/>
      <c r="P281" s="219"/>
      <c r="Q281" s="219"/>
      <c r="R281" s="220"/>
      <c r="S281" s="220"/>
      <c r="T281" s="220"/>
      <c r="U281" s="220"/>
      <c r="V281" s="220"/>
      <c r="W281" s="220"/>
      <c r="X281" s="220"/>
      <c r="Y281" s="220"/>
      <c r="Z281" s="210"/>
      <c r="AA281" s="210"/>
      <c r="AB281" s="210"/>
      <c r="AC281" s="210"/>
      <c r="AD281" s="210"/>
      <c r="AE281" s="210"/>
      <c r="AF281" s="210"/>
      <c r="AG281" s="210" t="s">
        <v>135</v>
      </c>
      <c r="AH281" s="210"/>
      <c r="AI281" s="210"/>
      <c r="AJ281" s="210"/>
      <c r="AK281" s="210"/>
      <c r="AL281" s="210"/>
      <c r="AM281" s="210"/>
      <c r="AN281" s="210"/>
      <c r="AO281" s="210"/>
      <c r="AP281" s="210"/>
      <c r="AQ281" s="210"/>
      <c r="AR281" s="210"/>
      <c r="AS281" s="210"/>
      <c r="AT281" s="210"/>
      <c r="AU281" s="210"/>
      <c r="AV281" s="210"/>
      <c r="AW281" s="210"/>
      <c r="AX281" s="210"/>
      <c r="AY281" s="210"/>
      <c r="AZ281" s="210"/>
      <c r="BA281" s="210"/>
      <c r="BB281" s="210"/>
      <c r="BC281" s="210"/>
      <c r="BD281" s="210"/>
      <c r="BE281" s="210"/>
      <c r="BF281" s="210"/>
      <c r="BG281" s="210"/>
      <c r="BH281" s="210"/>
    </row>
    <row r="282" spans="1:60" x14ac:dyDescent="0.2">
      <c r="A282" s="3"/>
      <c r="B282" s="4"/>
      <c r="C282" s="244"/>
      <c r="D282" s="6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AE282">
        <v>15</v>
      </c>
      <c r="AF282">
        <v>21</v>
      </c>
      <c r="AG282" t="s">
        <v>111</v>
      </c>
    </row>
    <row r="283" spans="1:60" x14ac:dyDescent="0.2">
      <c r="A283" s="213"/>
      <c r="B283" s="214" t="s">
        <v>29</v>
      </c>
      <c r="C283" s="245"/>
      <c r="D283" s="215"/>
      <c r="E283" s="216"/>
      <c r="F283" s="216"/>
      <c r="G283" s="228">
        <f>G8+G130+G151+G181+G210+G267+G270+G274</f>
        <v>0</v>
      </c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AE283">
        <f>SUMIF(L7:L281,AE282,G7:G281)</f>
        <v>0</v>
      </c>
      <c r="AF283">
        <f>SUMIF(L7:L281,AF282,G7:G281)</f>
        <v>0</v>
      </c>
      <c r="AG283" t="s">
        <v>157</v>
      </c>
    </row>
    <row r="284" spans="1:60" x14ac:dyDescent="0.2">
      <c r="C284" s="246"/>
      <c r="D284" s="10"/>
      <c r="AG284" t="s">
        <v>158</v>
      </c>
    </row>
    <row r="285" spans="1:60" x14ac:dyDescent="0.2">
      <c r="D285" s="10"/>
    </row>
    <row r="286" spans="1:60" x14ac:dyDescent="0.2">
      <c r="D286" s="10"/>
    </row>
    <row r="287" spans="1:60" x14ac:dyDescent="0.2">
      <c r="D287" s="10"/>
    </row>
    <row r="288" spans="1:60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HnJgV9ChL3LrabK06DgCYic/i6on+9rWXyEESurN2ItJLP7yXpU5W9PVIm88fjaIN1cpNbF7nFv0cvmNUcy5FQ==" saltValue="tnQuKh2BtpmHjdLAq//gFQ==" spinCount="100000" sheet="1" formatRows="0"/>
  <mergeCells count="100">
    <mergeCell ref="C276:G276"/>
    <mergeCell ref="C277:G277"/>
    <mergeCell ref="C279:G279"/>
    <mergeCell ref="C281:G281"/>
    <mergeCell ref="C260:G260"/>
    <mergeCell ref="C263:G263"/>
    <mergeCell ref="C266:G266"/>
    <mergeCell ref="C269:G269"/>
    <mergeCell ref="C272:G272"/>
    <mergeCell ref="C273:G273"/>
    <mergeCell ref="C236:G236"/>
    <mergeCell ref="C238:G238"/>
    <mergeCell ref="C243:G243"/>
    <mergeCell ref="C249:G249"/>
    <mergeCell ref="C253:G253"/>
    <mergeCell ref="C257:G257"/>
    <mergeCell ref="C215:G215"/>
    <mergeCell ref="C217:G217"/>
    <mergeCell ref="C222:G222"/>
    <mergeCell ref="C224:G224"/>
    <mergeCell ref="C229:G229"/>
    <mergeCell ref="C231:G231"/>
    <mergeCell ref="C200:G200"/>
    <mergeCell ref="C203:G203"/>
    <mergeCell ref="C205:G205"/>
    <mergeCell ref="C207:G207"/>
    <mergeCell ref="C209:G209"/>
    <mergeCell ref="C212:G212"/>
    <mergeCell ref="C192:G192"/>
    <mergeCell ref="C193:G193"/>
    <mergeCell ref="C195:G195"/>
    <mergeCell ref="C196:G196"/>
    <mergeCell ref="C198:G198"/>
    <mergeCell ref="C199:G199"/>
    <mergeCell ref="C183:G183"/>
    <mergeCell ref="C184:G184"/>
    <mergeCell ref="C186:G186"/>
    <mergeCell ref="C187:G187"/>
    <mergeCell ref="C189:G189"/>
    <mergeCell ref="C190:G190"/>
    <mergeCell ref="C159:G159"/>
    <mergeCell ref="C164:G164"/>
    <mergeCell ref="C166:G166"/>
    <mergeCell ref="C171:G171"/>
    <mergeCell ref="C177:G177"/>
    <mergeCell ref="C180:G180"/>
    <mergeCell ref="C142:G142"/>
    <mergeCell ref="C144:G144"/>
    <mergeCell ref="C145:G145"/>
    <mergeCell ref="C146:G146"/>
    <mergeCell ref="C148:G148"/>
    <mergeCell ref="C150:G150"/>
    <mergeCell ref="C129:G129"/>
    <mergeCell ref="C132:G132"/>
    <mergeCell ref="C134:G134"/>
    <mergeCell ref="C136:G136"/>
    <mergeCell ref="C138:G138"/>
    <mergeCell ref="C140:G140"/>
    <mergeCell ref="C109:G109"/>
    <mergeCell ref="C113:G113"/>
    <mergeCell ref="C115:G115"/>
    <mergeCell ref="C118:G118"/>
    <mergeCell ref="C121:G121"/>
    <mergeCell ref="C125:G125"/>
    <mergeCell ref="C93:G93"/>
    <mergeCell ref="C98:G98"/>
    <mergeCell ref="C100:G100"/>
    <mergeCell ref="C102:G102"/>
    <mergeCell ref="C104:G104"/>
    <mergeCell ref="C107:G107"/>
    <mergeCell ref="C79:G79"/>
    <mergeCell ref="C81:G81"/>
    <mergeCell ref="C83:G83"/>
    <mergeCell ref="C87:G87"/>
    <mergeCell ref="C90:G90"/>
    <mergeCell ref="C92:G92"/>
    <mergeCell ref="C66:G66"/>
    <mergeCell ref="C68:G68"/>
    <mergeCell ref="C70:G70"/>
    <mergeCell ref="C72:G72"/>
    <mergeCell ref="C75:G75"/>
    <mergeCell ref="C77:G77"/>
    <mergeCell ref="C48:G48"/>
    <mergeCell ref="C50:G50"/>
    <mergeCell ref="C55:G55"/>
    <mergeCell ref="C57:G57"/>
    <mergeCell ref="C59:G59"/>
    <mergeCell ref="C61:G61"/>
    <mergeCell ref="C29:G29"/>
    <mergeCell ref="C31:G31"/>
    <mergeCell ref="C33:G33"/>
    <mergeCell ref="C35:G35"/>
    <mergeCell ref="C41:G41"/>
    <mergeCell ref="C43:G43"/>
    <mergeCell ref="A1:G1"/>
    <mergeCell ref="C2:G2"/>
    <mergeCell ref="C3:G3"/>
    <mergeCell ref="C4:G4"/>
    <mergeCell ref="C17:G17"/>
    <mergeCell ref="C22:G22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8AB68-6B3E-4D12-B6E0-1390133FC188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63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5" t="s">
        <v>159</v>
      </c>
      <c r="B1" s="195"/>
      <c r="C1" s="195"/>
      <c r="D1" s="195"/>
      <c r="E1" s="195"/>
      <c r="F1" s="195"/>
      <c r="G1" s="195"/>
      <c r="AG1" t="s">
        <v>97</v>
      </c>
    </row>
    <row r="2" spans="1:60" ht="24.95" customHeight="1" x14ac:dyDescent="0.2">
      <c r="A2" s="196" t="s">
        <v>7</v>
      </c>
      <c r="B2" s="49" t="s">
        <v>44</v>
      </c>
      <c r="C2" s="199" t="s">
        <v>45</v>
      </c>
      <c r="D2" s="197"/>
      <c r="E2" s="197"/>
      <c r="F2" s="197"/>
      <c r="G2" s="198"/>
      <c r="AG2" t="s">
        <v>98</v>
      </c>
    </row>
    <row r="3" spans="1:60" ht="24.95" customHeight="1" x14ac:dyDescent="0.2">
      <c r="A3" s="196" t="s">
        <v>8</v>
      </c>
      <c r="B3" s="49" t="s">
        <v>56</v>
      </c>
      <c r="C3" s="199" t="s">
        <v>57</v>
      </c>
      <c r="D3" s="197"/>
      <c r="E3" s="197"/>
      <c r="F3" s="197"/>
      <c r="G3" s="198"/>
      <c r="AC3" s="174" t="s">
        <v>98</v>
      </c>
      <c r="AG3" t="s">
        <v>101</v>
      </c>
    </row>
    <row r="4" spans="1:60" ht="24.95" customHeight="1" x14ac:dyDescent="0.2">
      <c r="A4" s="200" t="s">
        <v>9</v>
      </c>
      <c r="B4" s="201" t="s">
        <v>48</v>
      </c>
      <c r="C4" s="202" t="s">
        <v>57</v>
      </c>
      <c r="D4" s="203"/>
      <c r="E4" s="203"/>
      <c r="F4" s="203"/>
      <c r="G4" s="204"/>
      <c r="AG4" t="s">
        <v>102</v>
      </c>
    </row>
    <row r="5" spans="1:60" x14ac:dyDescent="0.2">
      <c r="D5" s="10"/>
    </row>
    <row r="6" spans="1:60" ht="38.25" x14ac:dyDescent="0.2">
      <c r="A6" s="206" t="s">
        <v>103</v>
      </c>
      <c r="B6" s="208" t="s">
        <v>104</v>
      </c>
      <c r="C6" s="208" t="s">
        <v>105</v>
      </c>
      <c r="D6" s="207" t="s">
        <v>106</v>
      </c>
      <c r="E6" s="206" t="s">
        <v>107</v>
      </c>
      <c r="F6" s="205" t="s">
        <v>108</v>
      </c>
      <c r="G6" s="206" t="s">
        <v>29</v>
      </c>
      <c r="H6" s="209" t="s">
        <v>30</v>
      </c>
      <c r="I6" s="209" t="s">
        <v>109</v>
      </c>
      <c r="J6" s="209" t="s">
        <v>31</v>
      </c>
      <c r="K6" s="209" t="s">
        <v>110</v>
      </c>
      <c r="L6" s="209" t="s">
        <v>111</v>
      </c>
      <c r="M6" s="209" t="s">
        <v>112</v>
      </c>
      <c r="N6" s="209" t="s">
        <v>113</v>
      </c>
      <c r="O6" s="209" t="s">
        <v>114</v>
      </c>
      <c r="P6" s="209" t="s">
        <v>115</v>
      </c>
      <c r="Q6" s="209" t="s">
        <v>116</v>
      </c>
      <c r="R6" s="209" t="s">
        <v>117</v>
      </c>
      <c r="S6" s="209" t="s">
        <v>118</v>
      </c>
      <c r="T6" s="209" t="s">
        <v>119</v>
      </c>
      <c r="U6" s="209" t="s">
        <v>120</v>
      </c>
      <c r="V6" s="209" t="s">
        <v>121</v>
      </c>
      <c r="W6" s="209" t="s">
        <v>122</v>
      </c>
      <c r="X6" s="209" t="s">
        <v>123</v>
      </c>
      <c r="Y6" s="209" t="s">
        <v>124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22" t="s">
        <v>125</v>
      </c>
      <c r="B8" s="223" t="s">
        <v>73</v>
      </c>
      <c r="C8" s="239" t="s">
        <v>74</v>
      </c>
      <c r="D8" s="224"/>
      <c r="E8" s="225"/>
      <c r="F8" s="226"/>
      <c r="G8" s="226">
        <f>SUMIF(AG9:AG51,"&lt;&gt;NOR",G9:G51)</f>
        <v>0</v>
      </c>
      <c r="H8" s="226"/>
      <c r="I8" s="226">
        <f>SUM(I9:I51)</f>
        <v>0</v>
      </c>
      <c r="J8" s="226"/>
      <c r="K8" s="226">
        <f>SUM(K9:K51)</f>
        <v>0</v>
      </c>
      <c r="L8" s="226"/>
      <c r="M8" s="226">
        <f>SUM(M9:M51)</f>
        <v>0</v>
      </c>
      <c r="N8" s="225"/>
      <c r="O8" s="225">
        <f>SUM(O9:O51)</f>
        <v>0</v>
      </c>
      <c r="P8" s="225"/>
      <c r="Q8" s="225">
        <f>SUM(Q9:Q51)</f>
        <v>0.6</v>
      </c>
      <c r="R8" s="226"/>
      <c r="S8" s="226"/>
      <c r="T8" s="227"/>
      <c r="U8" s="221"/>
      <c r="V8" s="221">
        <f>SUM(V9:V51)</f>
        <v>6.59</v>
      </c>
      <c r="W8" s="221"/>
      <c r="X8" s="221"/>
      <c r="Y8" s="221"/>
      <c r="AG8" t="s">
        <v>126</v>
      </c>
    </row>
    <row r="9" spans="1:60" ht="22.5" outlineLevel="1" x14ac:dyDescent="0.2">
      <c r="A9" s="229">
        <v>1</v>
      </c>
      <c r="B9" s="230" t="s">
        <v>518</v>
      </c>
      <c r="C9" s="240" t="s">
        <v>519</v>
      </c>
      <c r="D9" s="231" t="s">
        <v>194</v>
      </c>
      <c r="E9" s="232">
        <v>0.126</v>
      </c>
      <c r="F9" s="233"/>
      <c r="G9" s="234">
        <f>ROUND(E9*F9,2)</f>
        <v>0</v>
      </c>
      <c r="H9" s="233"/>
      <c r="I9" s="234">
        <f>ROUND(E9*H9,2)</f>
        <v>0</v>
      </c>
      <c r="J9" s="233"/>
      <c r="K9" s="234">
        <f>ROUND(E9*J9,2)</f>
        <v>0</v>
      </c>
      <c r="L9" s="234">
        <v>21</v>
      </c>
      <c r="M9" s="234">
        <f>G9*(1+L9/100)</f>
        <v>0</v>
      </c>
      <c r="N9" s="232">
        <v>0</v>
      </c>
      <c r="O9" s="232">
        <f>ROUND(E9*N9,2)</f>
        <v>0</v>
      </c>
      <c r="P9" s="232">
        <v>2</v>
      </c>
      <c r="Q9" s="232">
        <f>ROUND(E9*P9,2)</f>
        <v>0.25</v>
      </c>
      <c r="R9" s="234" t="s">
        <v>195</v>
      </c>
      <c r="S9" s="234" t="s">
        <v>130</v>
      </c>
      <c r="T9" s="235" t="s">
        <v>131</v>
      </c>
      <c r="U9" s="220">
        <v>16.54</v>
      </c>
      <c r="V9" s="220">
        <f>ROUND(E9*U9,2)</f>
        <v>2.08</v>
      </c>
      <c r="W9" s="220"/>
      <c r="X9" s="220" t="s">
        <v>164</v>
      </c>
      <c r="Y9" s="220" t="s">
        <v>133</v>
      </c>
      <c r="Z9" s="210"/>
      <c r="AA9" s="210"/>
      <c r="AB9" s="210"/>
      <c r="AC9" s="210"/>
      <c r="AD9" s="210"/>
      <c r="AE9" s="210"/>
      <c r="AF9" s="210"/>
      <c r="AG9" s="210" t="s">
        <v>165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22.5" outlineLevel="2" x14ac:dyDescent="0.2">
      <c r="A10" s="217"/>
      <c r="B10" s="218"/>
      <c r="C10" s="252" t="s">
        <v>520</v>
      </c>
      <c r="D10" s="249"/>
      <c r="E10" s="249"/>
      <c r="F10" s="249"/>
      <c r="G10" s="249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167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50" t="str">
        <f>C10</f>
        <v>korytech vodotečí, melioračních kanálech s přemístěním suti na hromady na vzdálenost do 20 m nebo s naložením na dopravní prostředek,</v>
      </c>
      <c r="BB10" s="210"/>
      <c r="BC10" s="210"/>
      <c r="BD10" s="210"/>
      <c r="BE10" s="210"/>
      <c r="BF10" s="210"/>
      <c r="BG10" s="210"/>
      <c r="BH10" s="210"/>
    </row>
    <row r="11" spans="1:60" outlineLevel="2" x14ac:dyDescent="0.2">
      <c r="A11" s="217"/>
      <c r="B11" s="218"/>
      <c r="C11" s="253" t="s">
        <v>521</v>
      </c>
      <c r="D11" s="247"/>
      <c r="E11" s="248">
        <v>0.126</v>
      </c>
      <c r="F11" s="220"/>
      <c r="G11" s="220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169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2" x14ac:dyDescent="0.2">
      <c r="A12" s="217"/>
      <c r="B12" s="218"/>
      <c r="C12" s="243"/>
      <c r="D12" s="236"/>
      <c r="E12" s="236"/>
      <c r="F12" s="236"/>
      <c r="G12" s="236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10"/>
      <c r="AA12" s="210"/>
      <c r="AB12" s="210"/>
      <c r="AC12" s="210"/>
      <c r="AD12" s="210"/>
      <c r="AE12" s="210"/>
      <c r="AF12" s="210"/>
      <c r="AG12" s="210" t="s">
        <v>135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29">
        <v>2</v>
      </c>
      <c r="B13" s="230" t="s">
        <v>372</v>
      </c>
      <c r="C13" s="240" t="s">
        <v>373</v>
      </c>
      <c r="D13" s="231" t="s">
        <v>194</v>
      </c>
      <c r="E13" s="232">
        <v>0.378</v>
      </c>
      <c r="F13" s="233"/>
      <c r="G13" s="234">
        <f>ROUND(E13*F13,2)</f>
        <v>0</v>
      </c>
      <c r="H13" s="233"/>
      <c r="I13" s="234">
        <f>ROUND(E13*H13,2)</f>
        <v>0</v>
      </c>
      <c r="J13" s="233"/>
      <c r="K13" s="234">
        <f>ROUND(E13*J13,2)</f>
        <v>0</v>
      </c>
      <c r="L13" s="234">
        <v>21</v>
      </c>
      <c r="M13" s="234">
        <f>G13*(1+L13/100)</f>
        <v>0</v>
      </c>
      <c r="N13" s="232">
        <v>0</v>
      </c>
      <c r="O13" s="232">
        <f>ROUND(E13*N13,2)</f>
        <v>0</v>
      </c>
      <c r="P13" s="232">
        <v>0</v>
      </c>
      <c r="Q13" s="232">
        <f>ROUND(E13*P13,2)</f>
        <v>0</v>
      </c>
      <c r="R13" s="234" t="s">
        <v>195</v>
      </c>
      <c r="S13" s="234" t="s">
        <v>130</v>
      </c>
      <c r="T13" s="235" t="s">
        <v>131</v>
      </c>
      <c r="U13" s="220">
        <v>3.5329999999999999</v>
      </c>
      <c r="V13" s="220">
        <f>ROUND(E13*U13,2)</f>
        <v>1.34</v>
      </c>
      <c r="W13" s="220"/>
      <c r="X13" s="220" t="s">
        <v>164</v>
      </c>
      <c r="Y13" s="220" t="s">
        <v>133</v>
      </c>
      <c r="Z13" s="210"/>
      <c r="AA13" s="210"/>
      <c r="AB13" s="210"/>
      <c r="AC13" s="210"/>
      <c r="AD13" s="210"/>
      <c r="AE13" s="210"/>
      <c r="AF13" s="210"/>
      <c r="AG13" s="210" t="s">
        <v>165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2" x14ac:dyDescent="0.2">
      <c r="A14" s="217"/>
      <c r="B14" s="218"/>
      <c r="C14" s="252" t="s">
        <v>374</v>
      </c>
      <c r="D14" s="249"/>
      <c r="E14" s="249"/>
      <c r="F14" s="249"/>
      <c r="G14" s="249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10"/>
      <c r="AA14" s="210"/>
      <c r="AB14" s="210"/>
      <c r="AC14" s="210"/>
      <c r="AD14" s="210"/>
      <c r="AE14" s="210"/>
      <c r="AF14" s="210"/>
      <c r="AG14" s="210" t="s">
        <v>167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2" x14ac:dyDescent="0.2">
      <c r="A15" s="217"/>
      <c r="B15" s="218"/>
      <c r="C15" s="253" t="s">
        <v>522</v>
      </c>
      <c r="D15" s="247"/>
      <c r="E15" s="248">
        <v>0.378</v>
      </c>
      <c r="F15" s="220"/>
      <c r="G15" s="220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10"/>
      <c r="AA15" s="210"/>
      <c r="AB15" s="210"/>
      <c r="AC15" s="210"/>
      <c r="AD15" s="210"/>
      <c r="AE15" s="210"/>
      <c r="AF15" s="210"/>
      <c r="AG15" s="210" t="s">
        <v>169</v>
      </c>
      <c r="AH15" s="210">
        <v>0</v>
      </c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">
      <c r="A16" s="217"/>
      <c r="B16" s="218"/>
      <c r="C16" s="243"/>
      <c r="D16" s="236"/>
      <c r="E16" s="236"/>
      <c r="F16" s="236"/>
      <c r="G16" s="236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135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29">
        <v>3</v>
      </c>
      <c r="B17" s="230" t="s">
        <v>380</v>
      </c>
      <c r="C17" s="240" t="s">
        <v>381</v>
      </c>
      <c r="D17" s="231" t="s">
        <v>194</v>
      </c>
      <c r="E17" s="232">
        <v>0.378</v>
      </c>
      <c r="F17" s="233"/>
      <c r="G17" s="234">
        <f>ROUND(E17*F17,2)</f>
        <v>0</v>
      </c>
      <c r="H17" s="233"/>
      <c r="I17" s="234">
        <f>ROUND(E17*H17,2)</f>
        <v>0</v>
      </c>
      <c r="J17" s="233"/>
      <c r="K17" s="234">
        <f>ROUND(E17*J17,2)</f>
        <v>0</v>
      </c>
      <c r="L17" s="234">
        <v>21</v>
      </c>
      <c r="M17" s="234">
        <f>G17*(1+L17/100)</f>
        <v>0</v>
      </c>
      <c r="N17" s="232">
        <v>0</v>
      </c>
      <c r="O17" s="232">
        <f>ROUND(E17*N17,2)</f>
        <v>0</v>
      </c>
      <c r="P17" s="232">
        <v>0</v>
      </c>
      <c r="Q17" s="232">
        <f>ROUND(E17*P17,2)</f>
        <v>0</v>
      </c>
      <c r="R17" s="234" t="s">
        <v>195</v>
      </c>
      <c r="S17" s="234" t="s">
        <v>130</v>
      </c>
      <c r="T17" s="235" t="s">
        <v>131</v>
      </c>
      <c r="U17" s="220">
        <v>3.81</v>
      </c>
      <c r="V17" s="220">
        <f>ROUND(E17*U17,2)</f>
        <v>1.44</v>
      </c>
      <c r="W17" s="220"/>
      <c r="X17" s="220" t="s">
        <v>164</v>
      </c>
      <c r="Y17" s="220" t="s">
        <v>133</v>
      </c>
      <c r="Z17" s="210"/>
      <c r="AA17" s="210"/>
      <c r="AB17" s="210"/>
      <c r="AC17" s="210"/>
      <c r="AD17" s="210"/>
      <c r="AE17" s="210"/>
      <c r="AF17" s="210"/>
      <c r="AG17" s="210" t="s">
        <v>165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">
      <c r="A18" s="217"/>
      <c r="B18" s="218"/>
      <c r="C18" s="252" t="s">
        <v>382</v>
      </c>
      <c r="D18" s="249"/>
      <c r="E18" s="249"/>
      <c r="F18" s="249"/>
      <c r="G18" s="249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167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50" t="str">
        <f>C18</f>
        <v xml:space="preserve"> bez naložení, avšak s vyprázdněním nádoby na hromady nebo do dopravního prostředku, na každých třeba i započatých 3 m výšky,</v>
      </c>
      <c r="BB18" s="210"/>
      <c r="BC18" s="210"/>
      <c r="BD18" s="210"/>
      <c r="BE18" s="210"/>
      <c r="BF18" s="210"/>
      <c r="BG18" s="210"/>
      <c r="BH18" s="210"/>
    </row>
    <row r="19" spans="1:60" outlineLevel="2" x14ac:dyDescent="0.2">
      <c r="A19" s="217"/>
      <c r="B19" s="218"/>
      <c r="C19" s="253" t="s">
        <v>522</v>
      </c>
      <c r="D19" s="247"/>
      <c r="E19" s="248">
        <v>0.378</v>
      </c>
      <c r="F19" s="220"/>
      <c r="G19" s="220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10"/>
      <c r="AA19" s="210"/>
      <c r="AB19" s="210"/>
      <c r="AC19" s="210"/>
      <c r="AD19" s="210"/>
      <c r="AE19" s="210"/>
      <c r="AF19" s="210"/>
      <c r="AG19" s="210" t="s">
        <v>169</v>
      </c>
      <c r="AH19" s="210">
        <v>0</v>
      </c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2" x14ac:dyDescent="0.2">
      <c r="A20" s="217"/>
      <c r="B20" s="218"/>
      <c r="C20" s="243"/>
      <c r="D20" s="236"/>
      <c r="E20" s="236"/>
      <c r="F20" s="236"/>
      <c r="G20" s="236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135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">
      <c r="A21" s="229">
        <v>4</v>
      </c>
      <c r="B21" s="230" t="s">
        <v>523</v>
      </c>
      <c r="C21" s="240" t="s">
        <v>524</v>
      </c>
      <c r="D21" s="231" t="s">
        <v>194</v>
      </c>
      <c r="E21" s="232">
        <v>0.126</v>
      </c>
      <c r="F21" s="233"/>
      <c r="G21" s="234">
        <f>ROUND(E21*F21,2)</f>
        <v>0</v>
      </c>
      <c r="H21" s="233"/>
      <c r="I21" s="234">
        <f>ROUND(E21*H21,2)</f>
        <v>0</v>
      </c>
      <c r="J21" s="233"/>
      <c r="K21" s="234">
        <f>ROUND(E21*J21,2)</f>
        <v>0</v>
      </c>
      <c r="L21" s="234">
        <v>21</v>
      </c>
      <c r="M21" s="234">
        <f>G21*(1+L21/100)</f>
        <v>0</v>
      </c>
      <c r="N21" s="232">
        <v>0</v>
      </c>
      <c r="O21" s="232">
        <f>ROUND(E21*N21,2)</f>
        <v>0</v>
      </c>
      <c r="P21" s="232">
        <v>0</v>
      </c>
      <c r="Q21" s="232">
        <f>ROUND(E21*P21,2)</f>
        <v>0</v>
      </c>
      <c r="R21" s="234" t="s">
        <v>195</v>
      </c>
      <c r="S21" s="234" t="s">
        <v>130</v>
      </c>
      <c r="T21" s="235" t="s">
        <v>131</v>
      </c>
      <c r="U21" s="220">
        <v>5.3120000000000003</v>
      </c>
      <c r="V21" s="220">
        <f>ROUND(E21*U21,2)</f>
        <v>0.67</v>
      </c>
      <c r="W21" s="220"/>
      <c r="X21" s="220" t="s">
        <v>164</v>
      </c>
      <c r="Y21" s="220" t="s">
        <v>133</v>
      </c>
      <c r="Z21" s="210"/>
      <c r="AA21" s="210"/>
      <c r="AB21" s="210"/>
      <c r="AC21" s="210"/>
      <c r="AD21" s="210"/>
      <c r="AE21" s="210"/>
      <c r="AF21" s="210"/>
      <c r="AG21" s="210" t="s">
        <v>165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">
      <c r="A22" s="217"/>
      <c r="B22" s="218"/>
      <c r="C22" s="252" t="s">
        <v>382</v>
      </c>
      <c r="D22" s="249"/>
      <c r="E22" s="249"/>
      <c r="F22" s="249"/>
      <c r="G22" s="249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167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50" t="str">
        <f>C22</f>
        <v xml:space="preserve"> bez naložení, avšak s vyprázdněním nádoby na hromady nebo do dopravního prostředku, na každých třeba i započatých 3 m výšky,</v>
      </c>
      <c r="BB22" s="210"/>
      <c r="BC22" s="210"/>
      <c r="BD22" s="210"/>
      <c r="BE22" s="210"/>
      <c r="BF22" s="210"/>
      <c r="BG22" s="210"/>
      <c r="BH22" s="210"/>
    </row>
    <row r="23" spans="1:60" outlineLevel="2" x14ac:dyDescent="0.2">
      <c r="A23" s="217"/>
      <c r="B23" s="218"/>
      <c r="C23" s="253" t="s">
        <v>521</v>
      </c>
      <c r="D23" s="247"/>
      <c r="E23" s="248">
        <v>0.126</v>
      </c>
      <c r="F23" s="220"/>
      <c r="G23" s="220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10"/>
      <c r="AA23" s="210"/>
      <c r="AB23" s="210"/>
      <c r="AC23" s="210"/>
      <c r="AD23" s="210"/>
      <c r="AE23" s="210"/>
      <c r="AF23" s="210"/>
      <c r="AG23" s="210" t="s">
        <v>169</v>
      </c>
      <c r="AH23" s="210">
        <v>0</v>
      </c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2" x14ac:dyDescent="0.2">
      <c r="A24" s="217"/>
      <c r="B24" s="218"/>
      <c r="C24" s="243"/>
      <c r="D24" s="236"/>
      <c r="E24" s="236"/>
      <c r="F24" s="236"/>
      <c r="G24" s="236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135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ht="22.5" outlineLevel="1" x14ac:dyDescent="0.2">
      <c r="A25" s="229">
        <v>5</v>
      </c>
      <c r="B25" s="230" t="s">
        <v>208</v>
      </c>
      <c r="C25" s="240" t="s">
        <v>209</v>
      </c>
      <c r="D25" s="231" t="s">
        <v>194</v>
      </c>
      <c r="E25" s="232">
        <v>0.378</v>
      </c>
      <c r="F25" s="233"/>
      <c r="G25" s="234">
        <f>ROUND(E25*F25,2)</f>
        <v>0</v>
      </c>
      <c r="H25" s="233"/>
      <c r="I25" s="234">
        <f>ROUND(E25*H25,2)</f>
        <v>0</v>
      </c>
      <c r="J25" s="233"/>
      <c r="K25" s="234">
        <f>ROUND(E25*J25,2)</f>
        <v>0</v>
      </c>
      <c r="L25" s="234">
        <v>21</v>
      </c>
      <c r="M25" s="234">
        <f>G25*(1+L25/100)</f>
        <v>0</v>
      </c>
      <c r="N25" s="232">
        <v>0</v>
      </c>
      <c r="O25" s="232">
        <f>ROUND(E25*N25,2)</f>
        <v>0</v>
      </c>
      <c r="P25" s="232">
        <v>0</v>
      </c>
      <c r="Q25" s="232">
        <f>ROUND(E25*P25,2)</f>
        <v>0</v>
      </c>
      <c r="R25" s="234" t="s">
        <v>195</v>
      </c>
      <c r="S25" s="234" t="s">
        <v>130</v>
      </c>
      <c r="T25" s="235" t="s">
        <v>131</v>
      </c>
      <c r="U25" s="220">
        <v>1.0999999999999999E-2</v>
      </c>
      <c r="V25" s="220">
        <f>ROUND(E25*U25,2)</f>
        <v>0</v>
      </c>
      <c r="W25" s="220"/>
      <c r="X25" s="220" t="s">
        <v>164</v>
      </c>
      <c r="Y25" s="220" t="s">
        <v>133</v>
      </c>
      <c r="Z25" s="210"/>
      <c r="AA25" s="210"/>
      <c r="AB25" s="210"/>
      <c r="AC25" s="210"/>
      <c r="AD25" s="210"/>
      <c r="AE25" s="210"/>
      <c r="AF25" s="210"/>
      <c r="AG25" s="210" t="s">
        <v>165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2" x14ac:dyDescent="0.2">
      <c r="A26" s="217"/>
      <c r="B26" s="218"/>
      <c r="C26" s="252" t="s">
        <v>206</v>
      </c>
      <c r="D26" s="249"/>
      <c r="E26" s="249"/>
      <c r="F26" s="249"/>
      <c r="G26" s="249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10"/>
      <c r="AA26" s="210"/>
      <c r="AB26" s="210"/>
      <c r="AC26" s="210"/>
      <c r="AD26" s="210"/>
      <c r="AE26" s="210"/>
      <c r="AF26" s="210"/>
      <c r="AG26" s="210" t="s">
        <v>167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2" x14ac:dyDescent="0.2">
      <c r="A27" s="217"/>
      <c r="B27" s="218"/>
      <c r="C27" s="253" t="s">
        <v>522</v>
      </c>
      <c r="D27" s="247"/>
      <c r="E27" s="248">
        <v>0.378</v>
      </c>
      <c r="F27" s="220"/>
      <c r="G27" s="220"/>
      <c r="H27" s="220"/>
      <c r="I27" s="220"/>
      <c r="J27" s="220"/>
      <c r="K27" s="220"/>
      <c r="L27" s="220"/>
      <c r="M27" s="220"/>
      <c r="N27" s="219"/>
      <c r="O27" s="219"/>
      <c r="P27" s="219"/>
      <c r="Q27" s="219"/>
      <c r="R27" s="220"/>
      <c r="S27" s="220"/>
      <c r="T27" s="220"/>
      <c r="U27" s="220"/>
      <c r="V27" s="220"/>
      <c r="W27" s="220"/>
      <c r="X27" s="220"/>
      <c r="Y27" s="220"/>
      <c r="Z27" s="210"/>
      <c r="AA27" s="210"/>
      <c r="AB27" s="210"/>
      <c r="AC27" s="210"/>
      <c r="AD27" s="210"/>
      <c r="AE27" s="210"/>
      <c r="AF27" s="210"/>
      <c r="AG27" s="210" t="s">
        <v>169</v>
      </c>
      <c r="AH27" s="210">
        <v>0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2" x14ac:dyDescent="0.2">
      <c r="A28" s="217"/>
      <c r="B28" s="218"/>
      <c r="C28" s="243"/>
      <c r="D28" s="236"/>
      <c r="E28" s="236"/>
      <c r="F28" s="236"/>
      <c r="G28" s="236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10"/>
      <c r="AA28" s="210"/>
      <c r="AB28" s="210"/>
      <c r="AC28" s="210"/>
      <c r="AD28" s="210"/>
      <c r="AE28" s="210"/>
      <c r="AF28" s="210"/>
      <c r="AG28" s="210" t="s">
        <v>135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ht="22.5" outlineLevel="1" x14ac:dyDescent="0.2">
      <c r="A29" s="229">
        <v>6</v>
      </c>
      <c r="B29" s="230" t="s">
        <v>525</v>
      </c>
      <c r="C29" s="240" t="s">
        <v>526</v>
      </c>
      <c r="D29" s="231" t="s">
        <v>194</v>
      </c>
      <c r="E29" s="232">
        <v>0.126</v>
      </c>
      <c r="F29" s="233"/>
      <c r="G29" s="234">
        <f>ROUND(E29*F29,2)</f>
        <v>0</v>
      </c>
      <c r="H29" s="233"/>
      <c r="I29" s="234">
        <f>ROUND(E29*H29,2)</f>
        <v>0</v>
      </c>
      <c r="J29" s="233"/>
      <c r="K29" s="234">
        <f>ROUND(E29*J29,2)</f>
        <v>0</v>
      </c>
      <c r="L29" s="234">
        <v>21</v>
      </c>
      <c r="M29" s="234">
        <f>G29*(1+L29/100)</f>
        <v>0</v>
      </c>
      <c r="N29" s="232">
        <v>0</v>
      </c>
      <c r="O29" s="232">
        <f>ROUND(E29*N29,2)</f>
        <v>0</v>
      </c>
      <c r="P29" s="232">
        <v>0</v>
      </c>
      <c r="Q29" s="232">
        <f>ROUND(E29*P29,2)</f>
        <v>0</v>
      </c>
      <c r="R29" s="234" t="s">
        <v>195</v>
      </c>
      <c r="S29" s="234" t="s">
        <v>130</v>
      </c>
      <c r="T29" s="235" t="s">
        <v>131</v>
      </c>
      <c r="U29" s="220">
        <v>1.2E-2</v>
      </c>
      <c r="V29" s="220">
        <f>ROUND(E29*U29,2)</f>
        <v>0</v>
      </c>
      <c r="W29" s="220"/>
      <c r="X29" s="220" t="s">
        <v>164</v>
      </c>
      <c r="Y29" s="220" t="s">
        <v>133</v>
      </c>
      <c r="Z29" s="210"/>
      <c r="AA29" s="210"/>
      <c r="AB29" s="210"/>
      <c r="AC29" s="210"/>
      <c r="AD29" s="210"/>
      <c r="AE29" s="210"/>
      <c r="AF29" s="210"/>
      <c r="AG29" s="210" t="s">
        <v>165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2" x14ac:dyDescent="0.2">
      <c r="A30" s="217"/>
      <c r="B30" s="218"/>
      <c r="C30" s="252" t="s">
        <v>206</v>
      </c>
      <c r="D30" s="249"/>
      <c r="E30" s="249"/>
      <c r="F30" s="249"/>
      <c r="G30" s="249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10"/>
      <c r="AA30" s="210"/>
      <c r="AB30" s="210"/>
      <c r="AC30" s="210"/>
      <c r="AD30" s="210"/>
      <c r="AE30" s="210"/>
      <c r="AF30" s="210"/>
      <c r="AG30" s="210" t="s">
        <v>167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2" x14ac:dyDescent="0.2">
      <c r="A31" s="217"/>
      <c r="B31" s="218"/>
      <c r="C31" s="253" t="s">
        <v>521</v>
      </c>
      <c r="D31" s="247"/>
      <c r="E31" s="248">
        <v>0.126</v>
      </c>
      <c r="F31" s="220"/>
      <c r="G31" s="220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10"/>
      <c r="AA31" s="210"/>
      <c r="AB31" s="210"/>
      <c r="AC31" s="210"/>
      <c r="AD31" s="210"/>
      <c r="AE31" s="210"/>
      <c r="AF31" s="210"/>
      <c r="AG31" s="210" t="s">
        <v>169</v>
      </c>
      <c r="AH31" s="210">
        <v>0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2" x14ac:dyDescent="0.2">
      <c r="A32" s="217"/>
      <c r="B32" s="218"/>
      <c r="C32" s="243"/>
      <c r="D32" s="236"/>
      <c r="E32" s="236"/>
      <c r="F32" s="236"/>
      <c r="G32" s="236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10"/>
      <c r="AA32" s="210"/>
      <c r="AB32" s="210"/>
      <c r="AC32" s="210"/>
      <c r="AD32" s="210"/>
      <c r="AE32" s="210"/>
      <c r="AF32" s="210"/>
      <c r="AG32" s="210" t="s">
        <v>135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ht="22.5" outlineLevel="1" x14ac:dyDescent="0.2">
      <c r="A33" s="229">
        <v>7</v>
      </c>
      <c r="B33" s="230" t="s">
        <v>211</v>
      </c>
      <c r="C33" s="240" t="s">
        <v>212</v>
      </c>
      <c r="D33" s="231" t="s">
        <v>194</v>
      </c>
      <c r="E33" s="232">
        <v>0.378</v>
      </c>
      <c r="F33" s="233"/>
      <c r="G33" s="234">
        <f>ROUND(E33*F33,2)</f>
        <v>0</v>
      </c>
      <c r="H33" s="233"/>
      <c r="I33" s="234">
        <f>ROUND(E33*H33,2)</f>
        <v>0</v>
      </c>
      <c r="J33" s="233"/>
      <c r="K33" s="234">
        <f>ROUND(E33*J33,2)</f>
        <v>0</v>
      </c>
      <c r="L33" s="234">
        <v>21</v>
      </c>
      <c r="M33" s="234">
        <f>G33*(1+L33/100)</f>
        <v>0</v>
      </c>
      <c r="N33" s="232">
        <v>0</v>
      </c>
      <c r="O33" s="232">
        <f>ROUND(E33*N33,2)</f>
        <v>0</v>
      </c>
      <c r="P33" s="232">
        <v>0</v>
      </c>
      <c r="Q33" s="232">
        <f>ROUND(E33*P33,2)</f>
        <v>0</v>
      </c>
      <c r="R33" s="234" t="s">
        <v>195</v>
      </c>
      <c r="S33" s="234" t="s">
        <v>130</v>
      </c>
      <c r="T33" s="235" t="s">
        <v>131</v>
      </c>
      <c r="U33" s="220">
        <v>0</v>
      </c>
      <c r="V33" s="220">
        <f>ROUND(E33*U33,2)</f>
        <v>0</v>
      </c>
      <c r="W33" s="220"/>
      <c r="X33" s="220" t="s">
        <v>164</v>
      </c>
      <c r="Y33" s="220" t="s">
        <v>133</v>
      </c>
      <c r="Z33" s="210"/>
      <c r="AA33" s="210"/>
      <c r="AB33" s="210"/>
      <c r="AC33" s="210"/>
      <c r="AD33" s="210"/>
      <c r="AE33" s="210"/>
      <c r="AF33" s="210"/>
      <c r="AG33" s="210" t="s">
        <v>165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2" x14ac:dyDescent="0.2">
      <c r="A34" s="217"/>
      <c r="B34" s="218"/>
      <c r="C34" s="252" t="s">
        <v>206</v>
      </c>
      <c r="D34" s="249"/>
      <c r="E34" s="249"/>
      <c r="F34" s="249"/>
      <c r="G34" s="249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10"/>
      <c r="AA34" s="210"/>
      <c r="AB34" s="210"/>
      <c r="AC34" s="210"/>
      <c r="AD34" s="210"/>
      <c r="AE34" s="210"/>
      <c r="AF34" s="210"/>
      <c r="AG34" s="210" t="s">
        <v>167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2" x14ac:dyDescent="0.2">
      <c r="A35" s="217"/>
      <c r="B35" s="218"/>
      <c r="C35" s="253" t="s">
        <v>522</v>
      </c>
      <c r="D35" s="247"/>
      <c r="E35" s="248">
        <v>0.378</v>
      </c>
      <c r="F35" s="220"/>
      <c r="G35" s="220"/>
      <c r="H35" s="220"/>
      <c r="I35" s="220"/>
      <c r="J35" s="220"/>
      <c r="K35" s="220"/>
      <c r="L35" s="220"/>
      <c r="M35" s="220"/>
      <c r="N35" s="219"/>
      <c r="O35" s="219"/>
      <c r="P35" s="219"/>
      <c r="Q35" s="219"/>
      <c r="R35" s="220"/>
      <c r="S35" s="220"/>
      <c r="T35" s="220"/>
      <c r="U35" s="220"/>
      <c r="V35" s="220"/>
      <c r="W35" s="220"/>
      <c r="X35" s="220"/>
      <c r="Y35" s="220"/>
      <c r="Z35" s="210"/>
      <c r="AA35" s="210"/>
      <c r="AB35" s="210"/>
      <c r="AC35" s="210"/>
      <c r="AD35" s="210"/>
      <c r="AE35" s="210"/>
      <c r="AF35" s="210"/>
      <c r="AG35" s="210" t="s">
        <v>169</v>
      </c>
      <c r="AH35" s="210">
        <v>0</v>
      </c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2" x14ac:dyDescent="0.2">
      <c r="A36" s="217"/>
      <c r="B36" s="218"/>
      <c r="C36" s="243"/>
      <c r="D36" s="236"/>
      <c r="E36" s="236"/>
      <c r="F36" s="236"/>
      <c r="G36" s="236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20"/>
      <c r="Z36" s="210"/>
      <c r="AA36" s="210"/>
      <c r="AB36" s="210"/>
      <c r="AC36" s="210"/>
      <c r="AD36" s="210"/>
      <c r="AE36" s="210"/>
      <c r="AF36" s="210"/>
      <c r="AG36" s="210" t="s">
        <v>135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ht="22.5" outlineLevel="1" x14ac:dyDescent="0.2">
      <c r="A37" s="229">
        <v>8</v>
      </c>
      <c r="B37" s="230" t="s">
        <v>527</v>
      </c>
      <c r="C37" s="240" t="s">
        <v>528</v>
      </c>
      <c r="D37" s="231" t="s">
        <v>194</v>
      </c>
      <c r="E37" s="232">
        <v>0.126</v>
      </c>
      <c r="F37" s="233"/>
      <c r="G37" s="234">
        <f>ROUND(E37*F37,2)</f>
        <v>0</v>
      </c>
      <c r="H37" s="233"/>
      <c r="I37" s="234">
        <f>ROUND(E37*H37,2)</f>
        <v>0</v>
      </c>
      <c r="J37" s="233"/>
      <c r="K37" s="234">
        <f>ROUND(E37*J37,2)</f>
        <v>0</v>
      </c>
      <c r="L37" s="234">
        <v>21</v>
      </c>
      <c r="M37" s="234">
        <f>G37*(1+L37/100)</f>
        <v>0</v>
      </c>
      <c r="N37" s="232">
        <v>0</v>
      </c>
      <c r="O37" s="232">
        <f>ROUND(E37*N37,2)</f>
        <v>0</v>
      </c>
      <c r="P37" s="232">
        <v>0</v>
      </c>
      <c r="Q37" s="232">
        <f>ROUND(E37*P37,2)</f>
        <v>0</v>
      </c>
      <c r="R37" s="234" t="s">
        <v>195</v>
      </c>
      <c r="S37" s="234" t="s">
        <v>130</v>
      </c>
      <c r="T37" s="235" t="s">
        <v>131</v>
      </c>
      <c r="U37" s="220">
        <v>0</v>
      </c>
      <c r="V37" s="220">
        <f>ROUND(E37*U37,2)</f>
        <v>0</v>
      </c>
      <c r="W37" s="220"/>
      <c r="X37" s="220" t="s">
        <v>164</v>
      </c>
      <c r="Y37" s="220" t="s">
        <v>133</v>
      </c>
      <c r="Z37" s="210"/>
      <c r="AA37" s="210"/>
      <c r="AB37" s="210"/>
      <c r="AC37" s="210"/>
      <c r="AD37" s="210"/>
      <c r="AE37" s="210"/>
      <c r="AF37" s="210"/>
      <c r="AG37" s="210" t="s">
        <v>165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2" x14ac:dyDescent="0.2">
      <c r="A38" s="217"/>
      <c r="B38" s="218"/>
      <c r="C38" s="252" t="s">
        <v>206</v>
      </c>
      <c r="D38" s="249"/>
      <c r="E38" s="249"/>
      <c r="F38" s="249"/>
      <c r="G38" s="249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10"/>
      <c r="AA38" s="210"/>
      <c r="AB38" s="210"/>
      <c r="AC38" s="210"/>
      <c r="AD38" s="210"/>
      <c r="AE38" s="210"/>
      <c r="AF38" s="210"/>
      <c r="AG38" s="210" t="s">
        <v>167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2" x14ac:dyDescent="0.2">
      <c r="A39" s="217"/>
      <c r="B39" s="218"/>
      <c r="C39" s="253" t="s">
        <v>521</v>
      </c>
      <c r="D39" s="247"/>
      <c r="E39" s="248">
        <v>0.126</v>
      </c>
      <c r="F39" s="220"/>
      <c r="G39" s="220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20"/>
      <c r="Z39" s="210"/>
      <c r="AA39" s="210"/>
      <c r="AB39" s="210"/>
      <c r="AC39" s="210"/>
      <c r="AD39" s="210"/>
      <c r="AE39" s="210"/>
      <c r="AF39" s="210"/>
      <c r="AG39" s="210" t="s">
        <v>169</v>
      </c>
      <c r="AH39" s="210">
        <v>0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2" x14ac:dyDescent="0.2">
      <c r="A40" s="217"/>
      <c r="B40" s="218"/>
      <c r="C40" s="243"/>
      <c r="D40" s="236"/>
      <c r="E40" s="236"/>
      <c r="F40" s="236"/>
      <c r="G40" s="236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10"/>
      <c r="AA40" s="210"/>
      <c r="AB40" s="210"/>
      <c r="AC40" s="210"/>
      <c r="AD40" s="210"/>
      <c r="AE40" s="210"/>
      <c r="AF40" s="210"/>
      <c r="AG40" s="210" t="s">
        <v>135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ht="22.5" outlineLevel="1" x14ac:dyDescent="0.2">
      <c r="A41" s="229">
        <v>9</v>
      </c>
      <c r="B41" s="230" t="s">
        <v>390</v>
      </c>
      <c r="C41" s="240" t="s">
        <v>391</v>
      </c>
      <c r="D41" s="231" t="s">
        <v>194</v>
      </c>
      <c r="E41" s="232">
        <v>0.378</v>
      </c>
      <c r="F41" s="233"/>
      <c r="G41" s="234">
        <f>ROUND(E41*F41,2)</f>
        <v>0</v>
      </c>
      <c r="H41" s="233"/>
      <c r="I41" s="234">
        <f>ROUND(E41*H41,2)</f>
        <v>0</v>
      </c>
      <c r="J41" s="233"/>
      <c r="K41" s="234">
        <f>ROUND(E41*J41,2)</f>
        <v>0</v>
      </c>
      <c r="L41" s="234">
        <v>21</v>
      </c>
      <c r="M41" s="234">
        <f>G41*(1+L41/100)</f>
        <v>0</v>
      </c>
      <c r="N41" s="232">
        <v>0</v>
      </c>
      <c r="O41" s="232">
        <f>ROUND(E41*N41,2)</f>
        <v>0</v>
      </c>
      <c r="P41" s="232">
        <v>0</v>
      </c>
      <c r="Q41" s="232">
        <f>ROUND(E41*P41,2)</f>
        <v>0</v>
      </c>
      <c r="R41" s="234" t="s">
        <v>195</v>
      </c>
      <c r="S41" s="234" t="s">
        <v>130</v>
      </c>
      <c r="T41" s="235" t="s">
        <v>131</v>
      </c>
      <c r="U41" s="220">
        <v>1.9379999999999999</v>
      </c>
      <c r="V41" s="220">
        <f>ROUND(E41*U41,2)</f>
        <v>0.73</v>
      </c>
      <c r="W41" s="220"/>
      <c r="X41" s="220" t="s">
        <v>164</v>
      </c>
      <c r="Y41" s="220" t="s">
        <v>133</v>
      </c>
      <c r="Z41" s="210"/>
      <c r="AA41" s="210"/>
      <c r="AB41" s="210"/>
      <c r="AC41" s="210"/>
      <c r="AD41" s="210"/>
      <c r="AE41" s="210"/>
      <c r="AF41" s="210"/>
      <c r="AG41" s="210" t="s">
        <v>165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2" x14ac:dyDescent="0.2">
      <c r="A42" s="217"/>
      <c r="B42" s="218"/>
      <c r="C42" s="253" t="s">
        <v>522</v>
      </c>
      <c r="D42" s="247"/>
      <c r="E42" s="248">
        <v>0.378</v>
      </c>
      <c r="F42" s="220"/>
      <c r="G42" s="220"/>
      <c r="H42" s="220"/>
      <c r="I42" s="220"/>
      <c r="J42" s="220"/>
      <c r="K42" s="220"/>
      <c r="L42" s="220"/>
      <c r="M42" s="220"/>
      <c r="N42" s="219"/>
      <c r="O42" s="219"/>
      <c r="P42" s="219"/>
      <c r="Q42" s="219"/>
      <c r="R42" s="220"/>
      <c r="S42" s="220"/>
      <c r="T42" s="220"/>
      <c r="U42" s="220"/>
      <c r="V42" s="220"/>
      <c r="W42" s="220"/>
      <c r="X42" s="220"/>
      <c r="Y42" s="220"/>
      <c r="Z42" s="210"/>
      <c r="AA42" s="210"/>
      <c r="AB42" s="210"/>
      <c r="AC42" s="210"/>
      <c r="AD42" s="210"/>
      <c r="AE42" s="210"/>
      <c r="AF42" s="210"/>
      <c r="AG42" s="210" t="s">
        <v>169</v>
      </c>
      <c r="AH42" s="210">
        <v>0</v>
      </c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">
      <c r="A43" s="217"/>
      <c r="B43" s="218"/>
      <c r="C43" s="243"/>
      <c r="D43" s="236"/>
      <c r="E43" s="236"/>
      <c r="F43" s="236"/>
      <c r="G43" s="236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10"/>
      <c r="AA43" s="210"/>
      <c r="AB43" s="210"/>
      <c r="AC43" s="210"/>
      <c r="AD43" s="210"/>
      <c r="AE43" s="210"/>
      <c r="AF43" s="210"/>
      <c r="AG43" s="210" t="s">
        <v>135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ht="22.5" outlineLevel="1" x14ac:dyDescent="0.2">
      <c r="A44" s="229">
        <v>10</v>
      </c>
      <c r="B44" s="230" t="s">
        <v>529</v>
      </c>
      <c r="C44" s="240" t="s">
        <v>530</v>
      </c>
      <c r="D44" s="231" t="s">
        <v>194</v>
      </c>
      <c r="E44" s="232">
        <v>0.126</v>
      </c>
      <c r="F44" s="233"/>
      <c r="G44" s="234">
        <f>ROUND(E44*F44,2)</f>
        <v>0</v>
      </c>
      <c r="H44" s="233"/>
      <c r="I44" s="234">
        <f>ROUND(E44*H44,2)</f>
        <v>0</v>
      </c>
      <c r="J44" s="233"/>
      <c r="K44" s="234">
        <f>ROUND(E44*J44,2)</f>
        <v>0</v>
      </c>
      <c r="L44" s="234">
        <v>21</v>
      </c>
      <c r="M44" s="234">
        <f>G44*(1+L44/100)</f>
        <v>0</v>
      </c>
      <c r="N44" s="232">
        <v>0</v>
      </c>
      <c r="O44" s="232">
        <f>ROUND(E44*N44,2)</f>
        <v>0</v>
      </c>
      <c r="P44" s="232">
        <v>0</v>
      </c>
      <c r="Q44" s="232">
        <f>ROUND(E44*P44,2)</f>
        <v>0</v>
      </c>
      <c r="R44" s="234" t="s">
        <v>195</v>
      </c>
      <c r="S44" s="234" t="s">
        <v>130</v>
      </c>
      <c r="T44" s="235" t="s">
        <v>131</v>
      </c>
      <c r="U44" s="220">
        <v>2.649</v>
      </c>
      <c r="V44" s="220">
        <f>ROUND(E44*U44,2)</f>
        <v>0.33</v>
      </c>
      <c r="W44" s="220"/>
      <c r="X44" s="220" t="s">
        <v>164</v>
      </c>
      <c r="Y44" s="220" t="s">
        <v>133</v>
      </c>
      <c r="Z44" s="210"/>
      <c r="AA44" s="210"/>
      <c r="AB44" s="210"/>
      <c r="AC44" s="210"/>
      <c r="AD44" s="210"/>
      <c r="AE44" s="210"/>
      <c r="AF44" s="210"/>
      <c r="AG44" s="210" t="s">
        <v>165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2" x14ac:dyDescent="0.2">
      <c r="A45" s="217"/>
      <c r="B45" s="218"/>
      <c r="C45" s="253" t="s">
        <v>521</v>
      </c>
      <c r="D45" s="247"/>
      <c r="E45" s="248">
        <v>0.126</v>
      </c>
      <c r="F45" s="220"/>
      <c r="G45" s="220"/>
      <c r="H45" s="220"/>
      <c r="I45" s="220"/>
      <c r="J45" s="220"/>
      <c r="K45" s="220"/>
      <c r="L45" s="220"/>
      <c r="M45" s="220"/>
      <c r="N45" s="219"/>
      <c r="O45" s="219"/>
      <c r="P45" s="219"/>
      <c r="Q45" s="219"/>
      <c r="R45" s="220"/>
      <c r="S45" s="220"/>
      <c r="T45" s="220"/>
      <c r="U45" s="220"/>
      <c r="V45" s="220"/>
      <c r="W45" s="220"/>
      <c r="X45" s="220"/>
      <c r="Y45" s="220"/>
      <c r="Z45" s="210"/>
      <c r="AA45" s="210"/>
      <c r="AB45" s="210"/>
      <c r="AC45" s="210"/>
      <c r="AD45" s="210"/>
      <c r="AE45" s="210"/>
      <c r="AF45" s="210"/>
      <c r="AG45" s="210" t="s">
        <v>169</v>
      </c>
      <c r="AH45" s="210">
        <v>0</v>
      </c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2" x14ac:dyDescent="0.2">
      <c r="A46" s="217"/>
      <c r="B46" s="218"/>
      <c r="C46" s="243"/>
      <c r="D46" s="236"/>
      <c r="E46" s="236"/>
      <c r="F46" s="236"/>
      <c r="G46" s="236"/>
      <c r="H46" s="220"/>
      <c r="I46" s="220"/>
      <c r="J46" s="220"/>
      <c r="K46" s="220"/>
      <c r="L46" s="220"/>
      <c r="M46" s="220"/>
      <c r="N46" s="219"/>
      <c r="O46" s="219"/>
      <c r="P46" s="219"/>
      <c r="Q46" s="219"/>
      <c r="R46" s="220"/>
      <c r="S46" s="220"/>
      <c r="T46" s="220"/>
      <c r="U46" s="220"/>
      <c r="V46" s="220"/>
      <c r="W46" s="220"/>
      <c r="X46" s="220"/>
      <c r="Y46" s="220"/>
      <c r="Z46" s="210"/>
      <c r="AA46" s="210"/>
      <c r="AB46" s="210"/>
      <c r="AC46" s="210"/>
      <c r="AD46" s="210"/>
      <c r="AE46" s="210"/>
      <c r="AF46" s="210"/>
      <c r="AG46" s="210" t="s">
        <v>135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1" x14ac:dyDescent="0.2">
      <c r="A47" s="229">
        <v>11</v>
      </c>
      <c r="B47" s="230" t="s">
        <v>237</v>
      </c>
      <c r="C47" s="240" t="s">
        <v>238</v>
      </c>
      <c r="D47" s="231" t="s">
        <v>239</v>
      </c>
      <c r="E47" s="232">
        <v>0.378</v>
      </c>
      <c r="F47" s="233"/>
      <c r="G47" s="234">
        <f>ROUND(E47*F47,2)</f>
        <v>0</v>
      </c>
      <c r="H47" s="233"/>
      <c r="I47" s="234">
        <f>ROUND(E47*H47,2)</f>
        <v>0</v>
      </c>
      <c r="J47" s="233"/>
      <c r="K47" s="234">
        <f>ROUND(E47*J47,2)</f>
        <v>0</v>
      </c>
      <c r="L47" s="234">
        <v>21</v>
      </c>
      <c r="M47" s="234">
        <f>G47*(1+L47/100)</f>
        <v>0</v>
      </c>
      <c r="N47" s="232">
        <v>0</v>
      </c>
      <c r="O47" s="232">
        <f>ROUND(E47*N47,2)</f>
        <v>0</v>
      </c>
      <c r="P47" s="232">
        <v>0</v>
      </c>
      <c r="Q47" s="232">
        <f>ROUND(E47*P47,2)</f>
        <v>0</v>
      </c>
      <c r="R47" s="234"/>
      <c r="S47" s="234" t="s">
        <v>240</v>
      </c>
      <c r="T47" s="235" t="s">
        <v>131</v>
      </c>
      <c r="U47" s="220">
        <v>8.9999999999999993E-3</v>
      </c>
      <c r="V47" s="220">
        <f>ROUND(E47*U47,2)</f>
        <v>0</v>
      </c>
      <c r="W47" s="220"/>
      <c r="X47" s="220" t="s">
        <v>164</v>
      </c>
      <c r="Y47" s="220" t="s">
        <v>133</v>
      </c>
      <c r="Z47" s="210"/>
      <c r="AA47" s="210"/>
      <c r="AB47" s="210"/>
      <c r="AC47" s="210"/>
      <c r="AD47" s="210"/>
      <c r="AE47" s="210"/>
      <c r="AF47" s="210"/>
      <c r="AG47" s="210" t="s">
        <v>165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2" x14ac:dyDescent="0.2">
      <c r="A48" s="217"/>
      <c r="B48" s="218"/>
      <c r="C48" s="253" t="s">
        <v>522</v>
      </c>
      <c r="D48" s="247"/>
      <c r="E48" s="248">
        <v>0.378</v>
      </c>
      <c r="F48" s="220"/>
      <c r="G48" s="220"/>
      <c r="H48" s="220"/>
      <c r="I48" s="220"/>
      <c r="J48" s="220"/>
      <c r="K48" s="220"/>
      <c r="L48" s="220"/>
      <c r="M48" s="220"/>
      <c r="N48" s="219"/>
      <c r="O48" s="219"/>
      <c r="P48" s="219"/>
      <c r="Q48" s="219"/>
      <c r="R48" s="220"/>
      <c r="S48" s="220"/>
      <c r="T48" s="220"/>
      <c r="U48" s="220"/>
      <c r="V48" s="220"/>
      <c r="W48" s="220"/>
      <c r="X48" s="220"/>
      <c r="Y48" s="220"/>
      <c r="Z48" s="210"/>
      <c r="AA48" s="210"/>
      <c r="AB48" s="210"/>
      <c r="AC48" s="210"/>
      <c r="AD48" s="210"/>
      <c r="AE48" s="210"/>
      <c r="AF48" s="210"/>
      <c r="AG48" s="210" t="s">
        <v>169</v>
      </c>
      <c r="AH48" s="210">
        <v>0</v>
      </c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2" x14ac:dyDescent="0.2">
      <c r="A49" s="217"/>
      <c r="B49" s="218"/>
      <c r="C49" s="243"/>
      <c r="D49" s="236"/>
      <c r="E49" s="236"/>
      <c r="F49" s="236"/>
      <c r="G49" s="236"/>
      <c r="H49" s="220"/>
      <c r="I49" s="220"/>
      <c r="J49" s="220"/>
      <c r="K49" s="220"/>
      <c r="L49" s="220"/>
      <c r="M49" s="220"/>
      <c r="N49" s="219"/>
      <c r="O49" s="219"/>
      <c r="P49" s="219"/>
      <c r="Q49" s="219"/>
      <c r="R49" s="220"/>
      <c r="S49" s="220"/>
      <c r="T49" s="220"/>
      <c r="U49" s="220"/>
      <c r="V49" s="220"/>
      <c r="W49" s="220"/>
      <c r="X49" s="220"/>
      <c r="Y49" s="220"/>
      <c r="Z49" s="210"/>
      <c r="AA49" s="210"/>
      <c r="AB49" s="210"/>
      <c r="AC49" s="210"/>
      <c r="AD49" s="210"/>
      <c r="AE49" s="210"/>
      <c r="AF49" s="210"/>
      <c r="AG49" s="210" t="s">
        <v>135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 x14ac:dyDescent="0.2">
      <c r="A50" s="229">
        <v>12</v>
      </c>
      <c r="B50" s="230" t="s">
        <v>531</v>
      </c>
      <c r="C50" s="240" t="s">
        <v>532</v>
      </c>
      <c r="D50" s="231" t="s">
        <v>533</v>
      </c>
      <c r="E50" s="232">
        <v>35</v>
      </c>
      <c r="F50" s="233"/>
      <c r="G50" s="234">
        <f>ROUND(E50*F50,2)</f>
        <v>0</v>
      </c>
      <c r="H50" s="233"/>
      <c r="I50" s="234">
        <f>ROUND(E50*H50,2)</f>
        <v>0</v>
      </c>
      <c r="J50" s="233"/>
      <c r="K50" s="234">
        <f>ROUND(E50*J50,2)</f>
        <v>0</v>
      </c>
      <c r="L50" s="234">
        <v>21</v>
      </c>
      <c r="M50" s="234">
        <f>G50*(1+L50/100)</f>
        <v>0</v>
      </c>
      <c r="N50" s="232">
        <v>0</v>
      </c>
      <c r="O50" s="232">
        <f>ROUND(E50*N50,2)</f>
        <v>0</v>
      </c>
      <c r="P50" s="232">
        <v>0.01</v>
      </c>
      <c r="Q50" s="232">
        <f>ROUND(E50*P50,2)</f>
        <v>0.35</v>
      </c>
      <c r="R50" s="234"/>
      <c r="S50" s="234" t="s">
        <v>240</v>
      </c>
      <c r="T50" s="235" t="s">
        <v>131</v>
      </c>
      <c r="U50" s="220">
        <v>0</v>
      </c>
      <c r="V50" s="220">
        <f>ROUND(E50*U50,2)</f>
        <v>0</v>
      </c>
      <c r="W50" s="220"/>
      <c r="X50" s="220" t="s">
        <v>164</v>
      </c>
      <c r="Y50" s="220" t="s">
        <v>133</v>
      </c>
      <c r="Z50" s="210"/>
      <c r="AA50" s="210"/>
      <c r="AB50" s="210"/>
      <c r="AC50" s="210"/>
      <c r="AD50" s="210"/>
      <c r="AE50" s="210"/>
      <c r="AF50" s="210"/>
      <c r="AG50" s="210" t="s">
        <v>165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2" x14ac:dyDescent="0.2">
      <c r="A51" s="217"/>
      <c r="B51" s="218"/>
      <c r="C51" s="241"/>
      <c r="D51" s="237"/>
      <c r="E51" s="237"/>
      <c r="F51" s="237"/>
      <c r="G51" s="237"/>
      <c r="H51" s="220"/>
      <c r="I51" s="220"/>
      <c r="J51" s="220"/>
      <c r="K51" s="220"/>
      <c r="L51" s="220"/>
      <c r="M51" s="220"/>
      <c r="N51" s="219"/>
      <c r="O51" s="219"/>
      <c r="P51" s="219"/>
      <c r="Q51" s="219"/>
      <c r="R51" s="220"/>
      <c r="S51" s="220"/>
      <c r="T51" s="220"/>
      <c r="U51" s="220"/>
      <c r="V51" s="220"/>
      <c r="W51" s="220"/>
      <c r="X51" s="220"/>
      <c r="Y51" s="220"/>
      <c r="Z51" s="210"/>
      <c r="AA51" s="210"/>
      <c r="AB51" s="210"/>
      <c r="AC51" s="210"/>
      <c r="AD51" s="210"/>
      <c r="AE51" s="210"/>
      <c r="AF51" s="210"/>
      <c r="AG51" s="210" t="s">
        <v>135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x14ac:dyDescent="0.2">
      <c r="A52" s="222" t="s">
        <v>125</v>
      </c>
      <c r="B52" s="223" t="s">
        <v>75</v>
      </c>
      <c r="C52" s="239" t="s">
        <v>76</v>
      </c>
      <c r="D52" s="224"/>
      <c r="E52" s="225"/>
      <c r="F52" s="226"/>
      <c r="G52" s="226">
        <f>SUMIF(AG53:AG64,"&lt;&gt;NOR",G53:G64)</f>
        <v>0</v>
      </c>
      <c r="H52" s="226"/>
      <c r="I52" s="226">
        <f>SUM(I53:I64)</f>
        <v>0</v>
      </c>
      <c r="J52" s="226"/>
      <c r="K52" s="226">
        <f>SUM(K53:K64)</f>
        <v>0</v>
      </c>
      <c r="L52" s="226"/>
      <c r="M52" s="226">
        <f>SUM(M53:M64)</f>
        <v>0</v>
      </c>
      <c r="N52" s="225"/>
      <c r="O52" s="225">
        <f>SUM(O53:O64)</f>
        <v>1.37</v>
      </c>
      <c r="P52" s="225"/>
      <c r="Q52" s="225">
        <f>SUM(Q53:Q64)</f>
        <v>0</v>
      </c>
      <c r="R52" s="226"/>
      <c r="S52" s="226"/>
      <c r="T52" s="227"/>
      <c r="U52" s="221"/>
      <c r="V52" s="221">
        <f>SUM(V53:V64)</f>
        <v>4.16</v>
      </c>
      <c r="W52" s="221"/>
      <c r="X52" s="221"/>
      <c r="Y52" s="221"/>
      <c r="AG52" t="s">
        <v>126</v>
      </c>
    </row>
    <row r="53" spans="1:60" outlineLevel="1" x14ac:dyDescent="0.2">
      <c r="A53" s="229">
        <v>13</v>
      </c>
      <c r="B53" s="230" t="s">
        <v>534</v>
      </c>
      <c r="C53" s="240" t="s">
        <v>535</v>
      </c>
      <c r="D53" s="231" t="s">
        <v>194</v>
      </c>
      <c r="E53" s="232">
        <v>0.4536</v>
      </c>
      <c r="F53" s="233"/>
      <c r="G53" s="234">
        <f>ROUND(E53*F53,2)</f>
        <v>0</v>
      </c>
      <c r="H53" s="233"/>
      <c r="I53" s="234">
        <f>ROUND(E53*H53,2)</f>
        <v>0</v>
      </c>
      <c r="J53" s="233"/>
      <c r="K53" s="234">
        <f>ROUND(E53*J53,2)</f>
        <v>0</v>
      </c>
      <c r="L53" s="234">
        <v>21</v>
      </c>
      <c r="M53" s="234">
        <f>G53*(1+L53/100)</f>
        <v>0</v>
      </c>
      <c r="N53" s="232">
        <v>2.5249999999999999</v>
      </c>
      <c r="O53" s="232">
        <f>ROUND(E53*N53,2)</f>
        <v>1.1499999999999999</v>
      </c>
      <c r="P53" s="232">
        <v>0</v>
      </c>
      <c r="Q53" s="232">
        <f>ROUND(E53*P53,2)</f>
        <v>0</v>
      </c>
      <c r="R53" s="234" t="s">
        <v>536</v>
      </c>
      <c r="S53" s="234" t="s">
        <v>130</v>
      </c>
      <c r="T53" s="235" t="s">
        <v>131</v>
      </c>
      <c r="U53" s="220">
        <v>0.47699999999999998</v>
      </c>
      <c r="V53" s="220">
        <f>ROUND(E53*U53,2)</f>
        <v>0.22</v>
      </c>
      <c r="W53" s="220"/>
      <c r="X53" s="220" t="s">
        <v>164</v>
      </c>
      <c r="Y53" s="220" t="s">
        <v>133</v>
      </c>
      <c r="Z53" s="210"/>
      <c r="AA53" s="210"/>
      <c r="AB53" s="210"/>
      <c r="AC53" s="210"/>
      <c r="AD53" s="210"/>
      <c r="AE53" s="210"/>
      <c r="AF53" s="210"/>
      <c r="AG53" s="210" t="s">
        <v>165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2" x14ac:dyDescent="0.2">
      <c r="A54" s="217"/>
      <c r="B54" s="218"/>
      <c r="C54" s="253" t="s">
        <v>537</v>
      </c>
      <c r="D54" s="247"/>
      <c r="E54" s="248">
        <v>0.4536</v>
      </c>
      <c r="F54" s="220"/>
      <c r="G54" s="220"/>
      <c r="H54" s="220"/>
      <c r="I54" s="220"/>
      <c r="J54" s="220"/>
      <c r="K54" s="220"/>
      <c r="L54" s="220"/>
      <c r="M54" s="220"/>
      <c r="N54" s="219"/>
      <c r="O54" s="219"/>
      <c r="P54" s="219"/>
      <c r="Q54" s="219"/>
      <c r="R54" s="220"/>
      <c r="S54" s="220"/>
      <c r="T54" s="220"/>
      <c r="U54" s="220"/>
      <c r="V54" s="220"/>
      <c r="W54" s="220"/>
      <c r="X54" s="220"/>
      <c r="Y54" s="220"/>
      <c r="Z54" s="210"/>
      <c r="AA54" s="210"/>
      <c r="AB54" s="210"/>
      <c r="AC54" s="210"/>
      <c r="AD54" s="210"/>
      <c r="AE54" s="210"/>
      <c r="AF54" s="210"/>
      <c r="AG54" s="210" t="s">
        <v>169</v>
      </c>
      <c r="AH54" s="210">
        <v>0</v>
      </c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2" x14ac:dyDescent="0.2">
      <c r="A55" s="217"/>
      <c r="B55" s="218"/>
      <c r="C55" s="243"/>
      <c r="D55" s="236"/>
      <c r="E55" s="236"/>
      <c r="F55" s="236"/>
      <c r="G55" s="236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20"/>
      <c r="Z55" s="210"/>
      <c r="AA55" s="210"/>
      <c r="AB55" s="210"/>
      <c r="AC55" s="210"/>
      <c r="AD55" s="210"/>
      <c r="AE55" s="210"/>
      <c r="AF55" s="210"/>
      <c r="AG55" s="210" t="s">
        <v>135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1" x14ac:dyDescent="0.2">
      <c r="A56" s="229">
        <v>14</v>
      </c>
      <c r="B56" s="230" t="s">
        <v>538</v>
      </c>
      <c r="C56" s="240" t="s">
        <v>539</v>
      </c>
      <c r="D56" s="231" t="s">
        <v>162</v>
      </c>
      <c r="E56" s="232">
        <v>2.88</v>
      </c>
      <c r="F56" s="233"/>
      <c r="G56" s="234">
        <f>ROUND(E56*F56,2)</f>
        <v>0</v>
      </c>
      <c r="H56" s="233"/>
      <c r="I56" s="234">
        <f>ROUND(E56*H56,2)</f>
        <v>0</v>
      </c>
      <c r="J56" s="233"/>
      <c r="K56" s="234">
        <f>ROUND(E56*J56,2)</f>
        <v>0</v>
      </c>
      <c r="L56" s="234">
        <v>21</v>
      </c>
      <c r="M56" s="234">
        <f>G56*(1+L56/100)</f>
        <v>0</v>
      </c>
      <c r="N56" s="232">
        <v>3.9199999999999999E-2</v>
      </c>
      <c r="O56" s="232">
        <f>ROUND(E56*N56,2)</f>
        <v>0.11</v>
      </c>
      <c r="P56" s="232">
        <v>0</v>
      </c>
      <c r="Q56" s="232">
        <f>ROUND(E56*P56,2)</f>
        <v>0</v>
      </c>
      <c r="R56" s="234" t="s">
        <v>536</v>
      </c>
      <c r="S56" s="234" t="s">
        <v>130</v>
      </c>
      <c r="T56" s="235" t="s">
        <v>131</v>
      </c>
      <c r="U56" s="220">
        <v>1.05</v>
      </c>
      <c r="V56" s="220">
        <f>ROUND(E56*U56,2)</f>
        <v>3.02</v>
      </c>
      <c r="W56" s="220"/>
      <c r="X56" s="220" t="s">
        <v>164</v>
      </c>
      <c r="Y56" s="220" t="s">
        <v>133</v>
      </c>
      <c r="Z56" s="210"/>
      <c r="AA56" s="210"/>
      <c r="AB56" s="210"/>
      <c r="AC56" s="210"/>
      <c r="AD56" s="210"/>
      <c r="AE56" s="210"/>
      <c r="AF56" s="210"/>
      <c r="AG56" s="210" t="s">
        <v>165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ht="22.5" outlineLevel="2" x14ac:dyDescent="0.2">
      <c r="A57" s="217"/>
      <c r="B57" s="218"/>
      <c r="C57" s="252" t="s">
        <v>540</v>
      </c>
      <c r="D57" s="249"/>
      <c r="E57" s="249"/>
      <c r="F57" s="249"/>
      <c r="G57" s="249"/>
      <c r="H57" s="220"/>
      <c r="I57" s="220"/>
      <c r="J57" s="220"/>
      <c r="K57" s="220"/>
      <c r="L57" s="220"/>
      <c r="M57" s="220"/>
      <c r="N57" s="219"/>
      <c r="O57" s="219"/>
      <c r="P57" s="219"/>
      <c r="Q57" s="219"/>
      <c r="R57" s="220"/>
      <c r="S57" s="220"/>
      <c r="T57" s="220"/>
      <c r="U57" s="220"/>
      <c r="V57" s="220"/>
      <c r="W57" s="220"/>
      <c r="X57" s="220"/>
      <c r="Y57" s="220"/>
      <c r="Z57" s="210"/>
      <c r="AA57" s="210"/>
      <c r="AB57" s="210"/>
      <c r="AC57" s="210"/>
      <c r="AD57" s="210"/>
      <c r="AE57" s="210"/>
      <c r="AF57" s="210"/>
      <c r="AG57" s="210" t="s">
        <v>167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50" t="str">
        <f>C57</f>
        <v>bednění svislé nebo šikmé (odkloněné), půdorysně přímé nebo zalomené, stěn základových patek ve volných nebo zapažených jámách, rýhách, šachtách, včetně případných vzpěr,</v>
      </c>
      <c r="BB57" s="210"/>
      <c r="BC57" s="210"/>
      <c r="BD57" s="210"/>
      <c r="BE57" s="210"/>
      <c r="BF57" s="210"/>
      <c r="BG57" s="210"/>
      <c r="BH57" s="210"/>
    </row>
    <row r="58" spans="1:60" outlineLevel="2" x14ac:dyDescent="0.2">
      <c r="A58" s="217"/>
      <c r="B58" s="218"/>
      <c r="C58" s="253" t="s">
        <v>541</v>
      </c>
      <c r="D58" s="247"/>
      <c r="E58" s="248">
        <v>2.88</v>
      </c>
      <c r="F58" s="220"/>
      <c r="G58" s="220"/>
      <c r="H58" s="220"/>
      <c r="I58" s="220"/>
      <c r="J58" s="220"/>
      <c r="K58" s="220"/>
      <c r="L58" s="220"/>
      <c r="M58" s="220"/>
      <c r="N58" s="219"/>
      <c r="O58" s="219"/>
      <c r="P58" s="219"/>
      <c r="Q58" s="219"/>
      <c r="R58" s="220"/>
      <c r="S58" s="220"/>
      <c r="T58" s="220"/>
      <c r="U58" s="220"/>
      <c r="V58" s="220"/>
      <c r="W58" s="220"/>
      <c r="X58" s="220"/>
      <c r="Y58" s="220"/>
      <c r="Z58" s="210"/>
      <c r="AA58" s="210"/>
      <c r="AB58" s="210"/>
      <c r="AC58" s="210"/>
      <c r="AD58" s="210"/>
      <c r="AE58" s="210"/>
      <c r="AF58" s="210"/>
      <c r="AG58" s="210" t="s">
        <v>169</v>
      </c>
      <c r="AH58" s="210">
        <v>0</v>
      </c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2" x14ac:dyDescent="0.2">
      <c r="A59" s="217"/>
      <c r="B59" s="218"/>
      <c r="C59" s="243"/>
      <c r="D59" s="236"/>
      <c r="E59" s="236"/>
      <c r="F59" s="236"/>
      <c r="G59" s="236"/>
      <c r="H59" s="220"/>
      <c r="I59" s="220"/>
      <c r="J59" s="220"/>
      <c r="K59" s="220"/>
      <c r="L59" s="220"/>
      <c r="M59" s="220"/>
      <c r="N59" s="219"/>
      <c r="O59" s="219"/>
      <c r="P59" s="219"/>
      <c r="Q59" s="219"/>
      <c r="R59" s="220"/>
      <c r="S59" s="220"/>
      <c r="T59" s="220"/>
      <c r="U59" s="220"/>
      <c r="V59" s="220"/>
      <c r="W59" s="220"/>
      <c r="X59" s="220"/>
      <c r="Y59" s="220"/>
      <c r="Z59" s="210"/>
      <c r="AA59" s="210"/>
      <c r="AB59" s="210"/>
      <c r="AC59" s="210"/>
      <c r="AD59" s="210"/>
      <c r="AE59" s="210"/>
      <c r="AF59" s="210"/>
      <c r="AG59" s="210" t="s">
        <v>135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">
      <c r="A60" s="229">
        <v>15</v>
      </c>
      <c r="B60" s="230" t="s">
        <v>542</v>
      </c>
      <c r="C60" s="240" t="s">
        <v>543</v>
      </c>
      <c r="D60" s="231" t="s">
        <v>162</v>
      </c>
      <c r="E60" s="232">
        <v>2.88</v>
      </c>
      <c r="F60" s="233"/>
      <c r="G60" s="234">
        <f>ROUND(E60*F60,2)</f>
        <v>0</v>
      </c>
      <c r="H60" s="233"/>
      <c r="I60" s="234">
        <f>ROUND(E60*H60,2)</f>
        <v>0</v>
      </c>
      <c r="J60" s="233"/>
      <c r="K60" s="234">
        <f>ROUND(E60*J60,2)</f>
        <v>0</v>
      </c>
      <c r="L60" s="234">
        <v>21</v>
      </c>
      <c r="M60" s="234">
        <f>G60*(1+L60/100)</f>
        <v>0</v>
      </c>
      <c r="N60" s="232">
        <v>3.9199999999999999E-2</v>
      </c>
      <c r="O60" s="232">
        <f>ROUND(E60*N60,2)</f>
        <v>0.11</v>
      </c>
      <c r="P60" s="232">
        <v>0</v>
      </c>
      <c r="Q60" s="232">
        <f>ROUND(E60*P60,2)</f>
        <v>0</v>
      </c>
      <c r="R60" s="234" t="s">
        <v>536</v>
      </c>
      <c r="S60" s="234" t="s">
        <v>130</v>
      </c>
      <c r="T60" s="235" t="s">
        <v>131</v>
      </c>
      <c r="U60" s="220">
        <v>0.32</v>
      </c>
      <c r="V60" s="220">
        <f>ROUND(E60*U60,2)</f>
        <v>0.92</v>
      </c>
      <c r="W60" s="220"/>
      <c r="X60" s="220" t="s">
        <v>164</v>
      </c>
      <c r="Y60" s="220" t="s">
        <v>133</v>
      </c>
      <c r="Z60" s="210"/>
      <c r="AA60" s="210"/>
      <c r="AB60" s="210"/>
      <c r="AC60" s="210"/>
      <c r="AD60" s="210"/>
      <c r="AE60" s="210"/>
      <c r="AF60" s="210"/>
      <c r="AG60" s="210" t="s">
        <v>165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ht="22.5" outlineLevel="2" x14ac:dyDescent="0.2">
      <c r="A61" s="217"/>
      <c r="B61" s="218"/>
      <c r="C61" s="252" t="s">
        <v>540</v>
      </c>
      <c r="D61" s="249"/>
      <c r="E61" s="249"/>
      <c r="F61" s="249"/>
      <c r="G61" s="249"/>
      <c r="H61" s="220"/>
      <c r="I61" s="220"/>
      <c r="J61" s="220"/>
      <c r="K61" s="220"/>
      <c r="L61" s="220"/>
      <c r="M61" s="220"/>
      <c r="N61" s="219"/>
      <c r="O61" s="219"/>
      <c r="P61" s="219"/>
      <c r="Q61" s="219"/>
      <c r="R61" s="220"/>
      <c r="S61" s="220"/>
      <c r="T61" s="220"/>
      <c r="U61" s="220"/>
      <c r="V61" s="220"/>
      <c r="W61" s="220"/>
      <c r="X61" s="220"/>
      <c r="Y61" s="220"/>
      <c r="Z61" s="210"/>
      <c r="AA61" s="210"/>
      <c r="AB61" s="210"/>
      <c r="AC61" s="210"/>
      <c r="AD61" s="210"/>
      <c r="AE61" s="210"/>
      <c r="AF61" s="210"/>
      <c r="AG61" s="210" t="s">
        <v>167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50" t="str">
        <f>C61</f>
        <v>bednění svislé nebo šikmé (odkloněné), půdorysně přímé nebo zalomené, stěn základových patek ve volných nebo zapažených jámách, rýhách, šachtách, včetně případných vzpěr,</v>
      </c>
      <c r="BB61" s="210"/>
      <c r="BC61" s="210"/>
      <c r="BD61" s="210"/>
      <c r="BE61" s="210"/>
      <c r="BF61" s="210"/>
      <c r="BG61" s="210"/>
      <c r="BH61" s="210"/>
    </row>
    <row r="62" spans="1:60" outlineLevel="2" x14ac:dyDescent="0.2">
      <c r="A62" s="217"/>
      <c r="B62" s="218"/>
      <c r="C62" s="254" t="s">
        <v>544</v>
      </c>
      <c r="D62" s="251"/>
      <c r="E62" s="251"/>
      <c r="F62" s="251"/>
      <c r="G62" s="251"/>
      <c r="H62" s="220"/>
      <c r="I62" s="220"/>
      <c r="J62" s="220"/>
      <c r="K62" s="220"/>
      <c r="L62" s="220"/>
      <c r="M62" s="220"/>
      <c r="N62" s="219"/>
      <c r="O62" s="219"/>
      <c r="P62" s="219"/>
      <c r="Q62" s="219"/>
      <c r="R62" s="220"/>
      <c r="S62" s="220"/>
      <c r="T62" s="220"/>
      <c r="U62" s="220"/>
      <c r="V62" s="220"/>
      <c r="W62" s="220"/>
      <c r="X62" s="220"/>
      <c r="Y62" s="220"/>
      <c r="Z62" s="210"/>
      <c r="AA62" s="210"/>
      <c r="AB62" s="210"/>
      <c r="AC62" s="210"/>
      <c r="AD62" s="210"/>
      <c r="AE62" s="210"/>
      <c r="AF62" s="210"/>
      <c r="AG62" s="210" t="s">
        <v>149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2" x14ac:dyDescent="0.2">
      <c r="A63" s="217"/>
      <c r="B63" s="218"/>
      <c r="C63" s="253" t="s">
        <v>541</v>
      </c>
      <c r="D63" s="247"/>
      <c r="E63" s="248">
        <v>2.88</v>
      </c>
      <c r="F63" s="220"/>
      <c r="G63" s="220"/>
      <c r="H63" s="220"/>
      <c r="I63" s="220"/>
      <c r="J63" s="220"/>
      <c r="K63" s="220"/>
      <c r="L63" s="220"/>
      <c r="M63" s="220"/>
      <c r="N63" s="219"/>
      <c r="O63" s="219"/>
      <c r="P63" s="219"/>
      <c r="Q63" s="219"/>
      <c r="R63" s="220"/>
      <c r="S63" s="220"/>
      <c r="T63" s="220"/>
      <c r="U63" s="220"/>
      <c r="V63" s="220"/>
      <c r="W63" s="220"/>
      <c r="X63" s="220"/>
      <c r="Y63" s="220"/>
      <c r="Z63" s="210"/>
      <c r="AA63" s="210"/>
      <c r="AB63" s="210"/>
      <c r="AC63" s="210"/>
      <c r="AD63" s="210"/>
      <c r="AE63" s="210"/>
      <c r="AF63" s="210"/>
      <c r="AG63" s="210" t="s">
        <v>169</v>
      </c>
      <c r="AH63" s="210">
        <v>0</v>
      </c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2" x14ac:dyDescent="0.2">
      <c r="A64" s="217"/>
      <c r="B64" s="218"/>
      <c r="C64" s="243"/>
      <c r="D64" s="236"/>
      <c r="E64" s="236"/>
      <c r="F64" s="236"/>
      <c r="G64" s="236"/>
      <c r="H64" s="220"/>
      <c r="I64" s="220"/>
      <c r="J64" s="220"/>
      <c r="K64" s="220"/>
      <c r="L64" s="220"/>
      <c r="M64" s="220"/>
      <c r="N64" s="219"/>
      <c r="O64" s="219"/>
      <c r="P64" s="219"/>
      <c r="Q64" s="219"/>
      <c r="R64" s="220"/>
      <c r="S64" s="220"/>
      <c r="T64" s="220"/>
      <c r="U64" s="220"/>
      <c r="V64" s="220"/>
      <c r="W64" s="220"/>
      <c r="X64" s="220"/>
      <c r="Y64" s="220"/>
      <c r="Z64" s="210"/>
      <c r="AA64" s="210"/>
      <c r="AB64" s="210"/>
      <c r="AC64" s="210"/>
      <c r="AD64" s="210"/>
      <c r="AE64" s="210"/>
      <c r="AF64" s="210"/>
      <c r="AG64" s="210" t="s">
        <v>135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x14ac:dyDescent="0.2">
      <c r="A65" s="222" t="s">
        <v>125</v>
      </c>
      <c r="B65" s="223" t="s">
        <v>83</v>
      </c>
      <c r="C65" s="239" t="s">
        <v>84</v>
      </c>
      <c r="D65" s="224"/>
      <c r="E65" s="225"/>
      <c r="F65" s="226"/>
      <c r="G65" s="226">
        <f>SUMIF(AG66:AG106,"&lt;&gt;NOR",G66:G106)</f>
        <v>0</v>
      </c>
      <c r="H65" s="226"/>
      <c r="I65" s="226">
        <f>SUM(I66:I106)</f>
        <v>0</v>
      </c>
      <c r="J65" s="226"/>
      <c r="K65" s="226">
        <f>SUM(K66:K106)</f>
        <v>0</v>
      </c>
      <c r="L65" s="226"/>
      <c r="M65" s="226">
        <f>SUM(M66:M106)</f>
        <v>0</v>
      </c>
      <c r="N65" s="225"/>
      <c r="O65" s="225">
        <f>SUM(O66:O106)</f>
        <v>2.9400000000000004</v>
      </c>
      <c r="P65" s="225"/>
      <c r="Q65" s="225">
        <f>SUM(Q66:Q106)</f>
        <v>0</v>
      </c>
      <c r="R65" s="226"/>
      <c r="S65" s="226"/>
      <c r="T65" s="227"/>
      <c r="U65" s="221"/>
      <c r="V65" s="221">
        <f>SUM(V66:V106)</f>
        <v>23.819999999999997</v>
      </c>
      <c r="W65" s="221"/>
      <c r="X65" s="221"/>
      <c r="Y65" s="221"/>
      <c r="AG65" t="s">
        <v>126</v>
      </c>
    </row>
    <row r="66" spans="1:60" ht="22.5" outlineLevel="1" x14ac:dyDescent="0.2">
      <c r="A66" s="229">
        <v>16</v>
      </c>
      <c r="B66" s="230" t="s">
        <v>545</v>
      </c>
      <c r="C66" s="240" t="s">
        <v>546</v>
      </c>
      <c r="D66" s="231" t="s">
        <v>293</v>
      </c>
      <c r="E66" s="232">
        <v>6</v>
      </c>
      <c r="F66" s="233"/>
      <c r="G66" s="234">
        <f>ROUND(E66*F66,2)</f>
        <v>0</v>
      </c>
      <c r="H66" s="233"/>
      <c r="I66" s="234">
        <f>ROUND(E66*H66,2)</f>
        <v>0</v>
      </c>
      <c r="J66" s="233"/>
      <c r="K66" s="234">
        <f>ROUND(E66*J66,2)</f>
        <v>0</v>
      </c>
      <c r="L66" s="234">
        <v>21</v>
      </c>
      <c r="M66" s="234">
        <f>G66*(1+L66/100)</f>
        <v>0</v>
      </c>
      <c r="N66" s="232">
        <v>0.11840000000000001</v>
      </c>
      <c r="O66" s="232">
        <f>ROUND(E66*N66,2)</f>
        <v>0.71</v>
      </c>
      <c r="P66" s="232">
        <v>0</v>
      </c>
      <c r="Q66" s="232">
        <f>ROUND(E66*P66,2)</f>
        <v>0</v>
      </c>
      <c r="R66" s="234" t="s">
        <v>163</v>
      </c>
      <c r="S66" s="234" t="s">
        <v>130</v>
      </c>
      <c r="T66" s="235" t="s">
        <v>131</v>
      </c>
      <c r="U66" s="220">
        <v>0.91800000000000004</v>
      </c>
      <c r="V66" s="220">
        <f>ROUND(E66*U66,2)</f>
        <v>5.51</v>
      </c>
      <c r="W66" s="220"/>
      <c r="X66" s="220" t="s">
        <v>164</v>
      </c>
      <c r="Y66" s="220" t="s">
        <v>133</v>
      </c>
      <c r="Z66" s="210"/>
      <c r="AA66" s="210"/>
      <c r="AB66" s="210"/>
      <c r="AC66" s="210"/>
      <c r="AD66" s="210"/>
      <c r="AE66" s="210"/>
      <c r="AF66" s="210"/>
      <c r="AG66" s="210" t="s">
        <v>165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2" x14ac:dyDescent="0.2">
      <c r="A67" s="217"/>
      <c r="B67" s="218"/>
      <c r="C67" s="253" t="s">
        <v>75</v>
      </c>
      <c r="D67" s="247"/>
      <c r="E67" s="248">
        <v>2</v>
      </c>
      <c r="F67" s="220"/>
      <c r="G67" s="220"/>
      <c r="H67" s="220"/>
      <c r="I67" s="220"/>
      <c r="J67" s="220"/>
      <c r="K67" s="220"/>
      <c r="L67" s="220"/>
      <c r="M67" s="220"/>
      <c r="N67" s="219"/>
      <c r="O67" s="219"/>
      <c r="P67" s="219"/>
      <c r="Q67" s="219"/>
      <c r="R67" s="220"/>
      <c r="S67" s="220"/>
      <c r="T67" s="220"/>
      <c r="U67" s="220"/>
      <c r="V67" s="220"/>
      <c r="W67" s="220"/>
      <c r="X67" s="220"/>
      <c r="Y67" s="220"/>
      <c r="Z67" s="210"/>
      <c r="AA67" s="210"/>
      <c r="AB67" s="210"/>
      <c r="AC67" s="210"/>
      <c r="AD67" s="210"/>
      <c r="AE67" s="210"/>
      <c r="AF67" s="210"/>
      <c r="AG67" s="210" t="s">
        <v>169</v>
      </c>
      <c r="AH67" s="210">
        <v>0</v>
      </c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3" x14ac:dyDescent="0.2">
      <c r="A68" s="217"/>
      <c r="B68" s="218"/>
      <c r="C68" s="253" t="s">
        <v>73</v>
      </c>
      <c r="D68" s="247"/>
      <c r="E68" s="248">
        <v>1</v>
      </c>
      <c r="F68" s="220"/>
      <c r="G68" s="220"/>
      <c r="H68" s="220"/>
      <c r="I68" s="220"/>
      <c r="J68" s="220"/>
      <c r="K68" s="220"/>
      <c r="L68" s="220"/>
      <c r="M68" s="220"/>
      <c r="N68" s="219"/>
      <c r="O68" s="219"/>
      <c r="P68" s="219"/>
      <c r="Q68" s="219"/>
      <c r="R68" s="220"/>
      <c r="S68" s="220"/>
      <c r="T68" s="220"/>
      <c r="U68" s="220"/>
      <c r="V68" s="220"/>
      <c r="W68" s="220"/>
      <c r="X68" s="220"/>
      <c r="Y68" s="220"/>
      <c r="Z68" s="210"/>
      <c r="AA68" s="210"/>
      <c r="AB68" s="210"/>
      <c r="AC68" s="210"/>
      <c r="AD68" s="210"/>
      <c r="AE68" s="210"/>
      <c r="AF68" s="210"/>
      <c r="AG68" s="210" t="s">
        <v>169</v>
      </c>
      <c r="AH68" s="210">
        <v>0</v>
      </c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3" x14ac:dyDescent="0.2">
      <c r="A69" s="217"/>
      <c r="B69" s="218"/>
      <c r="C69" s="253" t="s">
        <v>73</v>
      </c>
      <c r="D69" s="247"/>
      <c r="E69" s="248">
        <v>1</v>
      </c>
      <c r="F69" s="220"/>
      <c r="G69" s="220"/>
      <c r="H69" s="220"/>
      <c r="I69" s="220"/>
      <c r="J69" s="220"/>
      <c r="K69" s="220"/>
      <c r="L69" s="220"/>
      <c r="M69" s="220"/>
      <c r="N69" s="219"/>
      <c r="O69" s="219"/>
      <c r="P69" s="219"/>
      <c r="Q69" s="219"/>
      <c r="R69" s="220"/>
      <c r="S69" s="220"/>
      <c r="T69" s="220"/>
      <c r="U69" s="220"/>
      <c r="V69" s="220"/>
      <c r="W69" s="220"/>
      <c r="X69" s="220"/>
      <c r="Y69" s="220"/>
      <c r="Z69" s="210"/>
      <c r="AA69" s="210"/>
      <c r="AB69" s="210"/>
      <c r="AC69" s="210"/>
      <c r="AD69" s="210"/>
      <c r="AE69" s="210"/>
      <c r="AF69" s="210"/>
      <c r="AG69" s="210" t="s">
        <v>169</v>
      </c>
      <c r="AH69" s="210">
        <v>0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3" x14ac:dyDescent="0.2">
      <c r="A70" s="217"/>
      <c r="B70" s="218"/>
      <c r="C70" s="253" t="s">
        <v>75</v>
      </c>
      <c r="D70" s="247"/>
      <c r="E70" s="248">
        <v>2</v>
      </c>
      <c r="F70" s="220"/>
      <c r="G70" s="220"/>
      <c r="H70" s="220"/>
      <c r="I70" s="220"/>
      <c r="J70" s="220"/>
      <c r="K70" s="220"/>
      <c r="L70" s="220"/>
      <c r="M70" s="220"/>
      <c r="N70" s="219"/>
      <c r="O70" s="219"/>
      <c r="P70" s="219"/>
      <c r="Q70" s="219"/>
      <c r="R70" s="220"/>
      <c r="S70" s="220"/>
      <c r="T70" s="220"/>
      <c r="U70" s="220"/>
      <c r="V70" s="220"/>
      <c r="W70" s="220"/>
      <c r="X70" s="220"/>
      <c r="Y70" s="220"/>
      <c r="Z70" s="210"/>
      <c r="AA70" s="210"/>
      <c r="AB70" s="210"/>
      <c r="AC70" s="210"/>
      <c r="AD70" s="210"/>
      <c r="AE70" s="210"/>
      <c r="AF70" s="210"/>
      <c r="AG70" s="210" t="s">
        <v>169</v>
      </c>
      <c r="AH70" s="210">
        <v>0</v>
      </c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2" x14ac:dyDescent="0.2">
      <c r="A71" s="217"/>
      <c r="B71" s="218"/>
      <c r="C71" s="243"/>
      <c r="D71" s="236"/>
      <c r="E71" s="236"/>
      <c r="F71" s="236"/>
      <c r="G71" s="236"/>
      <c r="H71" s="220"/>
      <c r="I71" s="220"/>
      <c r="J71" s="220"/>
      <c r="K71" s="220"/>
      <c r="L71" s="220"/>
      <c r="M71" s="220"/>
      <c r="N71" s="219"/>
      <c r="O71" s="219"/>
      <c r="P71" s="219"/>
      <c r="Q71" s="219"/>
      <c r="R71" s="220"/>
      <c r="S71" s="220"/>
      <c r="T71" s="220"/>
      <c r="U71" s="220"/>
      <c r="V71" s="220"/>
      <c r="W71" s="220"/>
      <c r="X71" s="220"/>
      <c r="Y71" s="220"/>
      <c r="Z71" s="210"/>
      <c r="AA71" s="210"/>
      <c r="AB71" s="210"/>
      <c r="AC71" s="210"/>
      <c r="AD71" s="210"/>
      <c r="AE71" s="210"/>
      <c r="AF71" s="210"/>
      <c r="AG71" s="210" t="s">
        <v>135</v>
      </c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1" x14ac:dyDescent="0.2">
      <c r="A72" s="229">
        <v>17</v>
      </c>
      <c r="B72" s="230" t="s">
        <v>547</v>
      </c>
      <c r="C72" s="240" t="s">
        <v>548</v>
      </c>
      <c r="D72" s="231" t="s">
        <v>189</v>
      </c>
      <c r="E72" s="232">
        <v>90.2</v>
      </c>
      <c r="F72" s="233"/>
      <c r="G72" s="234">
        <f>ROUND(E72*F72,2)</f>
        <v>0</v>
      </c>
      <c r="H72" s="233"/>
      <c r="I72" s="234">
        <f>ROUND(E72*H72,2)</f>
        <v>0</v>
      </c>
      <c r="J72" s="233"/>
      <c r="K72" s="234">
        <f>ROUND(E72*J72,2)</f>
        <v>0</v>
      </c>
      <c r="L72" s="234">
        <v>21</v>
      </c>
      <c r="M72" s="234">
        <f>G72*(1+L72/100)</f>
        <v>0</v>
      </c>
      <c r="N72" s="232">
        <v>9.0000000000000006E-5</v>
      </c>
      <c r="O72" s="232">
        <f>ROUND(E72*N72,2)</f>
        <v>0.01</v>
      </c>
      <c r="P72" s="232">
        <v>0</v>
      </c>
      <c r="Q72" s="232">
        <f>ROUND(E72*P72,2)</f>
        <v>0</v>
      </c>
      <c r="R72" s="234" t="s">
        <v>163</v>
      </c>
      <c r="S72" s="234" t="s">
        <v>130</v>
      </c>
      <c r="T72" s="235" t="s">
        <v>131</v>
      </c>
      <c r="U72" s="220">
        <v>2.1999999999999999E-2</v>
      </c>
      <c r="V72" s="220">
        <f>ROUND(E72*U72,2)</f>
        <v>1.98</v>
      </c>
      <c r="W72" s="220"/>
      <c r="X72" s="220" t="s">
        <v>164</v>
      </c>
      <c r="Y72" s="220" t="s">
        <v>133</v>
      </c>
      <c r="Z72" s="210"/>
      <c r="AA72" s="210"/>
      <c r="AB72" s="210"/>
      <c r="AC72" s="210"/>
      <c r="AD72" s="210"/>
      <c r="AE72" s="210"/>
      <c r="AF72" s="210"/>
      <c r="AG72" s="210" t="s">
        <v>165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2" x14ac:dyDescent="0.2">
      <c r="A73" s="217"/>
      <c r="B73" s="218"/>
      <c r="C73" s="253" t="s">
        <v>549</v>
      </c>
      <c r="D73" s="247"/>
      <c r="E73" s="248">
        <v>70</v>
      </c>
      <c r="F73" s="220"/>
      <c r="G73" s="220"/>
      <c r="H73" s="220"/>
      <c r="I73" s="220"/>
      <c r="J73" s="220"/>
      <c r="K73" s="220"/>
      <c r="L73" s="220"/>
      <c r="M73" s="220"/>
      <c r="N73" s="219"/>
      <c r="O73" s="219"/>
      <c r="P73" s="219"/>
      <c r="Q73" s="219"/>
      <c r="R73" s="220"/>
      <c r="S73" s="220"/>
      <c r="T73" s="220"/>
      <c r="U73" s="220"/>
      <c r="V73" s="220"/>
      <c r="W73" s="220"/>
      <c r="X73" s="220"/>
      <c r="Y73" s="220"/>
      <c r="Z73" s="210"/>
      <c r="AA73" s="210"/>
      <c r="AB73" s="210"/>
      <c r="AC73" s="210"/>
      <c r="AD73" s="210"/>
      <c r="AE73" s="210"/>
      <c r="AF73" s="210"/>
      <c r="AG73" s="210" t="s">
        <v>169</v>
      </c>
      <c r="AH73" s="210">
        <v>0</v>
      </c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3" x14ac:dyDescent="0.2">
      <c r="A74" s="217"/>
      <c r="B74" s="218"/>
      <c r="C74" s="253" t="s">
        <v>550</v>
      </c>
      <c r="D74" s="247"/>
      <c r="E74" s="248">
        <v>20.2</v>
      </c>
      <c r="F74" s="220"/>
      <c r="G74" s="220"/>
      <c r="H74" s="220"/>
      <c r="I74" s="220"/>
      <c r="J74" s="220"/>
      <c r="K74" s="220"/>
      <c r="L74" s="220"/>
      <c r="M74" s="220"/>
      <c r="N74" s="219"/>
      <c r="O74" s="219"/>
      <c r="P74" s="219"/>
      <c r="Q74" s="219"/>
      <c r="R74" s="220"/>
      <c r="S74" s="220"/>
      <c r="T74" s="220"/>
      <c r="U74" s="220"/>
      <c r="V74" s="220"/>
      <c r="W74" s="220"/>
      <c r="X74" s="220"/>
      <c r="Y74" s="220"/>
      <c r="Z74" s="210"/>
      <c r="AA74" s="210"/>
      <c r="AB74" s="210"/>
      <c r="AC74" s="210"/>
      <c r="AD74" s="210"/>
      <c r="AE74" s="210"/>
      <c r="AF74" s="210"/>
      <c r="AG74" s="210" t="s">
        <v>169</v>
      </c>
      <c r="AH74" s="210">
        <v>0</v>
      </c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2" x14ac:dyDescent="0.2">
      <c r="A75" s="217"/>
      <c r="B75" s="218"/>
      <c r="C75" s="243"/>
      <c r="D75" s="236"/>
      <c r="E75" s="236"/>
      <c r="F75" s="236"/>
      <c r="G75" s="236"/>
      <c r="H75" s="220"/>
      <c r="I75" s="220"/>
      <c r="J75" s="220"/>
      <c r="K75" s="220"/>
      <c r="L75" s="220"/>
      <c r="M75" s="220"/>
      <c r="N75" s="219"/>
      <c r="O75" s="219"/>
      <c r="P75" s="219"/>
      <c r="Q75" s="219"/>
      <c r="R75" s="220"/>
      <c r="S75" s="220"/>
      <c r="T75" s="220"/>
      <c r="U75" s="220"/>
      <c r="V75" s="220"/>
      <c r="W75" s="220"/>
      <c r="X75" s="220"/>
      <c r="Y75" s="220"/>
      <c r="Z75" s="210"/>
      <c r="AA75" s="210"/>
      <c r="AB75" s="210"/>
      <c r="AC75" s="210"/>
      <c r="AD75" s="210"/>
      <c r="AE75" s="210"/>
      <c r="AF75" s="210"/>
      <c r="AG75" s="210" t="s">
        <v>135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ht="22.5" outlineLevel="1" x14ac:dyDescent="0.2">
      <c r="A76" s="229">
        <v>18</v>
      </c>
      <c r="B76" s="230" t="s">
        <v>551</v>
      </c>
      <c r="C76" s="240" t="s">
        <v>552</v>
      </c>
      <c r="D76" s="231" t="s">
        <v>162</v>
      </c>
      <c r="E76" s="232">
        <v>32.450000000000003</v>
      </c>
      <c r="F76" s="233"/>
      <c r="G76" s="234">
        <f>ROUND(E76*F76,2)</f>
        <v>0</v>
      </c>
      <c r="H76" s="233"/>
      <c r="I76" s="234">
        <f>ROUND(E76*H76,2)</f>
        <v>0</v>
      </c>
      <c r="J76" s="233"/>
      <c r="K76" s="234">
        <f>ROUND(E76*J76,2)</f>
        <v>0</v>
      </c>
      <c r="L76" s="234">
        <v>21</v>
      </c>
      <c r="M76" s="234">
        <f>G76*(1+L76/100)</f>
        <v>0</v>
      </c>
      <c r="N76" s="232">
        <v>7.6000000000000004E-4</v>
      </c>
      <c r="O76" s="232">
        <f>ROUND(E76*N76,2)</f>
        <v>0.02</v>
      </c>
      <c r="P76" s="232">
        <v>0</v>
      </c>
      <c r="Q76" s="232">
        <f>ROUND(E76*P76,2)</f>
        <v>0</v>
      </c>
      <c r="R76" s="234" t="s">
        <v>163</v>
      </c>
      <c r="S76" s="234" t="s">
        <v>130</v>
      </c>
      <c r="T76" s="235" t="s">
        <v>131</v>
      </c>
      <c r="U76" s="220">
        <v>0.311</v>
      </c>
      <c r="V76" s="220">
        <f>ROUND(E76*U76,2)</f>
        <v>10.09</v>
      </c>
      <c r="W76" s="220"/>
      <c r="X76" s="220" t="s">
        <v>164</v>
      </c>
      <c r="Y76" s="220" t="s">
        <v>133</v>
      </c>
      <c r="Z76" s="210"/>
      <c r="AA76" s="210"/>
      <c r="AB76" s="210"/>
      <c r="AC76" s="210"/>
      <c r="AD76" s="210"/>
      <c r="AE76" s="210"/>
      <c r="AF76" s="210"/>
      <c r="AG76" s="210" t="s">
        <v>165</v>
      </c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2" x14ac:dyDescent="0.2">
      <c r="A77" s="217"/>
      <c r="B77" s="218"/>
      <c r="C77" s="253" t="s">
        <v>553</v>
      </c>
      <c r="D77" s="247"/>
      <c r="E77" s="248">
        <v>32.450000000000003</v>
      </c>
      <c r="F77" s="220"/>
      <c r="G77" s="220"/>
      <c r="H77" s="220"/>
      <c r="I77" s="220"/>
      <c r="J77" s="220"/>
      <c r="K77" s="220"/>
      <c r="L77" s="220"/>
      <c r="M77" s="220"/>
      <c r="N77" s="219"/>
      <c r="O77" s="219"/>
      <c r="P77" s="219"/>
      <c r="Q77" s="219"/>
      <c r="R77" s="220"/>
      <c r="S77" s="220"/>
      <c r="T77" s="220"/>
      <c r="U77" s="220"/>
      <c r="V77" s="220"/>
      <c r="W77" s="220"/>
      <c r="X77" s="220"/>
      <c r="Y77" s="220"/>
      <c r="Z77" s="210"/>
      <c r="AA77" s="210"/>
      <c r="AB77" s="210"/>
      <c r="AC77" s="210"/>
      <c r="AD77" s="210"/>
      <c r="AE77" s="210"/>
      <c r="AF77" s="210"/>
      <c r="AG77" s="210" t="s">
        <v>169</v>
      </c>
      <c r="AH77" s="210">
        <v>0</v>
      </c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2" x14ac:dyDescent="0.2">
      <c r="A78" s="217"/>
      <c r="B78" s="218"/>
      <c r="C78" s="243"/>
      <c r="D78" s="236"/>
      <c r="E78" s="236"/>
      <c r="F78" s="236"/>
      <c r="G78" s="236"/>
      <c r="H78" s="220"/>
      <c r="I78" s="220"/>
      <c r="J78" s="220"/>
      <c r="K78" s="220"/>
      <c r="L78" s="220"/>
      <c r="M78" s="220"/>
      <c r="N78" s="219"/>
      <c r="O78" s="219"/>
      <c r="P78" s="219"/>
      <c r="Q78" s="219"/>
      <c r="R78" s="220"/>
      <c r="S78" s="220"/>
      <c r="T78" s="220"/>
      <c r="U78" s="220"/>
      <c r="V78" s="220"/>
      <c r="W78" s="220"/>
      <c r="X78" s="220"/>
      <c r="Y78" s="220"/>
      <c r="Z78" s="210"/>
      <c r="AA78" s="210"/>
      <c r="AB78" s="210"/>
      <c r="AC78" s="210"/>
      <c r="AD78" s="210"/>
      <c r="AE78" s="210"/>
      <c r="AF78" s="210"/>
      <c r="AG78" s="210" t="s">
        <v>135</v>
      </c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1" x14ac:dyDescent="0.2">
      <c r="A79" s="229">
        <v>19</v>
      </c>
      <c r="B79" s="230" t="s">
        <v>554</v>
      </c>
      <c r="C79" s="240" t="s">
        <v>555</v>
      </c>
      <c r="D79" s="231" t="s">
        <v>189</v>
      </c>
      <c r="E79" s="232">
        <v>90.2</v>
      </c>
      <c r="F79" s="233"/>
      <c r="G79" s="234">
        <f>ROUND(E79*F79,2)</f>
        <v>0</v>
      </c>
      <c r="H79" s="233"/>
      <c r="I79" s="234">
        <f>ROUND(E79*H79,2)</f>
        <v>0</v>
      </c>
      <c r="J79" s="233"/>
      <c r="K79" s="234">
        <f>ROUND(E79*J79,2)</f>
        <v>0</v>
      </c>
      <c r="L79" s="234">
        <v>21</v>
      </c>
      <c r="M79" s="234">
        <f>G79*(1+L79/100)</f>
        <v>0</v>
      </c>
      <c r="N79" s="232">
        <v>4.0000000000000003E-5</v>
      </c>
      <c r="O79" s="232">
        <f>ROUND(E79*N79,2)</f>
        <v>0</v>
      </c>
      <c r="P79" s="232">
        <v>0</v>
      </c>
      <c r="Q79" s="232">
        <f>ROUND(E79*P79,2)</f>
        <v>0</v>
      </c>
      <c r="R79" s="234" t="s">
        <v>163</v>
      </c>
      <c r="S79" s="234" t="s">
        <v>130</v>
      </c>
      <c r="T79" s="235" t="s">
        <v>131</v>
      </c>
      <c r="U79" s="220">
        <v>8.9999999999999993E-3</v>
      </c>
      <c r="V79" s="220">
        <f>ROUND(E79*U79,2)</f>
        <v>0.81</v>
      </c>
      <c r="W79" s="220"/>
      <c r="X79" s="220" t="s">
        <v>164</v>
      </c>
      <c r="Y79" s="220" t="s">
        <v>133</v>
      </c>
      <c r="Z79" s="210"/>
      <c r="AA79" s="210"/>
      <c r="AB79" s="210"/>
      <c r="AC79" s="210"/>
      <c r="AD79" s="210"/>
      <c r="AE79" s="210"/>
      <c r="AF79" s="210"/>
      <c r="AG79" s="210" t="s">
        <v>165</v>
      </c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2" x14ac:dyDescent="0.2">
      <c r="A80" s="217"/>
      <c r="B80" s="218"/>
      <c r="C80" s="253" t="s">
        <v>549</v>
      </c>
      <c r="D80" s="247"/>
      <c r="E80" s="248">
        <v>70</v>
      </c>
      <c r="F80" s="220"/>
      <c r="G80" s="220"/>
      <c r="H80" s="220"/>
      <c r="I80" s="220"/>
      <c r="J80" s="220"/>
      <c r="K80" s="220"/>
      <c r="L80" s="220"/>
      <c r="M80" s="220"/>
      <c r="N80" s="219"/>
      <c r="O80" s="219"/>
      <c r="P80" s="219"/>
      <c r="Q80" s="219"/>
      <c r="R80" s="220"/>
      <c r="S80" s="220"/>
      <c r="T80" s="220"/>
      <c r="U80" s="220"/>
      <c r="V80" s="220"/>
      <c r="W80" s="220"/>
      <c r="X80" s="220"/>
      <c r="Y80" s="220"/>
      <c r="Z80" s="210"/>
      <c r="AA80" s="210"/>
      <c r="AB80" s="210"/>
      <c r="AC80" s="210"/>
      <c r="AD80" s="210"/>
      <c r="AE80" s="210"/>
      <c r="AF80" s="210"/>
      <c r="AG80" s="210" t="s">
        <v>169</v>
      </c>
      <c r="AH80" s="210">
        <v>0</v>
      </c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3" x14ac:dyDescent="0.2">
      <c r="A81" s="217"/>
      <c r="B81" s="218"/>
      <c r="C81" s="253" t="s">
        <v>550</v>
      </c>
      <c r="D81" s="247"/>
      <c r="E81" s="248">
        <v>20.2</v>
      </c>
      <c r="F81" s="220"/>
      <c r="G81" s="220"/>
      <c r="H81" s="220"/>
      <c r="I81" s="220"/>
      <c r="J81" s="220"/>
      <c r="K81" s="220"/>
      <c r="L81" s="220"/>
      <c r="M81" s="220"/>
      <c r="N81" s="219"/>
      <c r="O81" s="219"/>
      <c r="P81" s="219"/>
      <c r="Q81" s="219"/>
      <c r="R81" s="220"/>
      <c r="S81" s="220"/>
      <c r="T81" s="220"/>
      <c r="U81" s="220"/>
      <c r="V81" s="220"/>
      <c r="W81" s="220"/>
      <c r="X81" s="220"/>
      <c r="Y81" s="220"/>
      <c r="Z81" s="210"/>
      <c r="AA81" s="210"/>
      <c r="AB81" s="210"/>
      <c r="AC81" s="210"/>
      <c r="AD81" s="210"/>
      <c r="AE81" s="210"/>
      <c r="AF81" s="210"/>
      <c r="AG81" s="210" t="s">
        <v>169</v>
      </c>
      <c r="AH81" s="210">
        <v>0</v>
      </c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2" x14ac:dyDescent="0.2">
      <c r="A82" s="217"/>
      <c r="B82" s="218"/>
      <c r="C82" s="243"/>
      <c r="D82" s="236"/>
      <c r="E82" s="236"/>
      <c r="F82" s="236"/>
      <c r="G82" s="236"/>
      <c r="H82" s="220"/>
      <c r="I82" s="220"/>
      <c r="J82" s="220"/>
      <c r="K82" s="220"/>
      <c r="L82" s="220"/>
      <c r="M82" s="220"/>
      <c r="N82" s="219"/>
      <c r="O82" s="219"/>
      <c r="P82" s="219"/>
      <c r="Q82" s="219"/>
      <c r="R82" s="220"/>
      <c r="S82" s="220"/>
      <c r="T82" s="220"/>
      <c r="U82" s="220"/>
      <c r="V82" s="220"/>
      <c r="W82" s="220"/>
      <c r="X82" s="220"/>
      <c r="Y82" s="220"/>
      <c r="Z82" s="210"/>
      <c r="AA82" s="210"/>
      <c r="AB82" s="210"/>
      <c r="AC82" s="210"/>
      <c r="AD82" s="210"/>
      <c r="AE82" s="210"/>
      <c r="AF82" s="210"/>
      <c r="AG82" s="210" t="s">
        <v>135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ht="22.5" outlineLevel="1" x14ac:dyDescent="0.2">
      <c r="A83" s="229">
        <v>20</v>
      </c>
      <c r="B83" s="230" t="s">
        <v>556</v>
      </c>
      <c r="C83" s="240" t="s">
        <v>557</v>
      </c>
      <c r="D83" s="231" t="s">
        <v>162</v>
      </c>
      <c r="E83" s="232">
        <v>32.450000000000003</v>
      </c>
      <c r="F83" s="233"/>
      <c r="G83" s="234">
        <f>ROUND(E83*F83,2)</f>
        <v>0</v>
      </c>
      <c r="H83" s="233"/>
      <c r="I83" s="234">
        <f>ROUND(E83*H83,2)</f>
        <v>0</v>
      </c>
      <c r="J83" s="233"/>
      <c r="K83" s="234">
        <f>ROUND(E83*J83,2)</f>
        <v>0</v>
      </c>
      <c r="L83" s="234">
        <v>21</v>
      </c>
      <c r="M83" s="234">
        <f>G83*(1+L83/100)</f>
        <v>0</v>
      </c>
      <c r="N83" s="232">
        <v>3.2000000000000003E-4</v>
      </c>
      <c r="O83" s="232">
        <f>ROUND(E83*N83,2)</f>
        <v>0.01</v>
      </c>
      <c r="P83" s="232">
        <v>0</v>
      </c>
      <c r="Q83" s="232">
        <f>ROUND(E83*P83,2)</f>
        <v>0</v>
      </c>
      <c r="R83" s="234" t="s">
        <v>163</v>
      </c>
      <c r="S83" s="234" t="s">
        <v>130</v>
      </c>
      <c r="T83" s="235" t="s">
        <v>131</v>
      </c>
      <c r="U83" s="220">
        <v>8.9999999999999993E-3</v>
      </c>
      <c r="V83" s="220">
        <f>ROUND(E83*U83,2)</f>
        <v>0.28999999999999998</v>
      </c>
      <c r="W83" s="220"/>
      <c r="X83" s="220" t="s">
        <v>164</v>
      </c>
      <c r="Y83" s="220" t="s">
        <v>133</v>
      </c>
      <c r="Z83" s="210"/>
      <c r="AA83" s="210"/>
      <c r="AB83" s="210"/>
      <c r="AC83" s="210"/>
      <c r="AD83" s="210"/>
      <c r="AE83" s="210"/>
      <c r="AF83" s="210"/>
      <c r="AG83" s="210" t="s">
        <v>165</v>
      </c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2" x14ac:dyDescent="0.2">
      <c r="A84" s="217"/>
      <c r="B84" s="218"/>
      <c r="C84" s="253" t="s">
        <v>553</v>
      </c>
      <c r="D84" s="247"/>
      <c r="E84" s="248">
        <v>32.450000000000003</v>
      </c>
      <c r="F84" s="220"/>
      <c r="G84" s="220"/>
      <c r="H84" s="220"/>
      <c r="I84" s="220"/>
      <c r="J84" s="220"/>
      <c r="K84" s="220"/>
      <c r="L84" s="220"/>
      <c r="M84" s="220"/>
      <c r="N84" s="219"/>
      <c r="O84" s="219"/>
      <c r="P84" s="219"/>
      <c r="Q84" s="219"/>
      <c r="R84" s="220"/>
      <c r="S84" s="220"/>
      <c r="T84" s="220"/>
      <c r="U84" s="220"/>
      <c r="V84" s="220"/>
      <c r="W84" s="220"/>
      <c r="X84" s="220"/>
      <c r="Y84" s="220"/>
      <c r="Z84" s="210"/>
      <c r="AA84" s="210"/>
      <c r="AB84" s="210"/>
      <c r="AC84" s="210"/>
      <c r="AD84" s="210"/>
      <c r="AE84" s="210"/>
      <c r="AF84" s="210"/>
      <c r="AG84" s="210" t="s">
        <v>169</v>
      </c>
      <c r="AH84" s="210">
        <v>0</v>
      </c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2" x14ac:dyDescent="0.2">
      <c r="A85" s="217"/>
      <c r="B85" s="218"/>
      <c r="C85" s="243"/>
      <c r="D85" s="236"/>
      <c r="E85" s="236"/>
      <c r="F85" s="236"/>
      <c r="G85" s="236"/>
      <c r="H85" s="220"/>
      <c r="I85" s="220"/>
      <c r="J85" s="220"/>
      <c r="K85" s="220"/>
      <c r="L85" s="220"/>
      <c r="M85" s="220"/>
      <c r="N85" s="219"/>
      <c r="O85" s="219"/>
      <c r="P85" s="219"/>
      <c r="Q85" s="219"/>
      <c r="R85" s="220"/>
      <c r="S85" s="220"/>
      <c r="T85" s="220"/>
      <c r="U85" s="220"/>
      <c r="V85" s="220"/>
      <c r="W85" s="220"/>
      <c r="X85" s="220"/>
      <c r="Y85" s="220"/>
      <c r="Z85" s="210"/>
      <c r="AA85" s="210"/>
      <c r="AB85" s="210"/>
      <c r="AC85" s="210"/>
      <c r="AD85" s="210"/>
      <c r="AE85" s="210"/>
      <c r="AF85" s="210"/>
      <c r="AG85" s="210" t="s">
        <v>135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1" x14ac:dyDescent="0.2">
      <c r="A86" s="229">
        <v>21</v>
      </c>
      <c r="B86" s="230" t="s">
        <v>558</v>
      </c>
      <c r="C86" s="240" t="s">
        <v>559</v>
      </c>
      <c r="D86" s="231" t="s">
        <v>189</v>
      </c>
      <c r="E86" s="232">
        <v>90.2</v>
      </c>
      <c r="F86" s="233"/>
      <c r="G86" s="234">
        <f>ROUND(E86*F86,2)</f>
        <v>0</v>
      </c>
      <c r="H86" s="233"/>
      <c r="I86" s="234">
        <f>ROUND(E86*H86,2)</f>
        <v>0</v>
      </c>
      <c r="J86" s="233"/>
      <c r="K86" s="234">
        <f>ROUND(E86*J86,2)</f>
        <v>0</v>
      </c>
      <c r="L86" s="234">
        <v>21</v>
      </c>
      <c r="M86" s="234">
        <f>G86*(1+L86/100)</f>
        <v>0</v>
      </c>
      <c r="N86" s="232">
        <v>1E-3</v>
      </c>
      <c r="O86" s="232">
        <f>ROUND(E86*N86,2)</f>
        <v>0.09</v>
      </c>
      <c r="P86" s="232">
        <v>0</v>
      </c>
      <c r="Q86" s="232">
        <f>ROUND(E86*P86,2)</f>
        <v>0</v>
      </c>
      <c r="R86" s="234" t="s">
        <v>163</v>
      </c>
      <c r="S86" s="234" t="s">
        <v>130</v>
      </c>
      <c r="T86" s="235" t="s">
        <v>131</v>
      </c>
      <c r="U86" s="220">
        <v>1.2E-2</v>
      </c>
      <c r="V86" s="220">
        <f>ROUND(E86*U86,2)</f>
        <v>1.08</v>
      </c>
      <c r="W86" s="220"/>
      <c r="X86" s="220" t="s">
        <v>164</v>
      </c>
      <c r="Y86" s="220" t="s">
        <v>133</v>
      </c>
      <c r="Z86" s="210"/>
      <c r="AA86" s="210"/>
      <c r="AB86" s="210"/>
      <c r="AC86" s="210"/>
      <c r="AD86" s="210"/>
      <c r="AE86" s="210"/>
      <c r="AF86" s="210"/>
      <c r="AG86" s="210" t="s">
        <v>165</v>
      </c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2" x14ac:dyDescent="0.2">
      <c r="A87" s="217"/>
      <c r="B87" s="218"/>
      <c r="C87" s="252" t="s">
        <v>560</v>
      </c>
      <c r="D87" s="249"/>
      <c r="E87" s="249"/>
      <c r="F87" s="249"/>
      <c r="G87" s="249"/>
      <c r="H87" s="220"/>
      <c r="I87" s="220"/>
      <c r="J87" s="220"/>
      <c r="K87" s="220"/>
      <c r="L87" s="220"/>
      <c r="M87" s="220"/>
      <c r="N87" s="219"/>
      <c r="O87" s="219"/>
      <c r="P87" s="219"/>
      <c r="Q87" s="219"/>
      <c r="R87" s="220"/>
      <c r="S87" s="220"/>
      <c r="T87" s="220"/>
      <c r="U87" s="220"/>
      <c r="V87" s="220"/>
      <c r="W87" s="220"/>
      <c r="X87" s="220"/>
      <c r="Y87" s="220"/>
      <c r="Z87" s="210"/>
      <c r="AA87" s="210"/>
      <c r="AB87" s="210"/>
      <c r="AC87" s="210"/>
      <c r="AD87" s="210"/>
      <c r="AE87" s="210"/>
      <c r="AF87" s="210"/>
      <c r="AG87" s="210" t="s">
        <v>167</v>
      </c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2" x14ac:dyDescent="0.2">
      <c r="A88" s="217"/>
      <c r="B88" s="218"/>
      <c r="C88" s="253" t="s">
        <v>549</v>
      </c>
      <c r="D88" s="247"/>
      <c r="E88" s="248">
        <v>70</v>
      </c>
      <c r="F88" s="220"/>
      <c r="G88" s="220"/>
      <c r="H88" s="220"/>
      <c r="I88" s="220"/>
      <c r="J88" s="220"/>
      <c r="K88" s="220"/>
      <c r="L88" s="220"/>
      <c r="M88" s="220"/>
      <c r="N88" s="219"/>
      <c r="O88" s="219"/>
      <c r="P88" s="219"/>
      <c r="Q88" s="219"/>
      <c r="R88" s="220"/>
      <c r="S88" s="220"/>
      <c r="T88" s="220"/>
      <c r="U88" s="220"/>
      <c r="V88" s="220"/>
      <c r="W88" s="220"/>
      <c r="X88" s="220"/>
      <c r="Y88" s="220"/>
      <c r="Z88" s="210"/>
      <c r="AA88" s="210"/>
      <c r="AB88" s="210"/>
      <c r="AC88" s="210"/>
      <c r="AD88" s="210"/>
      <c r="AE88" s="210"/>
      <c r="AF88" s="210"/>
      <c r="AG88" s="210" t="s">
        <v>169</v>
      </c>
      <c r="AH88" s="210">
        <v>0</v>
      </c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3" x14ac:dyDescent="0.2">
      <c r="A89" s="217"/>
      <c r="B89" s="218"/>
      <c r="C89" s="253" t="s">
        <v>550</v>
      </c>
      <c r="D89" s="247"/>
      <c r="E89" s="248">
        <v>20.2</v>
      </c>
      <c r="F89" s="220"/>
      <c r="G89" s="220"/>
      <c r="H89" s="220"/>
      <c r="I89" s="220"/>
      <c r="J89" s="220"/>
      <c r="K89" s="220"/>
      <c r="L89" s="220"/>
      <c r="M89" s="220"/>
      <c r="N89" s="219"/>
      <c r="O89" s="219"/>
      <c r="P89" s="219"/>
      <c r="Q89" s="219"/>
      <c r="R89" s="220"/>
      <c r="S89" s="220"/>
      <c r="T89" s="220"/>
      <c r="U89" s="220"/>
      <c r="V89" s="220"/>
      <c r="W89" s="220"/>
      <c r="X89" s="220"/>
      <c r="Y89" s="220"/>
      <c r="Z89" s="210"/>
      <c r="AA89" s="210"/>
      <c r="AB89" s="210"/>
      <c r="AC89" s="210"/>
      <c r="AD89" s="210"/>
      <c r="AE89" s="210"/>
      <c r="AF89" s="210"/>
      <c r="AG89" s="210" t="s">
        <v>169</v>
      </c>
      <c r="AH89" s="210">
        <v>0</v>
      </c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2" x14ac:dyDescent="0.2">
      <c r="A90" s="217"/>
      <c r="B90" s="218"/>
      <c r="C90" s="243"/>
      <c r="D90" s="236"/>
      <c r="E90" s="236"/>
      <c r="F90" s="236"/>
      <c r="G90" s="236"/>
      <c r="H90" s="220"/>
      <c r="I90" s="220"/>
      <c r="J90" s="220"/>
      <c r="K90" s="220"/>
      <c r="L90" s="220"/>
      <c r="M90" s="220"/>
      <c r="N90" s="219"/>
      <c r="O90" s="219"/>
      <c r="P90" s="219"/>
      <c r="Q90" s="219"/>
      <c r="R90" s="220"/>
      <c r="S90" s="220"/>
      <c r="T90" s="220"/>
      <c r="U90" s="220"/>
      <c r="V90" s="220"/>
      <c r="W90" s="220"/>
      <c r="X90" s="220"/>
      <c r="Y90" s="220"/>
      <c r="Z90" s="210"/>
      <c r="AA90" s="210"/>
      <c r="AB90" s="210"/>
      <c r="AC90" s="210"/>
      <c r="AD90" s="210"/>
      <c r="AE90" s="210"/>
      <c r="AF90" s="210"/>
      <c r="AG90" s="210" t="s">
        <v>135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1" x14ac:dyDescent="0.2">
      <c r="A91" s="229">
        <v>22</v>
      </c>
      <c r="B91" s="230" t="s">
        <v>561</v>
      </c>
      <c r="C91" s="240" t="s">
        <v>562</v>
      </c>
      <c r="D91" s="231" t="s">
        <v>162</v>
      </c>
      <c r="E91" s="232">
        <v>32.450000000000003</v>
      </c>
      <c r="F91" s="233"/>
      <c r="G91" s="234">
        <f>ROUND(E91*F91,2)</f>
        <v>0</v>
      </c>
      <c r="H91" s="233"/>
      <c r="I91" s="234">
        <f>ROUND(E91*H91,2)</f>
        <v>0</v>
      </c>
      <c r="J91" s="233"/>
      <c r="K91" s="234">
        <f>ROUND(E91*J91,2)</f>
        <v>0</v>
      </c>
      <c r="L91" s="234">
        <v>21</v>
      </c>
      <c r="M91" s="234">
        <f>G91*(1+L91/100)</f>
        <v>0</v>
      </c>
      <c r="N91" s="232">
        <v>0.01</v>
      </c>
      <c r="O91" s="232">
        <f>ROUND(E91*N91,2)</f>
        <v>0.32</v>
      </c>
      <c r="P91" s="232">
        <v>0</v>
      </c>
      <c r="Q91" s="232">
        <f>ROUND(E91*P91,2)</f>
        <v>0</v>
      </c>
      <c r="R91" s="234" t="s">
        <v>163</v>
      </c>
      <c r="S91" s="234" t="s">
        <v>130</v>
      </c>
      <c r="T91" s="235" t="s">
        <v>131</v>
      </c>
      <c r="U91" s="220">
        <v>0.125</v>
      </c>
      <c r="V91" s="220">
        <f>ROUND(E91*U91,2)</f>
        <v>4.0599999999999996</v>
      </c>
      <c r="W91" s="220"/>
      <c r="X91" s="220" t="s">
        <v>164</v>
      </c>
      <c r="Y91" s="220" t="s">
        <v>133</v>
      </c>
      <c r="Z91" s="210"/>
      <c r="AA91" s="210"/>
      <c r="AB91" s="210"/>
      <c r="AC91" s="210"/>
      <c r="AD91" s="210"/>
      <c r="AE91" s="210"/>
      <c r="AF91" s="210"/>
      <c r="AG91" s="210" t="s">
        <v>165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2" x14ac:dyDescent="0.2">
      <c r="A92" s="217"/>
      <c r="B92" s="218"/>
      <c r="C92" s="252" t="s">
        <v>560</v>
      </c>
      <c r="D92" s="249"/>
      <c r="E92" s="249"/>
      <c r="F92" s="249"/>
      <c r="G92" s="249"/>
      <c r="H92" s="220"/>
      <c r="I92" s="220"/>
      <c r="J92" s="220"/>
      <c r="K92" s="220"/>
      <c r="L92" s="220"/>
      <c r="M92" s="220"/>
      <c r="N92" s="219"/>
      <c r="O92" s="219"/>
      <c r="P92" s="219"/>
      <c r="Q92" s="219"/>
      <c r="R92" s="220"/>
      <c r="S92" s="220"/>
      <c r="T92" s="220"/>
      <c r="U92" s="220"/>
      <c r="V92" s="220"/>
      <c r="W92" s="220"/>
      <c r="X92" s="220"/>
      <c r="Y92" s="220"/>
      <c r="Z92" s="210"/>
      <c r="AA92" s="210"/>
      <c r="AB92" s="210"/>
      <c r="AC92" s="210"/>
      <c r="AD92" s="210"/>
      <c r="AE92" s="210"/>
      <c r="AF92" s="210"/>
      <c r="AG92" s="210" t="s">
        <v>167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2" x14ac:dyDescent="0.2">
      <c r="A93" s="217"/>
      <c r="B93" s="218"/>
      <c r="C93" s="253" t="s">
        <v>553</v>
      </c>
      <c r="D93" s="247"/>
      <c r="E93" s="248">
        <v>32.450000000000003</v>
      </c>
      <c r="F93" s="220"/>
      <c r="G93" s="220"/>
      <c r="H93" s="220"/>
      <c r="I93" s="220"/>
      <c r="J93" s="220"/>
      <c r="K93" s="220"/>
      <c r="L93" s="220"/>
      <c r="M93" s="220"/>
      <c r="N93" s="219"/>
      <c r="O93" s="219"/>
      <c r="P93" s="219"/>
      <c r="Q93" s="219"/>
      <c r="R93" s="220"/>
      <c r="S93" s="220"/>
      <c r="T93" s="220"/>
      <c r="U93" s="220"/>
      <c r="V93" s="220"/>
      <c r="W93" s="220"/>
      <c r="X93" s="220"/>
      <c r="Y93" s="220"/>
      <c r="Z93" s="210"/>
      <c r="AA93" s="210"/>
      <c r="AB93" s="210"/>
      <c r="AC93" s="210"/>
      <c r="AD93" s="210"/>
      <c r="AE93" s="210"/>
      <c r="AF93" s="210"/>
      <c r="AG93" s="210" t="s">
        <v>169</v>
      </c>
      <c r="AH93" s="210">
        <v>0</v>
      </c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2" x14ac:dyDescent="0.2">
      <c r="A94" s="217"/>
      <c r="B94" s="218"/>
      <c r="C94" s="243"/>
      <c r="D94" s="236"/>
      <c r="E94" s="236"/>
      <c r="F94" s="236"/>
      <c r="G94" s="236"/>
      <c r="H94" s="220"/>
      <c r="I94" s="220"/>
      <c r="J94" s="220"/>
      <c r="K94" s="220"/>
      <c r="L94" s="220"/>
      <c r="M94" s="220"/>
      <c r="N94" s="219"/>
      <c r="O94" s="219"/>
      <c r="P94" s="219"/>
      <c r="Q94" s="219"/>
      <c r="R94" s="220"/>
      <c r="S94" s="220"/>
      <c r="T94" s="220"/>
      <c r="U94" s="220"/>
      <c r="V94" s="220"/>
      <c r="W94" s="220"/>
      <c r="X94" s="220"/>
      <c r="Y94" s="220"/>
      <c r="Z94" s="210"/>
      <c r="AA94" s="210"/>
      <c r="AB94" s="210"/>
      <c r="AC94" s="210"/>
      <c r="AD94" s="210"/>
      <c r="AE94" s="210"/>
      <c r="AF94" s="210"/>
      <c r="AG94" s="210" t="s">
        <v>135</v>
      </c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ht="22.5" outlineLevel="1" x14ac:dyDescent="0.2">
      <c r="A95" s="229">
        <v>23</v>
      </c>
      <c r="B95" s="230" t="s">
        <v>563</v>
      </c>
      <c r="C95" s="240" t="s">
        <v>564</v>
      </c>
      <c r="D95" s="231" t="s">
        <v>293</v>
      </c>
      <c r="E95" s="232">
        <v>2</v>
      </c>
      <c r="F95" s="233"/>
      <c r="G95" s="234">
        <f>ROUND(E95*F95,2)</f>
        <v>0</v>
      </c>
      <c r="H95" s="233"/>
      <c r="I95" s="234">
        <f>ROUND(E95*H95,2)</f>
        <v>0</v>
      </c>
      <c r="J95" s="233"/>
      <c r="K95" s="234">
        <f>ROUND(E95*J95,2)</f>
        <v>0</v>
      </c>
      <c r="L95" s="234">
        <v>21</v>
      </c>
      <c r="M95" s="234">
        <f>G95*(1+L95/100)</f>
        <v>0</v>
      </c>
      <c r="N95" s="232">
        <v>5.1000000000000004E-3</v>
      </c>
      <c r="O95" s="232">
        <f>ROUND(E95*N95,2)</f>
        <v>0.01</v>
      </c>
      <c r="P95" s="232">
        <v>0</v>
      </c>
      <c r="Q95" s="232">
        <f>ROUND(E95*P95,2)</f>
        <v>0</v>
      </c>
      <c r="R95" s="234" t="s">
        <v>244</v>
      </c>
      <c r="S95" s="234" t="s">
        <v>130</v>
      </c>
      <c r="T95" s="235" t="s">
        <v>131</v>
      </c>
      <c r="U95" s="220">
        <v>0</v>
      </c>
      <c r="V95" s="220">
        <f>ROUND(E95*U95,2)</f>
        <v>0</v>
      </c>
      <c r="W95" s="220"/>
      <c r="X95" s="220" t="s">
        <v>245</v>
      </c>
      <c r="Y95" s="220" t="s">
        <v>133</v>
      </c>
      <c r="Z95" s="210"/>
      <c r="AA95" s="210"/>
      <c r="AB95" s="210"/>
      <c r="AC95" s="210"/>
      <c r="AD95" s="210"/>
      <c r="AE95" s="210"/>
      <c r="AF95" s="210"/>
      <c r="AG95" s="210" t="s">
        <v>246</v>
      </c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2" x14ac:dyDescent="0.2">
      <c r="A96" s="217"/>
      <c r="B96" s="218"/>
      <c r="C96" s="241"/>
      <c r="D96" s="237"/>
      <c r="E96" s="237"/>
      <c r="F96" s="237"/>
      <c r="G96" s="237"/>
      <c r="H96" s="220"/>
      <c r="I96" s="220"/>
      <c r="J96" s="220"/>
      <c r="K96" s="220"/>
      <c r="L96" s="220"/>
      <c r="M96" s="220"/>
      <c r="N96" s="219"/>
      <c r="O96" s="219"/>
      <c r="P96" s="219"/>
      <c r="Q96" s="219"/>
      <c r="R96" s="220"/>
      <c r="S96" s="220"/>
      <c r="T96" s="220"/>
      <c r="U96" s="220"/>
      <c r="V96" s="220"/>
      <c r="W96" s="220"/>
      <c r="X96" s="220"/>
      <c r="Y96" s="220"/>
      <c r="Z96" s="210"/>
      <c r="AA96" s="210"/>
      <c r="AB96" s="210"/>
      <c r="AC96" s="210"/>
      <c r="AD96" s="210"/>
      <c r="AE96" s="210"/>
      <c r="AF96" s="210"/>
      <c r="AG96" s="210" t="s">
        <v>135</v>
      </c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ht="22.5" outlineLevel="1" x14ac:dyDescent="0.2">
      <c r="A97" s="229">
        <v>24</v>
      </c>
      <c r="B97" s="230" t="s">
        <v>565</v>
      </c>
      <c r="C97" s="240" t="s">
        <v>566</v>
      </c>
      <c r="D97" s="231" t="s">
        <v>293</v>
      </c>
      <c r="E97" s="232">
        <v>1</v>
      </c>
      <c r="F97" s="233"/>
      <c r="G97" s="234">
        <f>ROUND(E97*F97,2)</f>
        <v>0</v>
      </c>
      <c r="H97" s="233"/>
      <c r="I97" s="234">
        <f>ROUND(E97*H97,2)</f>
        <v>0</v>
      </c>
      <c r="J97" s="233"/>
      <c r="K97" s="234">
        <f>ROUND(E97*J97,2)</f>
        <v>0</v>
      </c>
      <c r="L97" s="234">
        <v>21</v>
      </c>
      <c r="M97" s="234">
        <f>G97*(1+L97/100)</f>
        <v>0</v>
      </c>
      <c r="N97" s="232">
        <v>5.1000000000000004E-3</v>
      </c>
      <c r="O97" s="232">
        <f>ROUND(E97*N97,2)</f>
        <v>0.01</v>
      </c>
      <c r="P97" s="232">
        <v>0</v>
      </c>
      <c r="Q97" s="232">
        <f>ROUND(E97*P97,2)</f>
        <v>0</v>
      </c>
      <c r="R97" s="234" t="s">
        <v>244</v>
      </c>
      <c r="S97" s="234" t="s">
        <v>130</v>
      </c>
      <c r="T97" s="235" t="s">
        <v>131</v>
      </c>
      <c r="U97" s="220">
        <v>0</v>
      </c>
      <c r="V97" s="220">
        <f>ROUND(E97*U97,2)</f>
        <v>0</v>
      </c>
      <c r="W97" s="220"/>
      <c r="X97" s="220" t="s">
        <v>245</v>
      </c>
      <c r="Y97" s="220" t="s">
        <v>133</v>
      </c>
      <c r="Z97" s="210"/>
      <c r="AA97" s="210"/>
      <c r="AB97" s="210"/>
      <c r="AC97" s="210"/>
      <c r="AD97" s="210"/>
      <c r="AE97" s="210"/>
      <c r="AF97" s="210"/>
      <c r="AG97" s="210" t="s">
        <v>246</v>
      </c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2" x14ac:dyDescent="0.2">
      <c r="A98" s="217"/>
      <c r="B98" s="218"/>
      <c r="C98" s="241"/>
      <c r="D98" s="237"/>
      <c r="E98" s="237"/>
      <c r="F98" s="237"/>
      <c r="G98" s="237"/>
      <c r="H98" s="220"/>
      <c r="I98" s="220"/>
      <c r="J98" s="220"/>
      <c r="K98" s="220"/>
      <c r="L98" s="220"/>
      <c r="M98" s="220"/>
      <c r="N98" s="219"/>
      <c r="O98" s="219"/>
      <c r="P98" s="219"/>
      <c r="Q98" s="219"/>
      <c r="R98" s="220"/>
      <c r="S98" s="220"/>
      <c r="T98" s="220"/>
      <c r="U98" s="220"/>
      <c r="V98" s="220"/>
      <c r="W98" s="220"/>
      <c r="X98" s="220"/>
      <c r="Y98" s="220"/>
      <c r="Z98" s="210"/>
      <c r="AA98" s="210"/>
      <c r="AB98" s="210"/>
      <c r="AC98" s="210"/>
      <c r="AD98" s="210"/>
      <c r="AE98" s="210"/>
      <c r="AF98" s="210"/>
      <c r="AG98" s="210" t="s">
        <v>135</v>
      </c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ht="22.5" outlineLevel="1" x14ac:dyDescent="0.2">
      <c r="A99" s="229">
        <v>25</v>
      </c>
      <c r="B99" s="230" t="s">
        <v>567</v>
      </c>
      <c r="C99" s="240" t="s">
        <v>568</v>
      </c>
      <c r="D99" s="231" t="s">
        <v>293</v>
      </c>
      <c r="E99" s="232">
        <v>1</v>
      </c>
      <c r="F99" s="233"/>
      <c r="G99" s="234">
        <f>ROUND(E99*F99,2)</f>
        <v>0</v>
      </c>
      <c r="H99" s="233"/>
      <c r="I99" s="234">
        <f>ROUND(E99*H99,2)</f>
        <v>0</v>
      </c>
      <c r="J99" s="233"/>
      <c r="K99" s="234">
        <f>ROUND(E99*J99,2)</f>
        <v>0</v>
      </c>
      <c r="L99" s="234">
        <v>21</v>
      </c>
      <c r="M99" s="234">
        <f>G99*(1+L99/100)</f>
        <v>0</v>
      </c>
      <c r="N99" s="232">
        <v>5.1000000000000004E-3</v>
      </c>
      <c r="O99" s="232">
        <f>ROUND(E99*N99,2)</f>
        <v>0.01</v>
      </c>
      <c r="P99" s="232">
        <v>0</v>
      </c>
      <c r="Q99" s="232">
        <f>ROUND(E99*P99,2)</f>
        <v>0</v>
      </c>
      <c r="R99" s="234" t="s">
        <v>244</v>
      </c>
      <c r="S99" s="234" t="s">
        <v>130</v>
      </c>
      <c r="T99" s="235" t="s">
        <v>131</v>
      </c>
      <c r="U99" s="220">
        <v>0</v>
      </c>
      <c r="V99" s="220">
        <f>ROUND(E99*U99,2)</f>
        <v>0</v>
      </c>
      <c r="W99" s="220"/>
      <c r="X99" s="220" t="s">
        <v>245</v>
      </c>
      <c r="Y99" s="220" t="s">
        <v>133</v>
      </c>
      <c r="Z99" s="210"/>
      <c r="AA99" s="210"/>
      <c r="AB99" s="210"/>
      <c r="AC99" s="210"/>
      <c r="AD99" s="210"/>
      <c r="AE99" s="210"/>
      <c r="AF99" s="210"/>
      <c r="AG99" s="210" t="s">
        <v>246</v>
      </c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2" x14ac:dyDescent="0.2">
      <c r="A100" s="217"/>
      <c r="B100" s="218"/>
      <c r="C100" s="241"/>
      <c r="D100" s="237"/>
      <c r="E100" s="237"/>
      <c r="F100" s="237"/>
      <c r="G100" s="237"/>
      <c r="H100" s="220"/>
      <c r="I100" s="220"/>
      <c r="J100" s="220"/>
      <c r="K100" s="220"/>
      <c r="L100" s="220"/>
      <c r="M100" s="220"/>
      <c r="N100" s="219"/>
      <c r="O100" s="219"/>
      <c r="P100" s="219"/>
      <c r="Q100" s="219"/>
      <c r="R100" s="220"/>
      <c r="S100" s="220"/>
      <c r="T100" s="220"/>
      <c r="U100" s="220"/>
      <c r="V100" s="220"/>
      <c r="W100" s="220"/>
      <c r="X100" s="220"/>
      <c r="Y100" s="220"/>
      <c r="Z100" s="210"/>
      <c r="AA100" s="210"/>
      <c r="AB100" s="210"/>
      <c r="AC100" s="210"/>
      <c r="AD100" s="210"/>
      <c r="AE100" s="210"/>
      <c r="AF100" s="210"/>
      <c r="AG100" s="210" t="s">
        <v>135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ht="22.5" outlineLevel="1" x14ac:dyDescent="0.2">
      <c r="A101" s="229">
        <v>26</v>
      </c>
      <c r="B101" s="230" t="s">
        <v>569</v>
      </c>
      <c r="C101" s="240" t="s">
        <v>570</v>
      </c>
      <c r="D101" s="231" t="s">
        <v>293</v>
      </c>
      <c r="E101" s="232">
        <v>2</v>
      </c>
      <c r="F101" s="233"/>
      <c r="G101" s="234">
        <f>ROUND(E101*F101,2)</f>
        <v>0</v>
      </c>
      <c r="H101" s="233"/>
      <c r="I101" s="234">
        <f>ROUND(E101*H101,2)</f>
        <v>0</v>
      </c>
      <c r="J101" s="233"/>
      <c r="K101" s="234">
        <f>ROUND(E101*J101,2)</f>
        <v>0</v>
      </c>
      <c r="L101" s="234">
        <v>21</v>
      </c>
      <c r="M101" s="234">
        <f>G101*(1+L101/100)</f>
        <v>0</v>
      </c>
      <c r="N101" s="232">
        <v>5.1000000000000004E-3</v>
      </c>
      <c r="O101" s="232">
        <f>ROUND(E101*N101,2)</f>
        <v>0.01</v>
      </c>
      <c r="P101" s="232">
        <v>0</v>
      </c>
      <c r="Q101" s="232">
        <f>ROUND(E101*P101,2)</f>
        <v>0</v>
      </c>
      <c r="R101" s="234" t="s">
        <v>244</v>
      </c>
      <c r="S101" s="234" t="s">
        <v>130</v>
      </c>
      <c r="T101" s="235" t="s">
        <v>131</v>
      </c>
      <c r="U101" s="220">
        <v>0</v>
      </c>
      <c r="V101" s="220">
        <f>ROUND(E101*U101,2)</f>
        <v>0</v>
      </c>
      <c r="W101" s="220"/>
      <c r="X101" s="220" t="s">
        <v>245</v>
      </c>
      <c r="Y101" s="220" t="s">
        <v>133</v>
      </c>
      <c r="Z101" s="210"/>
      <c r="AA101" s="210"/>
      <c r="AB101" s="210"/>
      <c r="AC101" s="210"/>
      <c r="AD101" s="210"/>
      <c r="AE101" s="210"/>
      <c r="AF101" s="210"/>
      <c r="AG101" s="210" t="s">
        <v>246</v>
      </c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2" x14ac:dyDescent="0.2">
      <c r="A102" s="217"/>
      <c r="B102" s="218"/>
      <c r="C102" s="241"/>
      <c r="D102" s="237"/>
      <c r="E102" s="237"/>
      <c r="F102" s="237"/>
      <c r="G102" s="237"/>
      <c r="H102" s="220"/>
      <c r="I102" s="220"/>
      <c r="J102" s="220"/>
      <c r="K102" s="220"/>
      <c r="L102" s="220"/>
      <c r="M102" s="220"/>
      <c r="N102" s="219"/>
      <c r="O102" s="219"/>
      <c r="P102" s="219"/>
      <c r="Q102" s="219"/>
      <c r="R102" s="220"/>
      <c r="S102" s="220"/>
      <c r="T102" s="220"/>
      <c r="U102" s="220"/>
      <c r="V102" s="220"/>
      <c r="W102" s="220"/>
      <c r="X102" s="220"/>
      <c r="Y102" s="220"/>
      <c r="Z102" s="210"/>
      <c r="AA102" s="210"/>
      <c r="AB102" s="210"/>
      <c r="AC102" s="210"/>
      <c r="AD102" s="210"/>
      <c r="AE102" s="210"/>
      <c r="AF102" s="210"/>
      <c r="AG102" s="210" t="s">
        <v>135</v>
      </c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1" x14ac:dyDescent="0.2">
      <c r="A103" s="229">
        <v>27</v>
      </c>
      <c r="B103" s="230" t="s">
        <v>571</v>
      </c>
      <c r="C103" s="240" t="s">
        <v>572</v>
      </c>
      <c r="D103" s="231" t="s">
        <v>293</v>
      </c>
      <c r="E103" s="232">
        <v>6</v>
      </c>
      <c r="F103" s="233"/>
      <c r="G103" s="234">
        <f>ROUND(E103*F103,2)</f>
        <v>0</v>
      </c>
      <c r="H103" s="233"/>
      <c r="I103" s="234">
        <f>ROUND(E103*H103,2)</f>
        <v>0</v>
      </c>
      <c r="J103" s="233"/>
      <c r="K103" s="234">
        <f>ROUND(E103*J103,2)</f>
        <v>0</v>
      </c>
      <c r="L103" s="234">
        <v>21</v>
      </c>
      <c r="M103" s="234">
        <f>G103*(1+L103/100)</f>
        <v>0</v>
      </c>
      <c r="N103" s="232">
        <v>0.25</v>
      </c>
      <c r="O103" s="232">
        <f>ROUND(E103*N103,2)</f>
        <v>1.5</v>
      </c>
      <c r="P103" s="232">
        <v>0</v>
      </c>
      <c r="Q103" s="232">
        <f>ROUND(E103*P103,2)</f>
        <v>0</v>
      </c>
      <c r="R103" s="234" t="s">
        <v>244</v>
      </c>
      <c r="S103" s="234" t="s">
        <v>130</v>
      </c>
      <c r="T103" s="235" t="s">
        <v>131</v>
      </c>
      <c r="U103" s="220">
        <v>0</v>
      </c>
      <c r="V103" s="220">
        <f>ROUND(E103*U103,2)</f>
        <v>0</v>
      </c>
      <c r="W103" s="220"/>
      <c r="X103" s="220" t="s">
        <v>245</v>
      </c>
      <c r="Y103" s="220" t="s">
        <v>133</v>
      </c>
      <c r="Z103" s="210"/>
      <c r="AA103" s="210"/>
      <c r="AB103" s="210"/>
      <c r="AC103" s="210"/>
      <c r="AD103" s="210"/>
      <c r="AE103" s="210"/>
      <c r="AF103" s="210"/>
      <c r="AG103" s="210" t="s">
        <v>246</v>
      </c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2" x14ac:dyDescent="0.2">
      <c r="A104" s="217"/>
      <c r="B104" s="218"/>
      <c r="C104" s="241"/>
      <c r="D104" s="237"/>
      <c r="E104" s="237"/>
      <c r="F104" s="237"/>
      <c r="G104" s="237"/>
      <c r="H104" s="220"/>
      <c r="I104" s="220"/>
      <c r="J104" s="220"/>
      <c r="K104" s="220"/>
      <c r="L104" s="220"/>
      <c r="M104" s="220"/>
      <c r="N104" s="219"/>
      <c r="O104" s="219"/>
      <c r="P104" s="219"/>
      <c r="Q104" s="219"/>
      <c r="R104" s="220"/>
      <c r="S104" s="220"/>
      <c r="T104" s="220"/>
      <c r="U104" s="220"/>
      <c r="V104" s="220"/>
      <c r="W104" s="220"/>
      <c r="X104" s="220"/>
      <c r="Y104" s="220"/>
      <c r="Z104" s="210"/>
      <c r="AA104" s="210"/>
      <c r="AB104" s="210"/>
      <c r="AC104" s="210"/>
      <c r="AD104" s="210"/>
      <c r="AE104" s="210"/>
      <c r="AF104" s="210"/>
      <c r="AG104" s="210" t="s">
        <v>135</v>
      </c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ht="22.5" outlineLevel="1" x14ac:dyDescent="0.2">
      <c r="A105" s="229">
        <v>28</v>
      </c>
      <c r="B105" s="230" t="s">
        <v>573</v>
      </c>
      <c r="C105" s="240" t="s">
        <v>574</v>
      </c>
      <c r="D105" s="231" t="s">
        <v>293</v>
      </c>
      <c r="E105" s="232">
        <v>12</v>
      </c>
      <c r="F105" s="233"/>
      <c r="G105" s="234">
        <f>ROUND(E105*F105,2)</f>
        <v>0</v>
      </c>
      <c r="H105" s="233"/>
      <c r="I105" s="234">
        <f>ROUND(E105*H105,2)</f>
        <v>0</v>
      </c>
      <c r="J105" s="233"/>
      <c r="K105" s="234">
        <f>ROUND(E105*J105,2)</f>
        <v>0</v>
      </c>
      <c r="L105" s="234">
        <v>21</v>
      </c>
      <c r="M105" s="234">
        <f>G105*(1+L105/100)</f>
        <v>0</v>
      </c>
      <c r="N105" s="232">
        <v>0.02</v>
      </c>
      <c r="O105" s="232">
        <f>ROUND(E105*N105,2)</f>
        <v>0.24</v>
      </c>
      <c r="P105" s="232">
        <v>0</v>
      </c>
      <c r="Q105" s="232">
        <f>ROUND(E105*P105,2)</f>
        <v>0</v>
      </c>
      <c r="R105" s="234" t="s">
        <v>244</v>
      </c>
      <c r="S105" s="234" t="s">
        <v>130</v>
      </c>
      <c r="T105" s="235" t="s">
        <v>131</v>
      </c>
      <c r="U105" s="220">
        <v>0</v>
      </c>
      <c r="V105" s="220">
        <f>ROUND(E105*U105,2)</f>
        <v>0</v>
      </c>
      <c r="W105" s="220"/>
      <c r="X105" s="220" t="s">
        <v>245</v>
      </c>
      <c r="Y105" s="220" t="s">
        <v>133</v>
      </c>
      <c r="Z105" s="210"/>
      <c r="AA105" s="210"/>
      <c r="AB105" s="210"/>
      <c r="AC105" s="210"/>
      <c r="AD105" s="210"/>
      <c r="AE105" s="210"/>
      <c r="AF105" s="210"/>
      <c r="AG105" s="210" t="s">
        <v>246</v>
      </c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2" x14ac:dyDescent="0.2">
      <c r="A106" s="217"/>
      <c r="B106" s="218"/>
      <c r="C106" s="241"/>
      <c r="D106" s="237"/>
      <c r="E106" s="237"/>
      <c r="F106" s="237"/>
      <c r="G106" s="237"/>
      <c r="H106" s="220"/>
      <c r="I106" s="220"/>
      <c r="J106" s="220"/>
      <c r="K106" s="220"/>
      <c r="L106" s="220"/>
      <c r="M106" s="220"/>
      <c r="N106" s="219"/>
      <c r="O106" s="219"/>
      <c r="P106" s="219"/>
      <c r="Q106" s="219"/>
      <c r="R106" s="220"/>
      <c r="S106" s="220"/>
      <c r="T106" s="220"/>
      <c r="U106" s="220"/>
      <c r="V106" s="220"/>
      <c r="W106" s="220"/>
      <c r="X106" s="220"/>
      <c r="Y106" s="220"/>
      <c r="Z106" s="210"/>
      <c r="AA106" s="210"/>
      <c r="AB106" s="210"/>
      <c r="AC106" s="210"/>
      <c r="AD106" s="210"/>
      <c r="AE106" s="210"/>
      <c r="AF106" s="210"/>
      <c r="AG106" s="210" t="s">
        <v>135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x14ac:dyDescent="0.2">
      <c r="A107" s="222" t="s">
        <v>125</v>
      </c>
      <c r="B107" s="223" t="s">
        <v>85</v>
      </c>
      <c r="C107" s="239" t="s">
        <v>86</v>
      </c>
      <c r="D107" s="224"/>
      <c r="E107" s="225"/>
      <c r="F107" s="226"/>
      <c r="G107" s="226">
        <f>SUMIF(AG108:AG110,"&lt;&gt;NOR",G108:G110)</f>
        <v>0</v>
      </c>
      <c r="H107" s="226"/>
      <c r="I107" s="226">
        <f>SUM(I108:I110)</f>
        <v>0</v>
      </c>
      <c r="J107" s="226"/>
      <c r="K107" s="226">
        <f>SUM(K108:K110)</f>
        <v>0</v>
      </c>
      <c r="L107" s="226"/>
      <c r="M107" s="226">
        <f>SUM(M108:M110)</f>
        <v>0</v>
      </c>
      <c r="N107" s="225"/>
      <c r="O107" s="225">
        <f>SUM(O108:O110)</f>
        <v>0</v>
      </c>
      <c r="P107" s="225"/>
      <c r="Q107" s="225">
        <f>SUM(Q108:Q110)</f>
        <v>0.16</v>
      </c>
      <c r="R107" s="226"/>
      <c r="S107" s="226"/>
      <c r="T107" s="227"/>
      <c r="U107" s="221"/>
      <c r="V107" s="221">
        <f>SUM(V108:V110)</f>
        <v>1.18</v>
      </c>
      <c r="W107" s="221"/>
      <c r="X107" s="221"/>
      <c r="Y107" s="221"/>
      <c r="AG107" t="s">
        <v>126</v>
      </c>
    </row>
    <row r="108" spans="1:60" ht="22.5" outlineLevel="1" x14ac:dyDescent="0.2">
      <c r="A108" s="229">
        <v>29</v>
      </c>
      <c r="B108" s="230" t="s">
        <v>575</v>
      </c>
      <c r="C108" s="240" t="s">
        <v>576</v>
      </c>
      <c r="D108" s="231" t="s">
        <v>293</v>
      </c>
      <c r="E108" s="232">
        <v>2</v>
      </c>
      <c r="F108" s="233"/>
      <c r="G108" s="234">
        <f>ROUND(E108*F108,2)</f>
        <v>0</v>
      </c>
      <c r="H108" s="233"/>
      <c r="I108" s="234">
        <f>ROUND(E108*H108,2)</f>
        <v>0</v>
      </c>
      <c r="J108" s="233"/>
      <c r="K108" s="234">
        <f>ROUND(E108*J108,2)</f>
        <v>0</v>
      </c>
      <c r="L108" s="234">
        <v>21</v>
      </c>
      <c r="M108" s="234">
        <f>G108*(1+L108/100)</f>
        <v>0</v>
      </c>
      <c r="N108" s="232">
        <v>0</v>
      </c>
      <c r="O108" s="232">
        <f>ROUND(E108*N108,2)</f>
        <v>0</v>
      </c>
      <c r="P108" s="232">
        <v>8.2000000000000003E-2</v>
      </c>
      <c r="Q108" s="232">
        <f>ROUND(E108*P108,2)</f>
        <v>0.16</v>
      </c>
      <c r="R108" s="234" t="s">
        <v>163</v>
      </c>
      <c r="S108" s="234" t="s">
        <v>130</v>
      </c>
      <c r="T108" s="235" t="s">
        <v>131</v>
      </c>
      <c r="U108" s="220">
        <v>0.58799999999999997</v>
      </c>
      <c r="V108" s="220">
        <f>ROUND(E108*U108,2)</f>
        <v>1.18</v>
      </c>
      <c r="W108" s="220"/>
      <c r="X108" s="220" t="s">
        <v>164</v>
      </c>
      <c r="Y108" s="220" t="s">
        <v>133</v>
      </c>
      <c r="Z108" s="210"/>
      <c r="AA108" s="210"/>
      <c r="AB108" s="210"/>
      <c r="AC108" s="210"/>
      <c r="AD108" s="210"/>
      <c r="AE108" s="210"/>
      <c r="AF108" s="210"/>
      <c r="AG108" s="210" t="s">
        <v>165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2" x14ac:dyDescent="0.2">
      <c r="A109" s="217"/>
      <c r="B109" s="218"/>
      <c r="C109" s="252" t="s">
        <v>577</v>
      </c>
      <c r="D109" s="249"/>
      <c r="E109" s="249"/>
      <c r="F109" s="249"/>
      <c r="G109" s="249"/>
      <c r="H109" s="220"/>
      <c r="I109" s="220"/>
      <c r="J109" s="220"/>
      <c r="K109" s="220"/>
      <c r="L109" s="220"/>
      <c r="M109" s="220"/>
      <c r="N109" s="219"/>
      <c r="O109" s="219"/>
      <c r="P109" s="219"/>
      <c r="Q109" s="219"/>
      <c r="R109" s="220"/>
      <c r="S109" s="220"/>
      <c r="T109" s="220"/>
      <c r="U109" s="220"/>
      <c r="V109" s="220"/>
      <c r="W109" s="220"/>
      <c r="X109" s="220"/>
      <c r="Y109" s="220"/>
      <c r="Z109" s="210"/>
      <c r="AA109" s="210"/>
      <c r="AB109" s="210"/>
      <c r="AC109" s="210"/>
      <c r="AD109" s="210"/>
      <c r="AE109" s="210"/>
      <c r="AF109" s="210"/>
      <c r="AG109" s="210" t="s">
        <v>167</v>
      </c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50" t="str">
        <f>C109</f>
        <v>s uložením hmot na skládku na vzdálenost do 3 m nebo s naložením na dopravní prostředek, se zásypem jam a jeho zhutněním</v>
      </c>
      <c r="BB109" s="210"/>
      <c r="BC109" s="210"/>
      <c r="BD109" s="210"/>
      <c r="BE109" s="210"/>
      <c r="BF109" s="210"/>
      <c r="BG109" s="210"/>
      <c r="BH109" s="210"/>
    </row>
    <row r="110" spans="1:60" outlineLevel="2" x14ac:dyDescent="0.2">
      <c r="A110" s="217"/>
      <c r="B110" s="218"/>
      <c r="C110" s="243"/>
      <c r="D110" s="236"/>
      <c r="E110" s="236"/>
      <c r="F110" s="236"/>
      <c r="G110" s="236"/>
      <c r="H110" s="220"/>
      <c r="I110" s="220"/>
      <c r="J110" s="220"/>
      <c r="K110" s="220"/>
      <c r="L110" s="220"/>
      <c r="M110" s="220"/>
      <c r="N110" s="219"/>
      <c r="O110" s="219"/>
      <c r="P110" s="219"/>
      <c r="Q110" s="219"/>
      <c r="R110" s="220"/>
      <c r="S110" s="220"/>
      <c r="T110" s="220"/>
      <c r="U110" s="220"/>
      <c r="V110" s="220"/>
      <c r="W110" s="220"/>
      <c r="X110" s="220"/>
      <c r="Y110" s="220"/>
      <c r="Z110" s="210"/>
      <c r="AA110" s="210"/>
      <c r="AB110" s="210"/>
      <c r="AC110" s="210"/>
      <c r="AD110" s="210"/>
      <c r="AE110" s="210"/>
      <c r="AF110" s="210"/>
      <c r="AG110" s="210" t="s">
        <v>135</v>
      </c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x14ac:dyDescent="0.2">
      <c r="A111" s="222" t="s">
        <v>125</v>
      </c>
      <c r="B111" s="223" t="s">
        <v>87</v>
      </c>
      <c r="C111" s="239" t="s">
        <v>88</v>
      </c>
      <c r="D111" s="224"/>
      <c r="E111" s="225"/>
      <c r="F111" s="226"/>
      <c r="G111" s="226">
        <f>SUMIF(AG112:AG114,"&lt;&gt;NOR",G112:G114)</f>
        <v>0</v>
      </c>
      <c r="H111" s="226"/>
      <c r="I111" s="226">
        <f>SUM(I112:I114)</f>
        <v>0</v>
      </c>
      <c r="J111" s="226"/>
      <c r="K111" s="226">
        <f>SUM(K112:K114)</f>
        <v>0</v>
      </c>
      <c r="L111" s="226"/>
      <c r="M111" s="226">
        <f>SUM(M112:M114)</f>
        <v>0</v>
      </c>
      <c r="N111" s="225"/>
      <c r="O111" s="225">
        <f>SUM(O112:O114)</f>
        <v>0</v>
      </c>
      <c r="P111" s="225"/>
      <c r="Q111" s="225">
        <f>SUM(Q112:Q114)</f>
        <v>0</v>
      </c>
      <c r="R111" s="226"/>
      <c r="S111" s="226"/>
      <c r="T111" s="227"/>
      <c r="U111" s="221"/>
      <c r="V111" s="221">
        <f>SUM(V112:V114)</f>
        <v>7.0000000000000007E-2</v>
      </c>
      <c r="W111" s="221"/>
      <c r="X111" s="221"/>
      <c r="Y111" s="221"/>
      <c r="AG111" t="s">
        <v>126</v>
      </c>
    </row>
    <row r="112" spans="1:60" outlineLevel="1" x14ac:dyDescent="0.2">
      <c r="A112" s="229">
        <v>30</v>
      </c>
      <c r="B112" s="230" t="s">
        <v>516</v>
      </c>
      <c r="C112" s="240" t="s">
        <v>517</v>
      </c>
      <c r="D112" s="231" t="s">
        <v>250</v>
      </c>
      <c r="E112" s="232">
        <v>4.3136000000000001</v>
      </c>
      <c r="F112" s="233"/>
      <c r="G112" s="234">
        <f>ROUND(E112*F112,2)</f>
        <v>0</v>
      </c>
      <c r="H112" s="233"/>
      <c r="I112" s="234">
        <f>ROUND(E112*H112,2)</f>
        <v>0</v>
      </c>
      <c r="J112" s="233"/>
      <c r="K112" s="234">
        <f>ROUND(E112*J112,2)</f>
        <v>0</v>
      </c>
      <c r="L112" s="234">
        <v>21</v>
      </c>
      <c r="M112" s="234">
        <f>G112*(1+L112/100)</f>
        <v>0</v>
      </c>
      <c r="N112" s="232">
        <v>0</v>
      </c>
      <c r="O112" s="232">
        <f>ROUND(E112*N112,2)</f>
        <v>0</v>
      </c>
      <c r="P112" s="232">
        <v>0</v>
      </c>
      <c r="Q112" s="232">
        <f>ROUND(E112*P112,2)</f>
        <v>0</v>
      </c>
      <c r="R112" s="234" t="s">
        <v>163</v>
      </c>
      <c r="S112" s="234" t="s">
        <v>130</v>
      </c>
      <c r="T112" s="235" t="s">
        <v>131</v>
      </c>
      <c r="U112" s="220">
        <v>1.6E-2</v>
      </c>
      <c r="V112" s="220">
        <f>ROUND(E112*U112,2)</f>
        <v>7.0000000000000007E-2</v>
      </c>
      <c r="W112" s="220"/>
      <c r="X112" s="220" t="s">
        <v>318</v>
      </c>
      <c r="Y112" s="220" t="s">
        <v>133</v>
      </c>
      <c r="Z112" s="210"/>
      <c r="AA112" s="210"/>
      <c r="AB112" s="210"/>
      <c r="AC112" s="210"/>
      <c r="AD112" s="210"/>
      <c r="AE112" s="210"/>
      <c r="AF112" s="210"/>
      <c r="AG112" s="210" t="s">
        <v>319</v>
      </c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2" x14ac:dyDescent="0.2">
      <c r="A113" s="217"/>
      <c r="B113" s="218"/>
      <c r="C113" s="252" t="s">
        <v>320</v>
      </c>
      <c r="D113" s="249"/>
      <c r="E113" s="249"/>
      <c r="F113" s="249"/>
      <c r="G113" s="249"/>
      <c r="H113" s="220"/>
      <c r="I113" s="220"/>
      <c r="J113" s="220"/>
      <c r="K113" s="220"/>
      <c r="L113" s="220"/>
      <c r="M113" s="220"/>
      <c r="N113" s="219"/>
      <c r="O113" s="219"/>
      <c r="P113" s="219"/>
      <c r="Q113" s="219"/>
      <c r="R113" s="220"/>
      <c r="S113" s="220"/>
      <c r="T113" s="220"/>
      <c r="U113" s="220"/>
      <c r="V113" s="220"/>
      <c r="W113" s="220"/>
      <c r="X113" s="220"/>
      <c r="Y113" s="220"/>
      <c r="Z113" s="210"/>
      <c r="AA113" s="210"/>
      <c r="AB113" s="210"/>
      <c r="AC113" s="210"/>
      <c r="AD113" s="210"/>
      <c r="AE113" s="210"/>
      <c r="AF113" s="210"/>
      <c r="AG113" s="210" t="s">
        <v>167</v>
      </c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2" x14ac:dyDescent="0.2">
      <c r="A114" s="217"/>
      <c r="B114" s="218"/>
      <c r="C114" s="243"/>
      <c r="D114" s="236"/>
      <c r="E114" s="236"/>
      <c r="F114" s="236"/>
      <c r="G114" s="236"/>
      <c r="H114" s="220"/>
      <c r="I114" s="220"/>
      <c r="J114" s="220"/>
      <c r="K114" s="220"/>
      <c r="L114" s="220"/>
      <c r="M114" s="220"/>
      <c r="N114" s="219"/>
      <c r="O114" s="219"/>
      <c r="P114" s="219"/>
      <c r="Q114" s="219"/>
      <c r="R114" s="220"/>
      <c r="S114" s="220"/>
      <c r="T114" s="220"/>
      <c r="U114" s="220"/>
      <c r="V114" s="220"/>
      <c r="W114" s="220"/>
      <c r="X114" s="220"/>
      <c r="Y114" s="220"/>
      <c r="Z114" s="210"/>
      <c r="AA114" s="210"/>
      <c r="AB114" s="210"/>
      <c r="AC114" s="210"/>
      <c r="AD114" s="210"/>
      <c r="AE114" s="210"/>
      <c r="AF114" s="210"/>
      <c r="AG114" s="210" t="s">
        <v>135</v>
      </c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x14ac:dyDescent="0.2">
      <c r="A115" s="222" t="s">
        <v>125</v>
      </c>
      <c r="B115" s="223" t="s">
        <v>91</v>
      </c>
      <c r="C115" s="239" t="s">
        <v>92</v>
      </c>
      <c r="D115" s="224"/>
      <c r="E115" s="225"/>
      <c r="F115" s="226"/>
      <c r="G115" s="226">
        <f>SUMIF(AG116:AG122,"&lt;&gt;NOR",G116:G122)</f>
        <v>0</v>
      </c>
      <c r="H115" s="226"/>
      <c r="I115" s="226">
        <f>SUM(I116:I122)</f>
        <v>0</v>
      </c>
      <c r="J115" s="226"/>
      <c r="K115" s="226">
        <f>SUM(K116:K122)</f>
        <v>0</v>
      </c>
      <c r="L115" s="226"/>
      <c r="M115" s="226">
        <f>SUM(M116:M122)</f>
        <v>0</v>
      </c>
      <c r="N115" s="225"/>
      <c r="O115" s="225">
        <f>SUM(O116:O122)</f>
        <v>0</v>
      </c>
      <c r="P115" s="225"/>
      <c r="Q115" s="225">
        <f>SUM(Q116:Q122)</f>
        <v>0</v>
      </c>
      <c r="R115" s="226"/>
      <c r="S115" s="226"/>
      <c r="T115" s="227"/>
      <c r="U115" s="221"/>
      <c r="V115" s="221">
        <f>SUM(V116:V122)</f>
        <v>0.38</v>
      </c>
      <c r="W115" s="221"/>
      <c r="X115" s="221"/>
      <c r="Y115" s="221"/>
      <c r="AG115" t="s">
        <v>126</v>
      </c>
    </row>
    <row r="116" spans="1:60" outlineLevel="1" x14ac:dyDescent="0.2">
      <c r="A116" s="229">
        <v>31</v>
      </c>
      <c r="B116" s="230" t="s">
        <v>328</v>
      </c>
      <c r="C116" s="240" t="s">
        <v>329</v>
      </c>
      <c r="D116" s="231" t="s">
        <v>250</v>
      </c>
      <c r="E116" s="232">
        <v>0.76600000000000001</v>
      </c>
      <c r="F116" s="233"/>
      <c r="G116" s="234">
        <f>ROUND(E116*F116,2)</f>
        <v>0</v>
      </c>
      <c r="H116" s="233"/>
      <c r="I116" s="234">
        <f>ROUND(E116*H116,2)</f>
        <v>0</v>
      </c>
      <c r="J116" s="233"/>
      <c r="K116" s="234">
        <f>ROUND(E116*J116,2)</f>
        <v>0</v>
      </c>
      <c r="L116" s="234">
        <v>21</v>
      </c>
      <c r="M116" s="234">
        <f>G116*(1+L116/100)</f>
        <v>0</v>
      </c>
      <c r="N116" s="232">
        <v>0</v>
      </c>
      <c r="O116" s="232">
        <f>ROUND(E116*N116,2)</f>
        <v>0</v>
      </c>
      <c r="P116" s="232">
        <v>0</v>
      </c>
      <c r="Q116" s="232">
        <f>ROUND(E116*P116,2)</f>
        <v>0</v>
      </c>
      <c r="R116" s="234" t="s">
        <v>330</v>
      </c>
      <c r="S116" s="234" t="s">
        <v>130</v>
      </c>
      <c r="T116" s="235" t="s">
        <v>131</v>
      </c>
      <c r="U116" s="220">
        <v>0.49</v>
      </c>
      <c r="V116" s="220">
        <f>ROUND(E116*U116,2)</f>
        <v>0.38</v>
      </c>
      <c r="W116" s="220"/>
      <c r="X116" s="220" t="s">
        <v>331</v>
      </c>
      <c r="Y116" s="220" t="s">
        <v>133</v>
      </c>
      <c r="Z116" s="210"/>
      <c r="AA116" s="210"/>
      <c r="AB116" s="210"/>
      <c r="AC116" s="210"/>
      <c r="AD116" s="210"/>
      <c r="AE116" s="210"/>
      <c r="AF116" s="210"/>
      <c r="AG116" s="210" t="s">
        <v>332</v>
      </c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2" x14ac:dyDescent="0.2">
      <c r="A117" s="217"/>
      <c r="B117" s="218"/>
      <c r="C117" s="242" t="s">
        <v>333</v>
      </c>
      <c r="D117" s="238"/>
      <c r="E117" s="238"/>
      <c r="F117" s="238"/>
      <c r="G117" s="238"/>
      <c r="H117" s="220"/>
      <c r="I117" s="220"/>
      <c r="J117" s="220"/>
      <c r="K117" s="220"/>
      <c r="L117" s="220"/>
      <c r="M117" s="220"/>
      <c r="N117" s="219"/>
      <c r="O117" s="219"/>
      <c r="P117" s="219"/>
      <c r="Q117" s="219"/>
      <c r="R117" s="220"/>
      <c r="S117" s="220"/>
      <c r="T117" s="220"/>
      <c r="U117" s="220"/>
      <c r="V117" s="220"/>
      <c r="W117" s="220"/>
      <c r="X117" s="220"/>
      <c r="Y117" s="220"/>
      <c r="Z117" s="210"/>
      <c r="AA117" s="210"/>
      <c r="AB117" s="210"/>
      <c r="AC117" s="210"/>
      <c r="AD117" s="210"/>
      <c r="AE117" s="210"/>
      <c r="AF117" s="210"/>
      <c r="AG117" s="210" t="s">
        <v>149</v>
      </c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2" x14ac:dyDescent="0.2">
      <c r="A118" s="217"/>
      <c r="B118" s="218"/>
      <c r="C118" s="243"/>
      <c r="D118" s="236"/>
      <c r="E118" s="236"/>
      <c r="F118" s="236"/>
      <c r="G118" s="236"/>
      <c r="H118" s="220"/>
      <c r="I118" s="220"/>
      <c r="J118" s="220"/>
      <c r="K118" s="220"/>
      <c r="L118" s="220"/>
      <c r="M118" s="220"/>
      <c r="N118" s="219"/>
      <c r="O118" s="219"/>
      <c r="P118" s="219"/>
      <c r="Q118" s="219"/>
      <c r="R118" s="220"/>
      <c r="S118" s="220"/>
      <c r="T118" s="220"/>
      <c r="U118" s="220"/>
      <c r="V118" s="220"/>
      <c r="W118" s="220"/>
      <c r="X118" s="220"/>
      <c r="Y118" s="220"/>
      <c r="Z118" s="210"/>
      <c r="AA118" s="210"/>
      <c r="AB118" s="210"/>
      <c r="AC118" s="210"/>
      <c r="AD118" s="210"/>
      <c r="AE118" s="210"/>
      <c r="AF118" s="210"/>
      <c r="AG118" s="210" t="s">
        <v>135</v>
      </c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1" x14ac:dyDescent="0.2">
      <c r="A119" s="229">
        <v>32</v>
      </c>
      <c r="B119" s="230" t="s">
        <v>334</v>
      </c>
      <c r="C119" s="240" t="s">
        <v>335</v>
      </c>
      <c r="D119" s="231" t="s">
        <v>250</v>
      </c>
      <c r="E119" s="232">
        <v>7.66</v>
      </c>
      <c r="F119" s="233"/>
      <c r="G119" s="234">
        <f>ROUND(E119*F119,2)</f>
        <v>0</v>
      </c>
      <c r="H119" s="233"/>
      <c r="I119" s="234">
        <f>ROUND(E119*H119,2)</f>
        <v>0</v>
      </c>
      <c r="J119" s="233"/>
      <c r="K119" s="234">
        <f>ROUND(E119*J119,2)</f>
        <v>0</v>
      </c>
      <c r="L119" s="234">
        <v>21</v>
      </c>
      <c r="M119" s="234">
        <f>G119*(1+L119/100)</f>
        <v>0</v>
      </c>
      <c r="N119" s="232">
        <v>0</v>
      </c>
      <c r="O119" s="232">
        <f>ROUND(E119*N119,2)</f>
        <v>0</v>
      </c>
      <c r="P119" s="232">
        <v>0</v>
      </c>
      <c r="Q119" s="232">
        <f>ROUND(E119*P119,2)</f>
        <v>0</v>
      </c>
      <c r="R119" s="234" t="s">
        <v>330</v>
      </c>
      <c r="S119" s="234" t="s">
        <v>130</v>
      </c>
      <c r="T119" s="235" t="s">
        <v>131</v>
      </c>
      <c r="U119" s="220">
        <v>0</v>
      </c>
      <c r="V119" s="220">
        <f>ROUND(E119*U119,2)</f>
        <v>0</v>
      </c>
      <c r="W119" s="220"/>
      <c r="X119" s="220" t="s">
        <v>331</v>
      </c>
      <c r="Y119" s="220" t="s">
        <v>133</v>
      </c>
      <c r="Z119" s="210"/>
      <c r="AA119" s="210"/>
      <c r="AB119" s="210"/>
      <c r="AC119" s="210"/>
      <c r="AD119" s="210"/>
      <c r="AE119" s="210"/>
      <c r="AF119" s="210"/>
      <c r="AG119" s="210" t="s">
        <v>332</v>
      </c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2" x14ac:dyDescent="0.2">
      <c r="A120" s="217"/>
      <c r="B120" s="218"/>
      <c r="C120" s="241"/>
      <c r="D120" s="237"/>
      <c r="E120" s="237"/>
      <c r="F120" s="237"/>
      <c r="G120" s="237"/>
      <c r="H120" s="220"/>
      <c r="I120" s="220"/>
      <c r="J120" s="220"/>
      <c r="K120" s="220"/>
      <c r="L120" s="220"/>
      <c r="M120" s="220"/>
      <c r="N120" s="219"/>
      <c r="O120" s="219"/>
      <c r="P120" s="219"/>
      <c r="Q120" s="219"/>
      <c r="R120" s="220"/>
      <c r="S120" s="220"/>
      <c r="T120" s="220"/>
      <c r="U120" s="220"/>
      <c r="V120" s="220"/>
      <c r="W120" s="220"/>
      <c r="X120" s="220"/>
      <c r="Y120" s="220"/>
      <c r="Z120" s="210"/>
      <c r="AA120" s="210"/>
      <c r="AB120" s="210"/>
      <c r="AC120" s="210"/>
      <c r="AD120" s="210"/>
      <c r="AE120" s="210"/>
      <c r="AF120" s="210"/>
      <c r="AG120" s="210" t="s">
        <v>135</v>
      </c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1" x14ac:dyDescent="0.2">
      <c r="A121" s="229">
        <v>33</v>
      </c>
      <c r="B121" s="230" t="s">
        <v>336</v>
      </c>
      <c r="C121" s="240" t="s">
        <v>337</v>
      </c>
      <c r="D121" s="231" t="s">
        <v>250</v>
      </c>
      <c r="E121" s="232">
        <v>0.76600000000000001</v>
      </c>
      <c r="F121" s="233"/>
      <c r="G121" s="234">
        <f>ROUND(E121*F121,2)</f>
        <v>0</v>
      </c>
      <c r="H121" s="233"/>
      <c r="I121" s="234">
        <f>ROUND(E121*H121,2)</f>
        <v>0</v>
      </c>
      <c r="J121" s="233"/>
      <c r="K121" s="234">
        <f>ROUND(E121*J121,2)</f>
        <v>0</v>
      </c>
      <c r="L121" s="234">
        <v>21</v>
      </c>
      <c r="M121" s="234">
        <f>G121*(1+L121/100)</f>
        <v>0</v>
      </c>
      <c r="N121" s="232">
        <v>0</v>
      </c>
      <c r="O121" s="232">
        <f>ROUND(E121*N121,2)</f>
        <v>0</v>
      </c>
      <c r="P121" s="232">
        <v>0</v>
      </c>
      <c r="Q121" s="232">
        <f>ROUND(E121*P121,2)</f>
        <v>0</v>
      </c>
      <c r="R121" s="234"/>
      <c r="S121" s="234" t="s">
        <v>240</v>
      </c>
      <c r="T121" s="235" t="s">
        <v>131</v>
      </c>
      <c r="U121" s="220">
        <v>0</v>
      </c>
      <c r="V121" s="220">
        <f>ROUND(E121*U121,2)</f>
        <v>0</v>
      </c>
      <c r="W121" s="220"/>
      <c r="X121" s="220" t="s">
        <v>331</v>
      </c>
      <c r="Y121" s="220" t="s">
        <v>133</v>
      </c>
      <c r="Z121" s="210"/>
      <c r="AA121" s="210"/>
      <c r="AB121" s="210"/>
      <c r="AC121" s="210"/>
      <c r="AD121" s="210"/>
      <c r="AE121" s="210"/>
      <c r="AF121" s="210"/>
      <c r="AG121" s="210" t="s">
        <v>332</v>
      </c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2" x14ac:dyDescent="0.2">
      <c r="A122" s="217"/>
      <c r="B122" s="218"/>
      <c r="C122" s="241"/>
      <c r="D122" s="237"/>
      <c r="E122" s="237"/>
      <c r="F122" s="237"/>
      <c r="G122" s="237"/>
      <c r="H122" s="220"/>
      <c r="I122" s="220"/>
      <c r="J122" s="220"/>
      <c r="K122" s="220"/>
      <c r="L122" s="220"/>
      <c r="M122" s="220"/>
      <c r="N122" s="219"/>
      <c r="O122" s="219"/>
      <c r="P122" s="219"/>
      <c r="Q122" s="219"/>
      <c r="R122" s="220"/>
      <c r="S122" s="220"/>
      <c r="T122" s="220"/>
      <c r="U122" s="220"/>
      <c r="V122" s="220"/>
      <c r="W122" s="220"/>
      <c r="X122" s="220"/>
      <c r="Y122" s="220"/>
      <c r="Z122" s="210"/>
      <c r="AA122" s="210"/>
      <c r="AB122" s="210"/>
      <c r="AC122" s="210"/>
      <c r="AD122" s="210"/>
      <c r="AE122" s="210"/>
      <c r="AF122" s="210"/>
      <c r="AG122" s="210" t="s">
        <v>135</v>
      </c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x14ac:dyDescent="0.2">
      <c r="A123" s="3"/>
      <c r="B123" s="4"/>
      <c r="C123" s="244"/>
      <c r="D123" s="6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AE123">
        <v>15</v>
      </c>
      <c r="AF123">
        <v>21</v>
      </c>
      <c r="AG123" t="s">
        <v>111</v>
      </c>
    </row>
    <row r="124" spans="1:60" x14ac:dyDescent="0.2">
      <c r="A124" s="213"/>
      <c r="B124" s="214" t="s">
        <v>29</v>
      </c>
      <c r="C124" s="245"/>
      <c r="D124" s="215"/>
      <c r="E124" s="216"/>
      <c r="F124" s="216"/>
      <c r="G124" s="228">
        <f>G8+G52+G65+G107+G111+G115</f>
        <v>0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AE124">
        <f>SUMIF(L7:L122,AE123,G7:G122)</f>
        <v>0</v>
      </c>
      <c r="AF124">
        <f>SUMIF(L7:L122,AF123,G7:G122)</f>
        <v>0</v>
      </c>
      <c r="AG124" t="s">
        <v>157</v>
      </c>
    </row>
    <row r="125" spans="1:60" x14ac:dyDescent="0.2">
      <c r="C125" s="246"/>
      <c r="D125" s="10"/>
      <c r="AG125" t="s">
        <v>158</v>
      </c>
    </row>
    <row r="126" spans="1:60" x14ac:dyDescent="0.2">
      <c r="D126" s="10"/>
    </row>
    <row r="127" spans="1:60" x14ac:dyDescent="0.2">
      <c r="D127" s="10"/>
    </row>
    <row r="128" spans="1:60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P3R31xCAfRYipGISFpkBP+MDd6jrEGV/KfZRbZJMWGv9GHJQxwTCG/S+OJMsqhXM/zRi9/FM7iwZEGGd6oMeQA==" saltValue="h9FcGm+WSt4Qujlvi/seFA==" spinCount="100000" sheet="1" formatRows="0"/>
  <mergeCells count="53">
    <mergeCell ref="C114:G114"/>
    <mergeCell ref="C117:G117"/>
    <mergeCell ref="C118:G118"/>
    <mergeCell ref="C120:G120"/>
    <mergeCell ref="C122:G122"/>
    <mergeCell ref="C102:G102"/>
    <mergeCell ref="C104:G104"/>
    <mergeCell ref="C106:G106"/>
    <mergeCell ref="C109:G109"/>
    <mergeCell ref="C110:G110"/>
    <mergeCell ref="C113:G113"/>
    <mergeCell ref="C90:G90"/>
    <mergeCell ref="C92:G92"/>
    <mergeCell ref="C94:G94"/>
    <mergeCell ref="C96:G96"/>
    <mergeCell ref="C98:G98"/>
    <mergeCell ref="C100:G100"/>
    <mergeCell ref="C71:G71"/>
    <mergeCell ref="C75:G75"/>
    <mergeCell ref="C78:G78"/>
    <mergeCell ref="C82:G82"/>
    <mergeCell ref="C85:G85"/>
    <mergeCell ref="C87:G87"/>
    <mergeCell ref="C55:G55"/>
    <mergeCell ref="C57:G57"/>
    <mergeCell ref="C59:G59"/>
    <mergeCell ref="C61:G61"/>
    <mergeCell ref="C62:G62"/>
    <mergeCell ref="C64:G64"/>
    <mergeCell ref="C38:G38"/>
    <mergeCell ref="C40:G40"/>
    <mergeCell ref="C43:G43"/>
    <mergeCell ref="C46:G46"/>
    <mergeCell ref="C49:G49"/>
    <mergeCell ref="C51:G51"/>
    <mergeCell ref="C26:G26"/>
    <mergeCell ref="C28:G28"/>
    <mergeCell ref="C30:G30"/>
    <mergeCell ref="C32:G32"/>
    <mergeCell ref="C34:G34"/>
    <mergeCell ref="C36:G36"/>
    <mergeCell ref="C14:G14"/>
    <mergeCell ref="C16:G16"/>
    <mergeCell ref="C18:G18"/>
    <mergeCell ref="C20:G20"/>
    <mergeCell ref="C22:G22"/>
    <mergeCell ref="C24:G24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00 001 Naklady</vt:lpstr>
      <vt:lpstr>SO 101.1 001 Pol</vt:lpstr>
      <vt:lpstr>SO 101.1 002 Pol</vt:lpstr>
      <vt:lpstr>SO 101.2 001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'00 001 Naklady'!Názvy_tisku</vt:lpstr>
      <vt:lpstr>'SO 101.1 001 Pol'!Názvy_tisku</vt:lpstr>
      <vt:lpstr>'SO 101.1 002 Pol'!Názvy_tisku</vt:lpstr>
      <vt:lpstr>'SO 101.2 001 Pol'!Názvy_tisku</vt:lpstr>
      <vt:lpstr>oadresa</vt:lpstr>
      <vt:lpstr>Stavba!Objednatel</vt:lpstr>
      <vt:lpstr>Stavba!Objekt</vt:lpstr>
      <vt:lpstr>'00 001 Naklady'!Oblast_tisku</vt:lpstr>
      <vt:lpstr>'SO 101.1 001 Pol'!Oblast_tisku</vt:lpstr>
      <vt:lpstr>'SO 101.1 002 Pol'!Oblast_tisku</vt:lpstr>
      <vt:lpstr>'SO 101.2 001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2019-03-19T12:27:02Z</cp:lastPrinted>
  <dcterms:created xsi:type="dcterms:W3CDTF">2009-04-08T07:15:50Z</dcterms:created>
  <dcterms:modified xsi:type="dcterms:W3CDTF">2023-11-29T08:57:42Z</dcterms:modified>
</cp:coreProperties>
</file>