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pkvcz-my.sharepoint.com/personal/kudyn_pkv_cz/Documents/EPC - Břeclav/JŘSÚ_Zadávací_dokumentace/Finální ZD/"/>
    </mc:Choice>
  </mc:AlternateContent>
  <xr:revisionPtr revIDLastSave="929" documentId="13_ncr:1_{CDCE19E8-05EE-724F-AD58-604A619794C4}" xr6:coauthVersionLast="47" xr6:coauthVersionMax="47" xr10:uidLastSave="{649BECFE-0B9C-4A42-B42D-3B046C9EF4A9}"/>
  <bookViews>
    <workbookView xWindow="70460" yWindow="-900" windowWidth="38400" windowHeight="19700" firstSheet="2" activeTab="1" xr2:uid="{BC1A09C7-9C89-AB4D-ADF2-6F21C6FE2E0F}"/>
  </bookViews>
  <sheets>
    <sheet name="8 - Údaje a hodnotící tabulky " sheetId="2" r:id="rId1"/>
    <sheet name="8 - Údaje a hodnotícíc tabulky" sheetId="3" r:id="rId2"/>
    <sheet name="8 - Výpočet nákladů a úspor" sheetId="4" r:id="rId3"/>
  </sheets>
  <externalReferences>
    <externalReference r:id="rId4"/>
  </externalReferences>
  <definedNames>
    <definedName name="ano_ne">[1]Databaze!$AH$2760:$AH$2761</definedName>
    <definedName name="azimut_foto_solar">[1]Databaze!$B$258:$B$264</definedName>
    <definedName name="c_objektu">[1]Databaze!$AI$2760:$AI$2780</definedName>
    <definedName name="c_opatreni">[1]Opatření!$Q$3237:$Q$3256</definedName>
    <definedName name="c_zony">[1]Mezivýpočty!$Y$3240:$Y$3249</definedName>
    <definedName name="cisla_mistnosti">[1]Databaze!$U$192:$U$193</definedName>
    <definedName name="cislo_budovy">[1]Databaze!$O$192:$O$203</definedName>
    <definedName name="cislo_strany">IF(ISNA(MATCH(ROW(),radek_prvni,1)),1,MATCH(ROW(),radek_prvni,1)+1)</definedName>
    <definedName name="clona_vyrobek">INDEX(databaze_clony,4,HLOOKUP([1]Opatření!XFD1,databaze_clony,2,FALSE)):INDEX(databaze_clony,HLOOKUP([1]Opatření!XFD1,databaze_clony,3,FALSE),HLOOKUP([1]Opatření!XFD1,databaze_clony,2,FALSE))</definedName>
    <definedName name="clonění">[1]Databaze!$E$3571:$E$3593</definedName>
    <definedName name="databaze_clony">[1]Databaze!$K$2791:$N$2812</definedName>
    <definedName name="databaze_kogenerace">[1]Databaze!$A$2880:$Q$2903</definedName>
    <definedName name="databaze_material">[1]Databaze!$D$1834:$M$1889</definedName>
    <definedName name="databaze_solarni_zasobniky_TV">[1]Databaze!$A$3433:$E$3459</definedName>
    <definedName name="databaze_solarni_zasobniky_vyt">[1]Databaze!$A$3462:$D$3470</definedName>
    <definedName name="databaze_typ">[1]Databaze!$D$1815:$L$1832</definedName>
    <definedName name="databaze_vyrobek">[1]Databaze!$I$1893:$DJ$2248</definedName>
    <definedName name="DATABAZE_ZDROJE_NAZEV">[1]Databaze!$A$3151:$T$3295</definedName>
    <definedName name="eer">[1]Databaze!$Z$1008:$Z$1020</definedName>
    <definedName name="ENERGONOSITEL">[1]Databaze!$AE$2760:$AE$2764</definedName>
    <definedName name="H_1">[1]Mezivýpočty!$B$3143:$H$3199</definedName>
    <definedName name="H_10">[1]Mezivýpočty!$BM$3143:$BS$3199</definedName>
    <definedName name="H_11">[1]Mezivýpočty!$BT$3143:$BZ$3199</definedName>
    <definedName name="H_12">[1]Mezivýpočty!$CA$3143:$CG$3199</definedName>
    <definedName name="H_13">[1]Mezivýpočty!$CH$3143:$CN$3199</definedName>
    <definedName name="H_14">[1]Mezivýpočty!$CO$3143:$CU$3199</definedName>
    <definedName name="H_15">[1]Mezivýpočty!$CV$3143:$DB$3199</definedName>
    <definedName name="H_16">[1]Mezivýpočty!$DC$3143:$DI$3199</definedName>
    <definedName name="H_17">[1]Mezivýpočty!$DJ$3143:$DP$3199</definedName>
    <definedName name="H_18">[1]Mezivýpočty!$DQ$3143:$DW$3199</definedName>
    <definedName name="H_19">[1]Mezivýpočty!$DX$3143:$ED$3199</definedName>
    <definedName name="H_2">[1]Mezivýpočty!$I$3143:$O$3199</definedName>
    <definedName name="H_20">[1]Mezivýpočty!$EE$3143:$EK$3199</definedName>
    <definedName name="H_21">[1]Mezivýpočty!$EL$3143:$ER$3199</definedName>
    <definedName name="H_3">[1]Mezivýpočty!$P$3143:$V$3199</definedName>
    <definedName name="H_4">[1]Mezivýpočty!$W$3143:$AC$3199</definedName>
    <definedName name="H_5">[1]Mezivýpočty!$AD$3143:$AJ$3199</definedName>
    <definedName name="H_6">[1]Mezivýpočty!$AK$3143:$AQ$3199</definedName>
    <definedName name="H_7">[1]Mezivýpočty!$AR$3143:$AX$3199</definedName>
    <definedName name="H_8">[1]Mezivýpočty!$AY$3143:$BE$3199</definedName>
    <definedName name="H_9">[1]Mezivýpočty!$BF$3143:$BL$3199</definedName>
    <definedName name="hodiny">[1]Mezivýpočty!$A$2530:$W$2532</definedName>
    <definedName name="indexy_G">[1]Databaze!$A$303:$M$310</definedName>
    <definedName name="indexy_h">[1]Databaze!$A$294:$M$301</definedName>
    <definedName name="intenzita_vymeny">[1]Databaze!$K$192:$K$224</definedName>
    <definedName name="IZOLACE">[1]Databaze!$A$323:$A$415</definedName>
    <definedName name="kapacita_kce">""</definedName>
    <definedName name="kogenerace">[1]Databaze!$A$2880:$A$2903</definedName>
    <definedName name="material_dle_typu">INDEX(databaze_typ,4,HLOOKUP([1]Objekty!XFD1,databaze_typ,2,FALSE)):INDEX(databaze_typ,HLOOKUP([1]Objekty!XFD1,databaze_typ,3,FALSE),HLOOKUP([1]Objekty!XFD1,databaze_typ,2,FALSE))</definedName>
    <definedName name="mesto">[1]Databaze!$A$5:$A$80</definedName>
    <definedName name="nazev_zdroje">[1]Mezivýpočty!$A$2600:$A$2619</definedName>
    <definedName name="osvetleni">[1]Databaze!$C$430:$C$590</definedName>
    <definedName name="osvetleni_typ">[1]Databaze!$A$423:$A$425</definedName>
    <definedName name="osvetleni_vyrobce">[1]Databaze!$B$423:$B$425</definedName>
    <definedName name="Otopné_plochy">[1]Databaze!$A$3631:$A$3820</definedName>
    <definedName name="PENB_potreba_osv">[1]Databaze!$DL$465:$DL$524</definedName>
    <definedName name="PENB_svyhledat_odporpodlah">[1]Databaze!$L$2556:$M$2561</definedName>
    <definedName name="PENB_svyhledat_potreby">[1]Databaze!$DL$465:$DR$524</definedName>
    <definedName name="POČET_DNÍ_OB">[1]Databaze!$A$3509:$K$3519</definedName>
    <definedName name="podlahy">[1]Databaze!$L$2537:$L$2545</definedName>
    <definedName name="pomocna_energie">[1]Databaze!$A$3571:$A$3627</definedName>
    <definedName name="PR_TEPLOTA">[1]Databaze!$A$3520:$K$3530</definedName>
    <definedName name="Prostor_osv">[1]Databaze!$DK$466:$DK$509</definedName>
    <definedName name="roky">[1]Databaze!$AJ$2760:$AJ$2780</definedName>
    <definedName name="rozvody_prumer">[1]Mezivýpočty!$A$1269:$A$1312</definedName>
    <definedName name="sam_spocitat">[1]Databaze!$AG$2760:$AG$2761</definedName>
    <definedName name="scenar_dva">[1]Mezivýpočty!$A$4114:$O$4163</definedName>
    <definedName name="scenar_tri">[1]Mezivýpočty!$Q$4114:$AE$4163</definedName>
    <definedName name="scenare">[1]Mezivýpočty!$BC$4111:$VD$4166</definedName>
    <definedName name="scenare_eko">[1]Mezivýpočty!$WE$4140:$WQ$4168</definedName>
    <definedName name="skladby">[1]Databaze!$J$2760:$J$2786</definedName>
    <definedName name="SKLADBY_podlahy">[1]Databaze!$A$2512:$A$2757</definedName>
    <definedName name="SKLADBY_stěny">[1]Databaze!$E$2512:$E$2757</definedName>
    <definedName name="SKLADBY_stropy">[1]Databaze!$C$2512:$C$2757</definedName>
    <definedName name="SKLADBY_výplně">[1]Databaze!$I$2513:$I$2757</definedName>
    <definedName name="sklon_foto_solar">[1]Databaze!$A$258:$A$261</definedName>
    <definedName name="skutecne_spotreby">[1]Mezivýpočty!$A$1186:$H$1209</definedName>
    <definedName name="sluneční_svit">[1]Mezivýpočty!$OK$8:$OU$371</definedName>
    <definedName name="solarni_zasobniky_TV_nazev">[1]Databaze!$A$3433:$A$3459</definedName>
    <definedName name="solarni_zasobniky_VYT_nazev">[1]Databaze!$A$3462:$A$3470</definedName>
    <definedName name="soucinitel_pruvzd">[1]Databaze!$R$192:$R$195</definedName>
    <definedName name="SOUČINITEL_prosklení">[1]Databaze!$K$2761:$K$2778</definedName>
    <definedName name="SOUČINITEL_tepelné_vazby">[1]Databaze!$L$2514:$L$2517</definedName>
    <definedName name="spotrebanaos">[1]Databaze!$F$257:$F$265</definedName>
    <definedName name="statutarni_organ">[1]Databaze!$G$2761:$G$2775</definedName>
    <definedName name="steny">[1]Databaze!$L$2520:$L$2527</definedName>
    <definedName name="stineni_0609">[1]Databaze!$AB$191:$AB$193</definedName>
    <definedName name="stropy">[1]Databaze!$L$2530:$L$2536</definedName>
    <definedName name="sv_strana">[1]Databaze!$BB$2760:$BB$2768</definedName>
    <definedName name="svyhledat_bilance">[1]Mezivýpočty!$BQ$1186:$BX$1210</definedName>
    <definedName name="svyhledat_cisla_mistnosti">[1]Databaze!$U$192:$V$193</definedName>
    <definedName name="svyhledat_cislo_budovy">[1]Databaze!$O$192:$P$203</definedName>
    <definedName name="svyhledat_clonění">[1]Databaze!$E$3571:$F$3593</definedName>
    <definedName name="Svyhledat_clony">[1]Databaze!$A$2789:$H$2861</definedName>
    <definedName name="svyhledat_denniTV">[1]Mezivýpočty!$F$1418:$K$1439</definedName>
    <definedName name="svyhledat_druh_prace">[1]Databaze!$T$2760:$U$2767</definedName>
    <definedName name="svyhledat_energonositel">[1]Databaze!$V$2760:$AC$2775</definedName>
    <definedName name="svyhledat_foto">[1]Databaze!$A$270:$FM$274</definedName>
    <definedName name="svyhledat_chlazeni">[1]Mezivýpočty!$AA$1187:$AH$1209</definedName>
    <definedName name="svyhledat_intenzita_vymeny">[1]Databaze!$K$192:$L$224</definedName>
    <definedName name="svyhledat_izolace">[1]Databaze!$A$322:$F$415</definedName>
    <definedName name="svyhledat_materialy_lambda">[1]Databaze!$D$1893:$G$2506</definedName>
    <definedName name="svyhledat_město">[1]Databaze!$A$4:$AG$80</definedName>
    <definedName name="svyhledat_navrh_zzt">[1]Objekty!$A$544:$KW$553</definedName>
    <definedName name="svyhledat_ohrev">[1]Mezivýpočty!$AT$1187:$BA$1209</definedName>
    <definedName name="svyhledat_opatreni">[1]Opatření!$AW$4:$FE$54</definedName>
    <definedName name="svyhledat_opatreni_eko">[1]Mezivýpočty!$A$1926:$E$1957</definedName>
    <definedName name="svyhledat_osv">[1]Mezivýpočty!$BC$1187:$BF$1210</definedName>
    <definedName name="svyhledat_osv_provoz">[1]Databaze!$DK$427:$DS$451</definedName>
    <definedName name="svyhledat_osvetleni">[1]Databaze!$C$430:$BX$590</definedName>
    <definedName name="svyhledat_otopné_plochy">[1]Databaze!$A$3631:$D$3820</definedName>
    <definedName name="svyhledat_podil_elektrina">[1]Mezivýpočty!$BZ$1186:$CA$1194</definedName>
    <definedName name="svyhledat_podlahy">[1]Databaze!$L$2538:$Q$2545</definedName>
    <definedName name="svyhledat_pomocna_energie">[1]Databaze!$A$3571:$C$3627</definedName>
    <definedName name="svyhledat_rozvody_prumer">[1]Mezivýpočty!$A$1264:$K$1312</definedName>
    <definedName name="SVYHLEDAT_SKLADBY_podlahy">[1]Databaze!$A$2513:$B$2757</definedName>
    <definedName name="SVYHLEDAT_SKLADBY_stěny">[1]Databaze!$E$2513:$F$2757</definedName>
    <definedName name="SVYHLEDAT_SKLADBY_stropy">[1]Databaze!$C$2513:$D$2757</definedName>
    <definedName name="SVYHLEDAT_SKLADBY_výplně">[1]Databaze!$I$2513:$J$2757</definedName>
    <definedName name="svyhledat_solary">[1]Databaze!$A$276:$FM$280</definedName>
    <definedName name="svyhledat_soucinitel_pruvzd">[1]Databaze!$R$192:$S$195</definedName>
    <definedName name="svyhledat_spotrebanaos">[1]Databaze!$F$257:$G$265</definedName>
    <definedName name="svyhledat_stropy">[1]Databaze!$L$2529:$Q$2536</definedName>
    <definedName name="svyhledat_technologie">[1]Mezivýpočty!$BH$1187:$BO$1209</definedName>
    <definedName name="svyhledat_teplarny">[1]Databaze!$AL$5:$AT$38</definedName>
    <definedName name="svyhledat_typ_zdroje_osv">[1]Databaze!$DW$440:$DY$447</definedName>
    <definedName name="SVYHLEDAT_U_podlahy">[1]Databaze!$L$2539:$Q$2545</definedName>
    <definedName name="SVYHLEDAT_U_stěny">[1]Databaze!$L$2520:$Q$2527</definedName>
    <definedName name="SVYHLEDAT_U_střechy">[1]Databaze!$L$2530:$Q$2536</definedName>
    <definedName name="svyhledat_u_výplně">[1]Databaze!$L$2546:$O$2554</definedName>
    <definedName name="svyhledat_uc_dist_ch">[1]Databaze!$Z$1023:$AA$1028</definedName>
    <definedName name="svyhledat_uc_distr_vyt">[1]Databaze!$Z$983:$AA$988</definedName>
    <definedName name="svyhledat_uc_kotlu">[1]Databaze!$Z$927:$AA$981</definedName>
    <definedName name="svyhledat_uc_odvlhceni">[1]Databaze!$Z$1050:$AA$1057</definedName>
    <definedName name="svyhledat_uc_sd_ch">[1]Databaze!$Z$1031:$AA$1038</definedName>
    <definedName name="svyhledat_uc_sd_vyt">[1]Databaze!$Z$991:$AA$1006</definedName>
    <definedName name="svyhledat_uc_vlhceni">[1]Databaze!$Z$1041:$AA$1047</definedName>
    <definedName name="svyhledat_vlhkost">[1]Mezivýpočty!$AJ$1187:$AM$1209</definedName>
    <definedName name="svyhledat_vymena_zdroje">[1]Mezivýpočty!$A$1475:$Y$1497</definedName>
    <definedName name="svyhledat_vytapeni">[1]Mezivýpočty!$I$1187:$P$1209</definedName>
    <definedName name="svyhledat_vzt">[1]Mezivýpočty!$AO$1187:$AR$1209</definedName>
    <definedName name="svyhledat_zdroje_pozatepleni">[1]Mezivýpočty!$A$1500:$AS$1522</definedName>
    <definedName name="svyhledat_zdroje_TV">[1]Mezivýpočty!$A$2568:$CX$2589</definedName>
    <definedName name="svyhledat_zdroje_vytapeni">[1]Mezivýpočty!$A$2597:$DV$2625</definedName>
    <definedName name="svyhledat_ztrata_rozvodu_tv">[1]Databaze!$Z$1108:$AA$1189</definedName>
    <definedName name="svyhledat_ztrata_zasobniku">[1]Databaze!$Z$1060:$AB$1105</definedName>
    <definedName name="Svyhledat_ztraty_prepozatepleni">[1]Mezivýpočty!$A$3286:$AC$3308</definedName>
    <definedName name="svyhledat_ztraty_zdroje_po_zatepleni">[1]Mezivýpočty!$A$1524:$X$1544</definedName>
    <definedName name="svyhledat_ZZT">[1]Databaze!$R$2792:$S$2802</definedName>
    <definedName name="tepelna_cerpadla">[1]Databaze!$A$3208:$A$3244</definedName>
    <definedName name="teplarny">[1]Databaze!$AL$5:$AL$38</definedName>
    <definedName name="teplota_provoz_ztrata">[1]Mezivýpočty!$A$1418:$E$1439</definedName>
    <definedName name="TNI_typizovane_uzivani_budov">[1]Databaze!$AD$193:$BC$246</definedName>
    <definedName name="typ_clony">[1]Databaze!$K$2791:$N$2791</definedName>
    <definedName name="Typ_dokumentu_výpočtu">[1]Databaze!$Q$2760:$Q$2769</definedName>
    <definedName name="Typ_materialu">[1]Databaze!$D$1815:$L$1815</definedName>
    <definedName name="typ_objektu">[1]Databaze!$L$2761:$L$2770</definedName>
    <definedName name="typ_osv_soustavy">[1]Databaze!$DW$431:$DW$433</definedName>
    <definedName name="typZdrojeEnex">[1]Databaze!$Z$1194:$Z$1232</definedName>
    <definedName name="uc_dist_ch">[1]Databaze!$Z$1023:$Z$1028</definedName>
    <definedName name="uc_distr_vytapeni">[1]Databaze!$Z$983:$Z$988</definedName>
    <definedName name="uc_kotlu">[1]Databaze!$Z$927:$Z$981</definedName>
    <definedName name="uc_odvlhceni">[1]Databaze!$Z$1050:$Z$1057</definedName>
    <definedName name="uc_sd_ch">[1]Databaze!$Z$1031:$Z$1038</definedName>
    <definedName name="uc_sd_vyt">[1]Databaze!$Z$991:$Z$1006</definedName>
    <definedName name="uc_vlhceni">[1]Databaze!$Z$1041:$Z$1047</definedName>
    <definedName name="vvyhledat_rychlost_vetru">[1]Mezivýpočty!$A$1551:$K$1916</definedName>
    <definedName name="VVYHLEDAT_sazby_ČEZ">[1]Databaze!$D$104:$W$123</definedName>
    <definedName name="VVYHLEDAT_sazby_EON">[1]Databaze!$D$134:$S$153</definedName>
    <definedName name="VVYHLEDAT_sazby_PRE">[1]Databaze!$D$163:$S$182</definedName>
    <definedName name="vvyhledat_solary_vyt">[1]Mezivýpočty!$B$1400:$W$1413</definedName>
    <definedName name="vvyhledat_tv_ucinnost">[1]Mezivýpočty!$CC$2568:$CW$2589</definedName>
    <definedName name="vvyhledat_ztraty_tv_nove">[1]Mezivýpočty!$AN$1300:$BK$1333</definedName>
    <definedName name="vvyhledat_ztraty_tv_stavajici">[1]Mezivýpočty!$O$1300:$AL$1333</definedName>
    <definedName name="vvyhledat_ztraty_vyt_nove">[1]Mezivýpočty!$AN$1263:$BK$1296</definedName>
    <definedName name="vvyhledat_ztraty_vyt_stavajici">[1]Mezivýpočty!$O$1263:$AL$1296</definedName>
    <definedName name="vyber_energonositele">[1]Mezivýpočty!$W$1339:$AH$1339</definedName>
    <definedName name="vyber_podlahy">IF([1]Objekty!B$131="Zjednodušená",SKLADBY_podlahy,Typ_materialu)</definedName>
    <definedName name="vyber_stěny">IF([1]Objekty!B$131="Zjednodušená",SKLADBY_stěny,Typ_materialu)</definedName>
    <definedName name="vyber_stropy">IF([1]Objekty!B$131="Zjednodušená",SKLADBY_stropy,Typ_materialu)</definedName>
    <definedName name="vyplne">[1]Databaze!$L$2548:$L$2554</definedName>
    <definedName name="vypocet_tv">[1]Mezivýpočty!$Y$2379:$Y$2380</definedName>
    <definedName name="vyrobce_dle_materialu">INDEX(databaze_material,VLOOKUP([1]Objekty!XFD1,databaze_material,2,FALSE),4):INDEX(databaze_material,VLOOKUP([1]Objekty!XFD1,databaze_material,2,FALSE),VLOOKUP([1]Objekty!XFD1,databaze_material,3,FALSE))</definedName>
    <definedName name="vyrobek_dle_vyrobce">INDEX(databaze_vyrobek,VLOOKUP([1]Objekty!XFC1&amp;" "&amp;[1]Objekty!XFD1,databaze_vyrobek,2,FALSE),4):INDEX(databaze_vyrobek,VLOOKUP([1]Objekty!XFC1&amp;" "&amp;[1]Objekty!XFD1,databaze_vyrobek,2,FALSE),VLOOKUP([1]Objekty!XFC1&amp;" "&amp;[1]Objekty!XFD1,databaze_vyrobek,3,FALSE))</definedName>
    <definedName name="zdroje_nazev">[1]Databaze!$A$3151:$A$3295</definedName>
    <definedName name="zisky_po_zonach">[1]Mezivýpočty!$A$2303:$W$2313</definedName>
    <definedName name="zona">[1]Databaze!$CO$2760:$CO$2769</definedName>
    <definedName name="zony_TV">[1]Mezivýpočty!$A$2381:$W$2392</definedName>
    <definedName name="Ztráta_obálkou">[1]Mezivýpočty!$Y$3239:$AU$3250</definedName>
    <definedName name="ztrata_rozvodu_TV">[1]Databaze!$Z$1108:$Z$1189</definedName>
    <definedName name="Ztráta_větráním">[1]Mezivýpočty!$AW$3239:$BS$3250</definedName>
    <definedName name="ztrata_zasobniku">[1]Databaze!$Z$1060:$Z$1105</definedName>
    <definedName name="ztraty_zon_celkem">[1]Mezivýpočty!$BU$3239:$CQ$3250</definedName>
    <definedName name="ZZT">[1]Databaze!$R$2790:$R$2802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3" l="1"/>
  <c r="X11" i="3"/>
  <c r="G417" i="3"/>
  <c r="W235" i="3"/>
  <c r="C43" i="3" l="1"/>
  <c r="C80" i="3" s="1"/>
  <c r="C117" i="3" s="1"/>
  <c r="C154" i="3" s="1"/>
  <c r="C191" i="3" s="1"/>
  <c r="C228" i="3" s="1"/>
  <c r="C265" i="3" s="1"/>
  <c r="C302" i="3" s="1"/>
  <c r="C339" i="3" s="1"/>
  <c r="C376" i="3" s="1"/>
  <c r="C413" i="3" s="1"/>
  <c r="C450" i="3" s="1"/>
  <c r="C487" i="3" s="1"/>
  <c r="C524" i="3" s="1"/>
  <c r="I524" i="3"/>
  <c r="J524" i="3" s="1"/>
  <c r="K524" i="3" s="1"/>
  <c r="L524" i="3" s="1"/>
  <c r="M524" i="3" s="1"/>
  <c r="N524" i="3" s="1"/>
  <c r="O524" i="3" s="1"/>
  <c r="P524" i="3" s="1"/>
  <c r="Q524" i="3" s="1"/>
  <c r="R524" i="3" s="1"/>
  <c r="S524" i="3" s="1"/>
  <c r="I487" i="3"/>
  <c r="J487" i="3" s="1"/>
  <c r="K487" i="3" s="1"/>
  <c r="L487" i="3" s="1"/>
  <c r="M487" i="3" s="1"/>
  <c r="N487" i="3" s="1"/>
  <c r="O487" i="3" s="1"/>
  <c r="P487" i="3" s="1"/>
  <c r="Q487" i="3" s="1"/>
  <c r="R487" i="3" s="1"/>
  <c r="S487" i="3" s="1"/>
  <c r="I450" i="3"/>
  <c r="J450" i="3" s="1"/>
  <c r="K450" i="3" s="1"/>
  <c r="L450" i="3" s="1"/>
  <c r="M450" i="3" s="1"/>
  <c r="N450" i="3" s="1"/>
  <c r="O450" i="3" s="1"/>
  <c r="P450" i="3" s="1"/>
  <c r="Q450" i="3" s="1"/>
  <c r="R450" i="3" s="1"/>
  <c r="S450" i="3" s="1"/>
  <c r="I413" i="3"/>
  <c r="J413" i="3" s="1"/>
  <c r="K413" i="3" s="1"/>
  <c r="L413" i="3" s="1"/>
  <c r="M413" i="3" s="1"/>
  <c r="N413" i="3" s="1"/>
  <c r="O413" i="3" s="1"/>
  <c r="P413" i="3" s="1"/>
  <c r="Q413" i="3" s="1"/>
  <c r="R413" i="3" s="1"/>
  <c r="S413" i="3" s="1"/>
  <c r="I376" i="3"/>
  <c r="J376" i="3" s="1"/>
  <c r="K376" i="3" s="1"/>
  <c r="L376" i="3" s="1"/>
  <c r="M376" i="3" s="1"/>
  <c r="N376" i="3" s="1"/>
  <c r="O376" i="3" s="1"/>
  <c r="P376" i="3" s="1"/>
  <c r="Q376" i="3" s="1"/>
  <c r="R376" i="3" s="1"/>
  <c r="S376" i="3" s="1"/>
  <c r="I339" i="3"/>
  <c r="J339" i="3" s="1"/>
  <c r="K339" i="3" s="1"/>
  <c r="L339" i="3" s="1"/>
  <c r="M339" i="3" s="1"/>
  <c r="N339" i="3" s="1"/>
  <c r="O339" i="3" s="1"/>
  <c r="P339" i="3" s="1"/>
  <c r="Q339" i="3" s="1"/>
  <c r="R339" i="3" s="1"/>
  <c r="S339" i="3" s="1"/>
  <c r="I302" i="3"/>
  <c r="J302" i="3" s="1"/>
  <c r="K302" i="3" s="1"/>
  <c r="L302" i="3" s="1"/>
  <c r="M302" i="3" s="1"/>
  <c r="N302" i="3" s="1"/>
  <c r="O302" i="3" s="1"/>
  <c r="P302" i="3" s="1"/>
  <c r="Q302" i="3" s="1"/>
  <c r="R302" i="3" s="1"/>
  <c r="S302" i="3" s="1"/>
  <c r="I265" i="3"/>
  <c r="J265" i="3" s="1"/>
  <c r="K265" i="3" s="1"/>
  <c r="L265" i="3" s="1"/>
  <c r="M265" i="3" s="1"/>
  <c r="N265" i="3" s="1"/>
  <c r="O265" i="3" s="1"/>
  <c r="P265" i="3" s="1"/>
  <c r="Q265" i="3" s="1"/>
  <c r="R265" i="3" s="1"/>
  <c r="S265" i="3" s="1"/>
  <c r="I228" i="3"/>
  <c r="J228" i="3" s="1"/>
  <c r="K228" i="3" s="1"/>
  <c r="L228" i="3" s="1"/>
  <c r="M228" i="3" s="1"/>
  <c r="N228" i="3" s="1"/>
  <c r="O228" i="3" s="1"/>
  <c r="P228" i="3" s="1"/>
  <c r="Q228" i="3" s="1"/>
  <c r="R228" i="3" s="1"/>
  <c r="S228" i="3" s="1"/>
  <c r="I191" i="3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I154" i="3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I117" i="3"/>
  <c r="J117" i="3" s="1"/>
  <c r="K117" i="3" s="1"/>
  <c r="L117" i="3" s="1"/>
  <c r="M117" i="3" s="1"/>
  <c r="N117" i="3" s="1"/>
  <c r="O117" i="3" s="1"/>
  <c r="P117" i="3" s="1"/>
  <c r="Q117" i="3" s="1"/>
  <c r="R117" i="3" s="1"/>
  <c r="S117" i="3" s="1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I43" i="3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I19" i="3" l="1"/>
  <c r="J19" i="3"/>
  <c r="K19" i="3"/>
  <c r="L19" i="3"/>
  <c r="M19" i="3"/>
  <c r="N19" i="3"/>
  <c r="O19" i="3"/>
  <c r="P19" i="3"/>
  <c r="Q19" i="3"/>
  <c r="R19" i="3"/>
  <c r="S19" i="3"/>
  <c r="I20" i="3"/>
  <c r="J20" i="3"/>
  <c r="K20" i="3"/>
  <c r="L20" i="3"/>
  <c r="M20" i="3"/>
  <c r="N20" i="3"/>
  <c r="O20" i="3"/>
  <c r="P20" i="3"/>
  <c r="Q20" i="3"/>
  <c r="R20" i="3"/>
  <c r="S20" i="3"/>
  <c r="I21" i="3"/>
  <c r="J21" i="3"/>
  <c r="K21" i="3"/>
  <c r="L21" i="3"/>
  <c r="M21" i="3"/>
  <c r="N21" i="3"/>
  <c r="O21" i="3"/>
  <c r="P21" i="3"/>
  <c r="Q21" i="3"/>
  <c r="R21" i="3"/>
  <c r="S21" i="3"/>
  <c r="I22" i="3"/>
  <c r="J22" i="3"/>
  <c r="K22" i="3"/>
  <c r="L22" i="3"/>
  <c r="M22" i="3"/>
  <c r="N22" i="3"/>
  <c r="O22" i="3"/>
  <c r="P22" i="3"/>
  <c r="Q22" i="3"/>
  <c r="R22" i="3"/>
  <c r="S22" i="3"/>
  <c r="H20" i="3"/>
  <c r="H21" i="3"/>
  <c r="H22" i="3"/>
  <c r="H19" i="3"/>
  <c r="AB454" i="3"/>
  <c r="AB494" i="3"/>
  <c r="AB493" i="3"/>
  <c r="AB492" i="3"/>
  <c r="AB491" i="3"/>
  <c r="AB457" i="3"/>
  <c r="AB456" i="3"/>
  <c r="AB455" i="3"/>
  <c r="AB420" i="3"/>
  <c r="AB419" i="3"/>
  <c r="AB418" i="3"/>
  <c r="AB417" i="3"/>
  <c r="W531" i="3"/>
  <c r="X531" i="3" s="1"/>
  <c r="R545" i="3" s="1"/>
  <c r="W530" i="3"/>
  <c r="X530" i="3" s="1"/>
  <c r="R544" i="3" s="1"/>
  <c r="W493" i="3"/>
  <c r="X493" i="3" s="1"/>
  <c r="W492" i="3"/>
  <c r="X492" i="3" s="1"/>
  <c r="W456" i="3"/>
  <c r="X456" i="3" s="1"/>
  <c r="W455" i="3"/>
  <c r="X455" i="3" s="1"/>
  <c r="W420" i="3"/>
  <c r="X420" i="3" s="1"/>
  <c r="Q434" i="3" s="1"/>
  <c r="W419" i="3"/>
  <c r="X419" i="3" s="1"/>
  <c r="R433" i="3" s="1"/>
  <c r="W383" i="3"/>
  <c r="X383" i="3" s="1"/>
  <c r="O397" i="3" s="1"/>
  <c r="W382" i="3"/>
  <c r="W345" i="3"/>
  <c r="W344" i="3"/>
  <c r="W308" i="3"/>
  <c r="W307" i="3"/>
  <c r="W271" i="3"/>
  <c r="W270" i="3"/>
  <c r="W234" i="3"/>
  <c r="W233" i="3"/>
  <c r="W197" i="3"/>
  <c r="W196" i="3"/>
  <c r="W160" i="3"/>
  <c r="W159" i="3"/>
  <c r="W123" i="3"/>
  <c r="W124" i="3"/>
  <c r="X124" i="3" s="1"/>
  <c r="W86" i="3"/>
  <c r="W49" i="3"/>
  <c r="W50" i="3"/>
  <c r="X50" i="3" s="1"/>
  <c r="G14" i="3"/>
  <c r="G10" i="3"/>
  <c r="N507" i="3" l="1"/>
  <c r="T507" i="3"/>
  <c r="N506" i="3"/>
  <c r="T506" i="3"/>
  <c r="J470" i="3"/>
  <c r="T470" i="3"/>
  <c r="J469" i="3"/>
  <c r="T469" i="3"/>
  <c r="W12" i="3"/>
  <c r="M64" i="3"/>
  <c r="T64" i="3"/>
  <c r="P544" i="3"/>
  <c r="O544" i="3"/>
  <c r="N544" i="3"/>
  <c r="M545" i="3"/>
  <c r="L545" i="3"/>
  <c r="K545" i="3"/>
  <c r="H545" i="3"/>
  <c r="J545" i="3"/>
  <c r="J544" i="3"/>
  <c r="Q544" i="3"/>
  <c r="P545" i="3"/>
  <c r="N545" i="3"/>
  <c r="M544" i="3"/>
  <c r="L544" i="3"/>
  <c r="K544" i="3"/>
  <c r="H544" i="3"/>
  <c r="I545" i="3"/>
  <c r="I544" i="3"/>
  <c r="Q545" i="3"/>
  <c r="S545" i="3"/>
  <c r="S544" i="3"/>
  <c r="O545" i="3"/>
  <c r="M507" i="3"/>
  <c r="M506" i="3"/>
  <c r="L507" i="3"/>
  <c r="L506" i="3"/>
  <c r="K507" i="3"/>
  <c r="K506" i="3"/>
  <c r="H507" i="3"/>
  <c r="J507" i="3"/>
  <c r="J506" i="3"/>
  <c r="H506" i="3"/>
  <c r="I507" i="3"/>
  <c r="I506" i="3"/>
  <c r="S506" i="3"/>
  <c r="R507" i="3"/>
  <c r="Q507" i="3"/>
  <c r="P507" i="3"/>
  <c r="P506" i="3"/>
  <c r="S507" i="3"/>
  <c r="R506" i="3"/>
  <c r="O507" i="3"/>
  <c r="O506" i="3"/>
  <c r="Q506" i="3"/>
  <c r="I470" i="3"/>
  <c r="H469" i="3"/>
  <c r="I469" i="3"/>
  <c r="S470" i="3"/>
  <c r="R469" i="3"/>
  <c r="P469" i="3"/>
  <c r="M470" i="3"/>
  <c r="M469" i="3"/>
  <c r="S469" i="3"/>
  <c r="R470" i="3"/>
  <c r="Q470" i="3"/>
  <c r="Q469" i="3"/>
  <c r="O470" i="3"/>
  <c r="N470" i="3"/>
  <c r="L470" i="3"/>
  <c r="L469" i="3"/>
  <c r="P470" i="3"/>
  <c r="O469" i="3"/>
  <c r="K470" i="3"/>
  <c r="K469" i="3"/>
  <c r="N469" i="3"/>
  <c r="H470" i="3"/>
  <c r="Q433" i="3"/>
  <c r="M433" i="3"/>
  <c r="K433" i="3"/>
  <c r="J433" i="3"/>
  <c r="P433" i="3"/>
  <c r="O433" i="3"/>
  <c r="N433" i="3"/>
  <c r="H433" i="3"/>
  <c r="I433" i="3"/>
  <c r="S433" i="3"/>
  <c r="L433" i="3"/>
  <c r="I397" i="3"/>
  <c r="J397" i="3"/>
  <c r="N397" i="3"/>
  <c r="K397" i="3"/>
  <c r="H397" i="3"/>
  <c r="M397" i="3"/>
  <c r="L397" i="3"/>
  <c r="S397" i="3"/>
  <c r="R397" i="3"/>
  <c r="Q397" i="3"/>
  <c r="P397" i="3"/>
  <c r="J138" i="3"/>
  <c r="H138" i="3"/>
  <c r="K138" i="3"/>
  <c r="P138" i="3"/>
  <c r="O138" i="3"/>
  <c r="Q138" i="3"/>
  <c r="R138" i="3"/>
  <c r="S138" i="3"/>
  <c r="I138" i="3"/>
  <c r="N138" i="3"/>
  <c r="L138" i="3"/>
  <c r="M138" i="3"/>
  <c r="H64" i="3"/>
  <c r="L64" i="3"/>
  <c r="R64" i="3"/>
  <c r="I64" i="3"/>
  <c r="Q64" i="3"/>
  <c r="P64" i="3"/>
  <c r="O64" i="3"/>
  <c r="N64" i="3"/>
  <c r="K64" i="3"/>
  <c r="J64" i="3"/>
  <c r="S64" i="3"/>
  <c r="O434" i="3"/>
  <c r="L434" i="3"/>
  <c r="N434" i="3"/>
  <c r="M434" i="3"/>
  <c r="K434" i="3"/>
  <c r="P434" i="3"/>
  <c r="J434" i="3"/>
  <c r="I434" i="3"/>
  <c r="S434" i="3"/>
  <c r="H434" i="3"/>
  <c r="R434" i="3"/>
  <c r="B522" i="3"/>
  <c r="T545" i="3"/>
  <c r="H534" i="3"/>
  <c r="H533" i="3"/>
  <c r="H529" i="3"/>
  <c r="I529" i="3" s="1"/>
  <c r="B485" i="3"/>
  <c r="H492" i="3"/>
  <c r="I492" i="3" s="1"/>
  <c r="H491" i="3"/>
  <c r="H513" i="3" s="1"/>
  <c r="B448" i="3"/>
  <c r="H459" i="3"/>
  <c r="H455" i="3"/>
  <c r="I455" i="3" s="1"/>
  <c r="B411" i="3"/>
  <c r="T434" i="3"/>
  <c r="H423" i="3"/>
  <c r="H422" i="3"/>
  <c r="H419" i="3"/>
  <c r="H441" i="3" s="1"/>
  <c r="H418" i="3"/>
  <c r="I418" i="3" s="1"/>
  <c r="O320" i="2"/>
  <c r="N320" i="2"/>
  <c r="N321" i="2" s="1"/>
  <c r="M320" i="2"/>
  <c r="L320" i="2"/>
  <c r="K320" i="2"/>
  <c r="J320" i="2"/>
  <c r="I320" i="2"/>
  <c r="H320" i="2"/>
  <c r="G320" i="2"/>
  <c r="F320" i="2"/>
  <c r="E320" i="2"/>
  <c r="M309" i="2"/>
  <c r="N309" i="2" s="1"/>
  <c r="O309" i="2" s="1"/>
  <c r="O297" i="2"/>
  <c r="N297" i="2"/>
  <c r="N298" i="2" s="1"/>
  <c r="M297" i="2"/>
  <c r="L297" i="2"/>
  <c r="K297" i="2"/>
  <c r="J297" i="2"/>
  <c r="I297" i="2"/>
  <c r="H297" i="2"/>
  <c r="G297" i="2"/>
  <c r="F297" i="2"/>
  <c r="E297" i="2"/>
  <c r="M286" i="2"/>
  <c r="N286" i="2" s="1"/>
  <c r="O286" i="2" s="1"/>
  <c r="O274" i="2"/>
  <c r="N274" i="2"/>
  <c r="N275" i="2" s="1"/>
  <c r="M274" i="2"/>
  <c r="L274" i="2"/>
  <c r="K274" i="2"/>
  <c r="J274" i="2"/>
  <c r="I274" i="2"/>
  <c r="H274" i="2"/>
  <c r="G274" i="2"/>
  <c r="F274" i="2"/>
  <c r="E274" i="2"/>
  <c r="M263" i="2"/>
  <c r="N263" i="2" s="1"/>
  <c r="O263" i="2" s="1"/>
  <c r="O251" i="2"/>
  <c r="N251" i="2"/>
  <c r="N252" i="2" s="1"/>
  <c r="M251" i="2"/>
  <c r="L251" i="2"/>
  <c r="K251" i="2"/>
  <c r="J251" i="2"/>
  <c r="I251" i="2"/>
  <c r="H251" i="2"/>
  <c r="G251" i="2"/>
  <c r="F251" i="2"/>
  <c r="E251" i="2"/>
  <c r="M240" i="2"/>
  <c r="N240" i="2" s="1"/>
  <c r="O240" i="2" s="1"/>
  <c r="E44" i="4"/>
  <c r="E43" i="4"/>
  <c r="E26" i="4"/>
  <c r="E27" i="4"/>
  <c r="D58" i="4" s="1"/>
  <c r="E40" i="4"/>
  <c r="AB383" i="3"/>
  <c r="AB382" i="3"/>
  <c r="X382" i="3" s="1"/>
  <c r="AB381" i="3"/>
  <c r="AB380" i="3"/>
  <c r="AB346" i="3"/>
  <c r="AB345" i="3"/>
  <c r="X345" i="3" s="1"/>
  <c r="AB344" i="3"/>
  <c r="X344" i="3" s="1"/>
  <c r="AB343" i="3"/>
  <c r="AB309" i="3"/>
  <c r="AB308" i="3"/>
  <c r="X308" i="3" s="1"/>
  <c r="AB307" i="3"/>
  <c r="X307" i="3" s="1"/>
  <c r="AB306" i="3"/>
  <c r="AB272" i="3"/>
  <c r="AB271" i="3"/>
  <c r="X271" i="3" s="1"/>
  <c r="AB270" i="3"/>
  <c r="X270" i="3" s="1"/>
  <c r="AB269" i="3"/>
  <c r="AB235" i="3"/>
  <c r="AB234" i="3"/>
  <c r="X234" i="3" s="1"/>
  <c r="AB233" i="3"/>
  <c r="X233" i="3" s="1"/>
  <c r="AB232" i="3"/>
  <c r="AB198" i="3"/>
  <c r="AB197" i="3"/>
  <c r="X197" i="3" s="1"/>
  <c r="AB196" i="3"/>
  <c r="X196" i="3" s="1"/>
  <c r="AB195" i="3"/>
  <c r="AB161" i="3"/>
  <c r="AB160" i="3"/>
  <c r="X160" i="3" s="1"/>
  <c r="AB159" i="3"/>
  <c r="X159" i="3" s="1"/>
  <c r="AB158" i="3"/>
  <c r="AB124" i="3"/>
  <c r="AB123" i="3"/>
  <c r="X123" i="3" s="1"/>
  <c r="AB122" i="3"/>
  <c r="AB121" i="3"/>
  <c r="AB87" i="3"/>
  <c r="AB86" i="3"/>
  <c r="X86" i="3" s="1"/>
  <c r="AB85" i="3"/>
  <c r="AB84" i="3"/>
  <c r="AB50" i="3"/>
  <c r="AB49" i="3"/>
  <c r="X49" i="3" s="1"/>
  <c r="AB48" i="3"/>
  <c r="AB47" i="3"/>
  <c r="AB13" i="3"/>
  <c r="AB12" i="3"/>
  <c r="AB11" i="3"/>
  <c r="AB10" i="3"/>
  <c r="P100" i="3" l="1"/>
  <c r="K100" i="3"/>
  <c r="N100" i="3"/>
  <c r="Q100" i="3"/>
  <c r="L100" i="3"/>
  <c r="R100" i="3"/>
  <c r="I100" i="3"/>
  <c r="H100" i="3"/>
  <c r="J100" i="3"/>
  <c r="O100" i="3"/>
  <c r="S100" i="3"/>
  <c r="M100" i="3"/>
  <c r="J137" i="3"/>
  <c r="K137" i="3"/>
  <c r="M137" i="3"/>
  <c r="L137" i="3"/>
  <c r="O137" i="3"/>
  <c r="Q137" i="3"/>
  <c r="R137" i="3"/>
  <c r="S137" i="3"/>
  <c r="I137" i="3"/>
  <c r="H137" i="3"/>
  <c r="N137" i="3"/>
  <c r="P137" i="3"/>
  <c r="L174" i="3"/>
  <c r="T174" i="3"/>
  <c r="K174" i="3"/>
  <c r="H174" i="3"/>
  <c r="J174" i="3"/>
  <c r="I174" i="3"/>
  <c r="S174" i="3"/>
  <c r="N174" i="3"/>
  <c r="P174" i="3"/>
  <c r="O174" i="3"/>
  <c r="M174" i="3"/>
  <c r="R174" i="3"/>
  <c r="Q174" i="3"/>
  <c r="P211" i="3"/>
  <c r="T211" i="3"/>
  <c r="Q211" i="3"/>
  <c r="O211" i="3"/>
  <c r="N211" i="3"/>
  <c r="J211" i="3"/>
  <c r="S211" i="3"/>
  <c r="M211" i="3"/>
  <c r="L211" i="3"/>
  <c r="K211" i="3"/>
  <c r="H211" i="3"/>
  <c r="I211" i="3"/>
  <c r="R211" i="3"/>
  <c r="I248" i="3"/>
  <c r="T248" i="3"/>
  <c r="P248" i="3"/>
  <c r="S248" i="3"/>
  <c r="R248" i="3"/>
  <c r="Q248" i="3"/>
  <c r="O248" i="3"/>
  <c r="L248" i="3"/>
  <c r="N248" i="3"/>
  <c r="K248" i="3"/>
  <c r="H248" i="3"/>
  <c r="J248" i="3"/>
  <c r="M248" i="3"/>
  <c r="M285" i="3"/>
  <c r="T285" i="3"/>
  <c r="L285" i="3"/>
  <c r="I285" i="3"/>
  <c r="H285" i="3"/>
  <c r="S285" i="3"/>
  <c r="J285" i="3"/>
  <c r="K285" i="3"/>
  <c r="P285" i="3"/>
  <c r="R285" i="3"/>
  <c r="Q285" i="3"/>
  <c r="O285" i="3"/>
  <c r="N285" i="3"/>
  <c r="R322" i="3"/>
  <c r="T322" i="3"/>
  <c r="P322" i="3"/>
  <c r="N322" i="3"/>
  <c r="Q322" i="3"/>
  <c r="M322" i="3"/>
  <c r="O322" i="3"/>
  <c r="K322" i="3"/>
  <c r="H322" i="3"/>
  <c r="J322" i="3"/>
  <c r="I322" i="3"/>
  <c r="L322" i="3"/>
  <c r="S322" i="3"/>
  <c r="K359" i="3"/>
  <c r="T359" i="3"/>
  <c r="R359" i="3"/>
  <c r="H359" i="3"/>
  <c r="J359" i="3"/>
  <c r="I359" i="3"/>
  <c r="N359" i="3"/>
  <c r="S359" i="3"/>
  <c r="Q359" i="3"/>
  <c r="M359" i="3"/>
  <c r="P359" i="3"/>
  <c r="O359" i="3"/>
  <c r="L359" i="3"/>
  <c r="O396" i="3"/>
  <c r="N396" i="3"/>
  <c r="H396" i="3"/>
  <c r="M396" i="3"/>
  <c r="I396" i="3"/>
  <c r="K396" i="3"/>
  <c r="J396" i="3"/>
  <c r="L396" i="3"/>
  <c r="R396" i="3"/>
  <c r="S396" i="3"/>
  <c r="Q396" i="3"/>
  <c r="P396" i="3"/>
  <c r="L173" i="3"/>
  <c r="T173" i="3"/>
  <c r="K173" i="3"/>
  <c r="J173" i="3"/>
  <c r="H173" i="3"/>
  <c r="I173" i="3"/>
  <c r="Q173" i="3"/>
  <c r="P173" i="3"/>
  <c r="N173" i="3"/>
  <c r="R173" i="3"/>
  <c r="M173" i="3"/>
  <c r="S173" i="3"/>
  <c r="O173" i="3"/>
  <c r="P210" i="3"/>
  <c r="T210" i="3"/>
  <c r="Q210" i="3"/>
  <c r="O210" i="3"/>
  <c r="K210" i="3"/>
  <c r="H210" i="3"/>
  <c r="S210" i="3"/>
  <c r="N210" i="3"/>
  <c r="M210" i="3"/>
  <c r="L210" i="3"/>
  <c r="J210" i="3"/>
  <c r="I210" i="3"/>
  <c r="R210" i="3"/>
  <c r="I247" i="3"/>
  <c r="T247" i="3"/>
  <c r="S247" i="3"/>
  <c r="R247" i="3"/>
  <c r="Q247" i="3"/>
  <c r="L247" i="3"/>
  <c r="O247" i="3"/>
  <c r="M247" i="3"/>
  <c r="K247" i="3"/>
  <c r="P247" i="3"/>
  <c r="J247" i="3"/>
  <c r="N247" i="3"/>
  <c r="H247" i="3"/>
  <c r="T284" i="3"/>
  <c r="M284" i="3"/>
  <c r="J284" i="3"/>
  <c r="L284" i="3"/>
  <c r="K284" i="3"/>
  <c r="R284" i="3"/>
  <c r="P284" i="3"/>
  <c r="H284" i="3"/>
  <c r="O284" i="3"/>
  <c r="I284" i="3"/>
  <c r="N284" i="3"/>
  <c r="S284" i="3"/>
  <c r="Q284" i="3"/>
  <c r="R321" i="3"/>
  <c r="T321" i="3"/>
  <c r="P321" i="3"/>
  <c r="O321" i="3"/>
  <c r="N321" i="3"/>
  <c r="Q321" i="3"/>
  <c r="M321" i="3"/>
  <c r="L321" i="3"/>
  <c r="J321" i="3"/>
  <c r="H321" i="3"/>
  <c r="I321" i="3"/>
  <c r="K321" i="3"/>
  <c r="S321" i="3"/>
  <c r="K358" i="3"/>
  <c r="T358" i="3"/>
  <c r="H358" i="3"/>
  <c r="I358" i="3"/>
  <c r="J358" i="3"/>
  <c r="N358" i="3"/>
  <c r="S358" i="3"/>
  <c r="P358" i="3"/>
  <c r="O358" i="3"/>
  <c r="M358" i="3"/>
  <c r="L358" i="3"/>
  <c r="R358" i="3"/>
  <c r="Q358" i="3"/>
  <c r="T63" i="3"/>
  <c r="M63" i="3"/>
  <c r="N63" i="3"/>
  <c r="O63" i="3"/>
  <c r="Q63" i="3"/>
  <c r="J63" i="3"/>
  <c r="K63" i="3"/>
  <c r="P63" i="3"/>
  <c r="S63" i="3"/>
  <c r="H63" i="3"/>
  <c r="I63" i="3"/>
  <c r="L63" i="3"/>
  <c r="R63" i="3"/>
  <c r="H556" i="3"/>
  <c r="I533" i="3"/>
  <c r="I555" i="3" s="1"/>
  <c r="H555" i="3"/>
  <c r="H481" i="3"/>
  <c r="H445" i="3"/>
  <c r="I422" i="3"/>
  <c r="I444" i="3" s="1"/>
  <c r="H444" i="3"/>
  <c r="P25" i="3"/>
  <c r="K25" i="3"/>
  <c r="M25" i="3"/>
  <c r="I25" i="3"/>
  <c r="R25" i="3"/>
  <c r="O25" i="3"/>
  <c r="Q25" i="3"/>
  <c r="S25" i="3"/>
  <c r="N25" i="3"/>
  <c r="H25" i="3"/>
  <c r="J25" i="3"/>
  <c r="L25" i="3"/>
  <c r="T138" i="3"/>
  <c r="I491" i="3"/>
  <c r="I513" i="3" s="1"/>
  <c r="H551" i="3"/>
  <c r="H477" i="3"/>
  <c r="I477" i="3"/>
  <c r="J455" i="3"/>
  <c r="H514" i="3"/>
  <c r="I419" i="3"/>
  <c r="H440" i="3"/>
  <c r="J533" i="3"/>
  <c r="J555" i="3" s="1"/>
  <c r="T544" i="3"/>
  <c r="J529" i="3"/>
  <c r="I551" i="3"/>
  <c r="I534" i="3"/>
  <c r="I556" i="3" s="1"/>
  <c r="I514" i="3"/>
  <c r="J492" i="3"/>
  <c r="I459" i="3"/>
  <c r="I481" i="3" s="1"/>
  <c r="J418" i="3"/>
  <c r="I440" i="3"/>
  <c r="T433" i="3"/>
  <c r="I423" i="3"/>
  <c r="I445" i="3" s="1"/>
  <c r="J491" i="3" l="1"/>
  <c r="J422" i="3"/>
  <c r="J444" i="3" s="1"/>
  <c r="T137" i="3"/>
  <c r="I441" i="3"/>
  <c r="J419" i="3"/>
  <c r="J477" i="3"/>
  <c r="K455" i="3"/>
  <c r="J534" i="3"/>
  <c r="J556" i="3" s="1"/>
  <c r="K533" i="3"/>
  <c r="K555" i="3" s="1"/>
  <c r="J551" i="3"/>
  <c r="K529" i="3"/>
  <c r="J514" i="3"/>
  <c r="K492" i="3"/>
  <c r="J513" i="3"/>
  <c r="K491" i="3"/>
  <c r="J459" i="3"/>
  <c r="J481" i="3" s="1"/>
  <c r="J423" i="3"/>
  <c r="J445" i="3" s="1"/>
  <c r="K418" i="3"/>
  <c r="J440" i="3"/>
  <c r="K422" i="3"/>
  <c r="K444" i="3" s="1"/>
  <c r="O228" i="2"/>
  <c r="N228" i="2"/>
  <c r="M228" i="2"/>
  <c r="L228" i="2"/>
  <c r="K228" i="2"/>
  <c r="J228" i="2"/>
  <c r="I228" i="2"/>
  <c r="H228" i="2"/>
  <c r="G228" i="2"/>
  <c r="F228" i="2"/>
  <c r="E228" i="2"/>
  <c r="M217" i="2"/>
  <c r="N217" i="2" s="1"/>
  <c r="O217" i="2" s="1"/>
  <c r="O205" i="2"/>
  <c r="N205" i="2"/>
  <c r="N206" i="2" s="1"/>
  <c r="M205" i="2"/>
  <c r="L205" i="2"/>
  <c r="K205" i="2"/>
  <c r="J205" i="2"/>
  <c r="I205" i="2"/>
  <c r="H205" i="2"/>
  <c r="G205" i="2"/>
  <c r="F205" i="2"/>
  <c r="E205" i="2"/>
  <c r="M194" i="2"/>
  <c r="N194" i="2" s="1"/>
  <c r="O194" i="2" s="1"/>
  <c r="O182" i="2"/>
  <c r="N182" i="2"/>
  <c r="N183" i="2" s="1"/>
  <c r="M182" i="2"/>
  <c r="L182" i="2"/>
  <c r="K182" i="2"/>
  <c r="J182" i="2"/>
  <c r="I182" i="2"/>
  <c r="H182" i="2"/>
  <c r="G182" i="2"/>
  <c r="F182" i="2"/>
  <c r="E182" i="2"/>
  <c r="M171" i="2"/>
  <c r="N171" i="2" s="1"/>
  <c r="O171" i="2" s="1"/>
  <c r="O159" i="2"/>
  <c r="N159" i="2"/>
  <c r="N160" i="2" s="1"/>
  <c r="M159" i="2"/>
  <c r="L159" i="2"/>
  <c r="K159" i="2"/>
  <c r="J159" i="2"/>
  <c r="I159" i="2"/>
  <c r="H159" i="2"/>
  <c r="G159" i="2"/>
  <c r="F159" i="2"/>
  <c r="E159" i="2"/>
  <c r="M148" i="2"/>
  <c r="N148" i="2" s="1"/>
  <c r="O148" i="2" s="1"/>
  <c r="O136" i="2"/>
  <c r="N136" i="2"/>
  <c r="N137" i="2" s="1"/>
  <c r="M136" i="2"/>
  <c r="L136" i="2"/>
  <c r="K136" i="2"/>
  <c r="J136" i="2"/>
  <c r="I136" i="2"/>
  <c r="H136" i="2"/>
  <c r="G136" i="2"/>
  <c r="F136" i="2"/>
  <c r="E136" i="2"/>
  <c r="M125" i="2"/>
  <c r="N125" i="2" s="1"/>
  <c r="O125" i="2" s="1"/>
  <c r="O113" i="2"/>
  <c r="N113" i="2"/>
  <c r="M113" i="2"/>
  <c r="L113" i="2"/>
  <c r="K113" i="2"/>
  <c r="J113" i="2"/>
  <c r="I113" i="2"/>
  <c r="H113" i="2"/>
  <c r="G113" i="2"/>
  <c r="F113" i="2"/>
  <c r="E113" i="2"/>
  <c r="M102" i="2"/>
  <c r="N102" i="2" s="1"/>
  <c r="O102" i="2" s="1"/>
  <c r="O90" i="2"/>
  <c r="N90" i="2"/>
  <c r="M90" i="2"/>
  <c r="L90" i="2"/>
  <c r="K90" i="2"/>
  <c r="J90" i="2"/>
  <c r="I90" i="2"/>
  <c r="H90" i="2"/>
  <c r="G90" i="2"/>
  <c r="F90" i="2"/>
  <c r="E90" i="2"/>
  <c r="M79" i="2"/>
  <c r="N79" i="2" s="1"/>
  <c r="O79" i="2" s="1"/>
  <c r="O67" i="2"/>
  <c r="N67" i="2"/>
  <c r="N68" i="2" s="1"/>
  <c r="M67" i="2"/>
  <c r="L67" i="2"/>
  <c r="K67" i="2"/>
  <c r="J67" i="2"/>
  <c r="I67" i="2"/>
  <c r="H67" i="2"/>
  <c r="G67" i="2"/>
  <c r="F67" i="2"/>
  <c r="E67" i="2"/>
  <c r="M56" i="2"/>
  <c r="N56" i="2" s="1"/>
  <c r="O56" i="2" s="1"/>
  <c r="O44" i="2"/>
  <c r="N44" i="2"/>
  <c r="M44" i="2"/>
  <c r="L44" i="2"/>
  <c r="K44" i="2"/>
  <c r="J44" i="2"/>
  <c r="I44" i="2"/>
  <c r="H44" i="2"/>
  <c r="G44" i="2"/>
  <c r="F44" i="2"/>
  <c r="E44" i="2"/>
  <c r="M33" i="2"/>
  <c r="N33" i="2" s="1"/>
  <c r="O33" i="2" s="1"/>
  <c r="G45" i="4"/>
  <c r="H45" i="4"/>
  <c r="I45" i="4"/>
  <c r="J45" i="4"/>
  <c r="K45" i="4"/>
  <c r="L45" i="4"/>
  <c r="M45" i="4"/>
  <c r="N45" i="4"/>
  <c r="O45" i="4"/>
  <c r="P45" i="4"/>
  <c r="Q45" i="4"/>
  <c r="R45" i="4"/>
  <c r="F45" i="4"/>
  <c r="G41" i="4"/>
  <c r="H41" i="4"/>
  <c r="I41" i="4"/>
  <c r="J41" i="4"/>
  <c r="K41" i="4"/>
  <c r="L41" i="4"/>
  <c r="M41" i="4"/>
  <c r="N41" i="4"/>
  <c r="O41" i="4"/>
  <c r="P41" i="4"/>
  <c r="Q41" i="4"/>
  <c r="R41" i="4"/>
  <c r="F41" i="4"/>
  <c r="G21" i="4"/>
  <c r="H21" i="4"/>
  <c r="I21" i="4"/>
  <c r="J21" i="4"/>
  <c r="K21" i="4"/>
  <c r="L21" i="4"/>
  <c r="M21" i="4"/>
  <c r="N21" i="4"/>
  <c r="O21" i="4"/>
  <c r="P21" i="4"/>
  <c r="Q21" i="4"/>
  <c r="T22" i="3"/>
  <c r="R21" i="4" s="1"/>
  <c r="F21" i="4"/>
  <c r="G19" i="4"/>
  <c r="H19" i="4"/>
  <c r="I19" i="4"/>
  <c r="J19" i="4"/>
  <c r="K19" i="4"/>
  <c r="L19" i="4"/>
  <c r="M19" i="4"/>
  <c r="N19" i="4"/>
  <c r="O19" i="4"/>
  <c r="P19" i="4"/>
  <c r="Q19" i="4"/>
  <c r="T20" i="3"/>
  <c r="R19" i="4" s="1"/>
  <c r="F19" i="4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R13" i="4" s="1"/>
  <c r="T101" i="3"/>
  <c r="T19" i="3"/>
  <c r="R18" i="4" s="1"/>
  <c r="T21" i="3"/>
  <c r="R20" i="4" s="1"/>
  <c r="H49" i="3"/>
  <c r="B41" i="3"/>
  <c r="T397" i="3"/>
  <c r="H386" i="3"/>
  <c r="H385" i="3"/>
  <c r="H407" i="3" s="1"/>
  <c r="H382" i="3"/>
  <c r="H404" i="3" s="1"/>
  <c r="H381" i="3"/>
  <c r="B374" i="3"/>
  <c r="H348" i="3"/>
  <c r="H347" i="3"/>
  <c r="H369" i="3" s="1"/>
  <c r="H344" i="3"/>
  <c r="H343" i="3"/>
  <c r="H365" i="3" s="1"/>
  <c r="B337" i="3"/>
  <c r="H311" i="3"/>
  <c r="H333" i="3" s="1"/>
  <c r="H310" i="3"/>
  <c r="H332" i="3" s="1"/>
  <c r="H307" i="3"/>
  <c r="H306" i="3"/>
  <c r="H328" i="3" s="1"/>
  <c r="B300" i="3"/>
  <c r="H274" i="3"/>
  <c r="H296" i="3" s="1"/>
  <c r="H273" i="3"/>
  <c r="H295" i="3" s="1"/>
  <c r="H270" i="3"/>
  <c r="H292" i="3" s="1"/>
  <c r="H269" i="3"/>
  <c r="B263" i="3"/>
  <c r="H237" i="3"/>
  <c r="H259" i="3" s="1"/>
  <c r="H233" i="3"/>
  <c r="H255" i="3" s="1"/>
  <c r="H232" i="3"/>
  <c r="H254" i="3" s="1"/>
  <c r="B226" i="3"/>
  <c r="H200" i="3"/>
  <c r="H199" i="3"/>
  <c r="H221" i="3" s="1"/>
  <c r="H196" i="3"/>
  <c r="H195" i="3"/>
  <c r="H217" i="3" s="1"/>
  <c r="B189" i="3"/>
  <c r="H163" i="3"/>
  <c r="H162" i="3"/>
  <c r="H184" i="3" s="1"/>
  <c r="H159" i="3"/>
  <c r="H181" i="3" s="1"/>
  <c r="H158" i="3"/>
  <c r="H180" i="3" s="1"/>
  <c r="B152" i="3"/>
  <c r="H127" i="3"/>
  <c r="H149" i="3" s="1"/>
  <c r="H126" i="3"/>
  <c r="H148" i="3" s="1"/>
  <c r="H123" i="3"/>
  <c r="I123" i="3" s="1"/>
  <c r="H122" i="3"/>
  <c r="B115" i="3"/>
  <c r="H89" i="3"/>
  <c r="H111" i="3" s="1"/>
  <c r="H85" i="3"/>
  <c r="H107" i="3" s="1"/>
  <c r="B78" i="3"/>
  <c r="H53" i="3"/>
  <c r="H75" i="3" s="1"/>
  <c r="H52" i="3"/>
  <c r="H74" i="3" s="1"/>
  <c r="H48" i="3"/>
  <c r="H70" i="3" s="1"/>
  <c r="Q20" i="4"/>
  <c r="P20" i="4"/>
  <c r="O20" i="4"/>
  <c r="N20" i="4"/>
  <c r="M20" i="4"/>
  <c r="L20" i="4"/>
  <c r="K20" i="4"/>
  <c r="J20" i="4"/>
  <c r="I20" i="4"/>
  <c r="H20" i="4"/>
  <c r="G20" i="4"/>
  <c r="F20" i="4"/>
  <c r="Q18" i="4"/>
  <c r="P18" i="4"/>
  <c r="O18" i="4"/>
  <c r="N18" i="4"/>
  <c r="M18" i="4"/>
  <c r="L18" i="4"/>
  <c r="K18" i="4"/>
  <c r="J18" i="4"/>
  <c r="I18" i="4"/>
  <c r="H18" i="4"/>
  <c r="G18" i="4"/>
  <c r="F18" i="4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R9" i="4" s="1"/>
  <c r="O21" i="2"/>
  <c r="N21" i="2"/>
  <c r="M21" i="2"/>
  <c r="L21" i="2"/>
  <c r="K21" i="2"/>
  <c r="J21" i="2"/>
  <c r="I21" i="2"/>
  <c r="H21" i="2"/>
  <c r="G21" i="2"/>
  <c r="F21" i="2"/>
  <c r="E21" i="2"/>
  <c r="M10" i="2"/>
  <c r="N10" i="2" s="1"/>
  <c r="O10" i="2" s="1"/>
  <c r="I386" i="3" l="1"/>
  <c r="I408" i="3" s="1"/>
  <c r="H408" i="3"/>
  <c r="I348" i="3"/>
  <c r="I370" i="3" s="1"/>
  <c r="H370" i="3"/>
  <c r="I200" i="3"/>
  <c r="I222" i="3" s="1"/>
  <c r="H222" i="3"/>
  <c r="I163" i="3"/>
  <c r="I185" i="3" s="1"/>
  <c r="H185" i="3"/>
  <c r="I49" i="3"/>
  <c r="I71" i="3" s="1"/>
  <c r="H71" i="3"/>
  <c r="E45" i="4"/>
  <c r="D57" i="4" s="1"/>
  <c r="D59" i="4" s="1"/>
  <c r="Q47" i="4"/>
  <c r="T396" i="3"/>
  <c r="K477" i="3"/>
  <c r="L455" i="3"/>
  <c r="J441" i="3"/>
  <c r="K419" i="3"/>
  <c r="L533" i="3"/>
  <c r="L555" i="3" s="1"/>
  <c r="L529" i="3"/>
  <c r="K551" i="3"/>
  <c r="K534" i="3"/>
  <c r="K556" i="3" s="1"/>
  <c r="L492" i="3"/>
  <c r="K514" i="3"/>
  <c r="K513" i="3"/>
  <c r="L491" i="3"/>
  <c r="K459" i="3"/>
  <c r="K481" i="3" s="1"/>
  <c r="L418" i="3"/>
  <c r="K440" i="3"/>
  <c r="K423" i="3"/>
  <c r="K445" i="3" s="1"/>
  <c r="L422" i="3"/>
  <c r="L444" i="3" s="1"/>
  <c r="E18" i="4"/>
  <c r="E21" i="4"/>
  <c r="E19" i="4"/>
  <c r="E20" i="4"/>
  <c r="N114" i="2"/>
  <c r="N229" i="2"/>
  <c r="N91" i="2"/>
  <c r="N22" i="2"/>
  <c r="N45" i="2"/>
  <c r="F47" i="4"/>
  <c r="P47" i="4"/>
  <c r="O47" i="4"/>
  <c r="K47" i="4"/>
  <c r="R47" i="4"/>
  <c r="J47" i="4"/>
  <c r="I47" i="4"/>
  <c r="H47" i="4"/>
  <c r="G47" i="4"/>
  <c r="N47" i="4"/>
  <c r="M47" i="4"/>
  <c r="L47" i="4"/>
  <c r="E41" i="4"/>
  <c r="Q13" i="4"/>
  <c r="Q9" i="4"/>
  <c r="J49" i="3"/>
  <c r="I382" i="3"/>
  <c r="J382" i="3" s="1"/>
  <c r="K382" i="3" s="1"/>
  <c r="I343" i="3"/>
  <c r="I347" i="3"/>
  <c r="I369" i="3" s="1"/>
  <c r="I310" i="3"/>
  <c r="I306" i="3"/>
  <c r="I270" i="3"/>
  <c r="I232" i="3"/>
  <c r="J232" i="3" s="1"/>
  <c r="I158" i="3"/>
  <c r="I180" i="3" s="1"/>
  <c r="I162" i="3"/>
  <c r="I184" i="3" s="1"/>
  <c r="I159" i="3"/>
  <c r="J159" i="3" s="1"/>
  <c r="I127" i="3"/>
  <c r="I149" i="3" s="1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I85" i="3"/>
  <c r="I107" i="3" s="1"/>
  <c r="I52" i="3"/>
  <c r="I74" i="3" s="1"/>
  <c r="H144" i="3"/>
  <c r="I122" i="3"/>
  <c r="I89" i="3"/>
  <c r="I111" i="3" s="1"/>
  <c r="I5" i="3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I48" i="3"/>
  <c r="I70" i="3" s="1"/>
  <c r="I53" i="3"/>
  <c r="I75" i="3" s="1"/>
  <c r="I199" i="3"/>
  <c r="I221" i="3" s="1"/>
  <c r="J123" i="3"/>
  <c r="I145" i="3"/>
  <c r="I126" i="3"/>
  <c r="I148" i="3" s="1"/>
  <c r="H145" i="3"/>
  <c r="I233" i="3"/>
  <c r="H291" i="3"/>
  <c r="I269" i="3"/>
  <c r="H218" i="3"/>
  <c r="I196" i="3"/>
  <c r="I311" i="3"/>
  <c r="I333" i="3" s="1"/>
  <c r="I237" i="3"/>
  <c r="I259" i="3" s="1"/>
  <c r="I195" i="3"/>
  <c r="I274" i="3"/>
  <c r="I296" i="3" s="1"/>
  <c r="H329" i="3"/>
  <c r="I307" i="3"/>
  <c r="H366" i="3"/>
  <c r="I344" i="3"/>
  <c r="I381" i="3"/>
  <c r="H403" i="3"/>
  <c r="I273" i="3"/>
  <c r="I295" i="3" s="1"/>
  <c r="I385" i="3"/>
  <c r="I407" i="3" s="1"/>
  <c r="J386" i="3"/>
  <c r="J408" i="3" s="1"/>
  <c r="J163" i="3" l="1"/>
  <c r="J185" i="3" s="1"/>
  <c r="J348" i="3"/>
  <c r="J370" i="3" s="1"/>
  <c r="J310" i="3"/>
  <c r="J332" i="3" s="1"/>
  <c r="I332" i="3"/>
  <c r="J200" i="3"/>
  <c r="H32" i="3"/>
  <c r="F32" i="4" s="1"/>
  <c r="K200" i="3"/>
  <c r="K222" i="3" s="1"/>
  <c r="J222" i="3"/>
  <c r="E47" i="4"/>
  <c r="K310" i="3"/>
  <c r="K332" i="3" s="1"/>
  <c r="J162" i="3"/>
  <c r="J184" i="3" s="1"/>
  <c r="K441" i="3"/>
  <c r="L419" i="3"/>
  <c r="M455" i="3"/>
  <c r="L477" i="3"/>
  <c r="K49" i="3"/>
  <c r="J71" i="3"/>
  <c r="M529" i="3"/>
  <c r="L551" i="3"/>
  <c r="L534" i="3"/>
  <c r="L556" i="3" s="1"/>
  <c r="M533" i="3"/>
  <c r="M555" i="3" s="1"/>
  <c r="L513" i="3"/>
  <c r="M491" i="3"/>
  <c r="M492" i="3"/>
  <c r="L514" i="3"/>
  <c r="L459" i="3"/>
  <c r="L481" i="3" s="1"/>
  <c r="M422" i="3"/>
  <c r="M444" i="3" s="1"/>
  <c r="L423" i="3"/>
  <c r="L445" i="3" s="1"/>
  <c r="L440" i="3"/>
  <c r="M418" i="3"/>
  <c r="I254" i="3"/>
  <c r="J404" i="3"/>
  <c r="I404" i="3"/>
  <c r="I181" i="3"/>
  <c r="J347" i="3"/>
  <c r="J369" i="3" s="1"/>
  <c r="I365" i="3"/>
  <c r="J343" i="3"/>
  <c r="I328" i="3"/>
  <c r="J306" i="3"/>
  <c r="I292" i="3"/>
  <c r="J270" i="3"/>
  <c r="J158" i="3"/>
  <c r="J127" i="3"/>
  <c r="J149" i="3" s="1"/>
  <c r="I217" i="3"/>
  <c r="J195" i="3"/>
  <c r="J237" i="3"/>
  <c r="J259" i="3" s="1"/>
  <c r="I218" i="3"/>
  <c r="J196" i="3"/>
  <c r="J122" i="3"/>
  <c r="I144" i="3"/>
  <c r="K348" i="3"/>
  <c r="K370" i="3" s="1"/>
  <c r="J126" i="3"/>
  <c r="J148" i="3" s="1"/>
  <c r="I366" i="3"/>
  <c r="J344" i="3"/>
  <c r="J273" i="3"/>
  <c r="J295" i="3" s="1"/>
  <c r="K123" i="3"/>
  <c r="J145" i="3"/>
  <c r="J52" i="3"/>
  <c r="J74" i="3" s="1"/>
  <c r="J311" i="3"/>
  <c r="J333" i="3" s="1"/>
  <c r="J53" i="3"/>
  <c r="J75" i="3" s="1"/>
  <c r="J5" i="3"/>
  <c r="J85" i="3"/>
  <c r="J107" i="3" s="1"/>
  <c r="J381" i="3"/>
  <c r="I403" i="3"/>
  <c r="I291" i="3"/>
  <c r="J269" i="3"/>
  <c r="K163" i="3"/>
  <c r="K185" i="3" s="1"/>
  <c r="L382" i="3"/>
  <c r="K404" i="3"/>
  <c r="J385" i="3"/>
  <c r="J407" i="3" s="1"/>
  <c r="J254" i="3"/>
  <c r="K232" i="3"/>
  <c r="J199" i="3"/>
  <c r="J221" i="3" s="1"/>
  <c r="J48" i="3"/>
  <c r="J70" i="3" s="1"/>
  <c r="J89" i="3"/>
  <c r="J111" i="3" s="1"/>
  <c r="K386" i="3"/>
  <c r="K408" i="3" s="1"/>
  <c r="I329" i="3"/>
  <c r="J307" i="3"/>
  <c r="J274" i="3"/>
  <c r="J296" i="3" s="1"/>
  <c r="J233" i="3"/>
  <c r="I255" i="3"/>
  <c r="J181" i="3"/>
  <c r="K159" i="3"/>
  <c r="L200" i="3" l="1"/>
  <c r="L222" i="3" s="1"/>
  <c r="K162" i="3"/>
  <c r="K184" i="3" s="1"/>
  <c r="L310" i="3"/>
  <c r="L332" i="3" s="1"/>
  <c r="I32" i="3"/>
  <c r="G32" i="4" s="1"/>
  <c r="L49" i="3"/>
  <c r="K71" i="3"/>
  <c r="L441" i="3"/>
  <c r="M419" i="3"/>
  <c r="N455" i="3"/>
  <c r="M477" i="3"/>
  <c r="M551" i="3"/>
  <c r="N529" i="3"/>
  <c r="M534" i="3"/>
  <c r="M556" i="3" s="1"/>
  <c r="N533" i="3"/>
  <c r="N555" i="3" s="1"/>
  <c r="M513" i="3"/>
  <c r="N491" i="3"/>
  <c r="M514" i="3"/>
  <c r="N492" i="3"/>
  <c r="M459" i="3"/>
  <c r="M481" i="3" s="1"/>
  <c r="M440" i="3"/>
  <c r="N418" i="3"/>
  <c r="M423" i="3"/>
  <c r="M445" i="3" s="1"/>
  <c r="N422" i="3"/>
  <c r="N444" i="3" s="1"/>
  <c r="K347" i="3"/>
  <c r="K369" i="3" s="1"/>
  <c r="J365" i="3"/>
  <c r="K343" i="3"/>
  <c r="J328" i="3"/>
  <c r="K306" i="3"/>
  <c r="J292" i="3"/>
  <c r="K270" i="3"/>
  <c r="K158" i="3"/>
  <c r="J180" i="3"/>
  <c r="K127" i="3"/>
  <c r="K149" i="3" s="1"/>
  <c r="K233" i="3"/>
  <c r="J255" i="3"/>
  <c r="K381" i="3"/>
  <c r="J403" i="3"/>
  <c r="K237" i="3"/>
  <c r="K259" i="3" s="1"/>
  <c r="K48" i="3"/>
  <c r="K70" i="3" s="1"/>
  <c r="K269" i="3"/>
  <c r="J291" i="3"/>
  <c r="K52" i="3"/>
  <c r="K74" i="3" s="1"/>
  <c r="M200" i="3"/>
  <c r="M222" i="3" s="1"/>
  <c r="K195" i="3"/>
  <c r="J217" i="3"/>
  <c r="K311" i="3"/>
  <c r="K333" i="3" s="1"/>
  <c r="K181" i="3"/>
  <c r="L159" i="3"/>
  <c r="J218" i="3"/>
  <c r="K196" i="3"/>
  <c r="L162" i="3"/>
  <c r="L184" i="3" s="1"/>
  <c r="K385" i="3"/>
  <c r="K407" i="3" s="1"/>
  <c r="K85" i="3"/>
  <c r="K107" i="3" s="1"/>
  <c r="K145" i="3"/>
  <c r="L123" i="3"/>
  <c r="K254" i="3"/>
  <c r="L232" i="3"/>
  <c r="K53" i="3"/>
  <c r="K75" i="3" s="1"/>
  <c r="K126" i="3"/>
  <c r="K148" i="3" s="1"/>
  <c r="K199" i="3"/>
  <c r="K221" i="3" s="1"/>
  <c r="K273" i="3"/>
  <c r="K295" i="3" s="1"/>
  <c r="J366" i="3"/>
  <c r="K344" i="3"/>
  <c r="J144" i="3"/>
  <c r="J32" i="3" s="1"/>
  <c r="K122" i="3"/>
  <c r="K274" i="3"/>
  <c r="K296" i="3" s="1"/>
  <c r="L386" i="3"/>
  <c r="L408" i="3" s="1"/>
  <c r="L163" i="3"/>
  <c r="L185" i="3" s="1"/>
  <c r="J329" i="3"/>
  <c r="K307" i="3"/>
  <c r="K89" i="3"/>
  <c r="K111" i="3" s="1"/>
  <c r="M382" i="3"/>
  <c r="L404" i="3"/>
  <c r="K5" i="3"/>
  <c r="L348" i="3"/>
  <c r="L370" i="3" s="1"/>
  <c r="M310" i="3" l="1"/>
  <c r="M332" i="3" s="1"/>
  <c r="M441" i="3"/>
  <c r="N419" i="3"/>
  <c r="N477" i="3"/>
  <c r="O455" i="3"/>
  <c r="M49" i="3"/>
  <c r="L71" i="3"/>
  <c r="N551" i="3"/>
  <c r="O529" i="3"/>
  <c r="O533" i="3"/>
  <c r="O555" i="3" s="1"/>
  <c r="N534" i="3"/>
  <c r="N556" i="3" s="1"/>
  <c r="N513" i="3"/>
  <c r="O491" i="3"/>
  <c r="N514" i="3"/>
  <c r="O492" i="3"/>
  <c r="N459" i="3"/>
  <c r="N481" i="3" s="1"/>
  <c r="N423" i="3"/>
  <c r="N445" i="3" s="1"/>
  <c r="N440" i="3"/>
  <c r="O418" i="3"/>
  <c r="O422" i="3"/>
  <c r="O444" i="3" s="1"/>
  <c r="L343" i="3"/>
  <c r="K365" i="3"/>
  <c r="L347" i="3"/>
  <c r="L369" i="3" s="1"/>
  <c r="K328" i="3"/>
  <c r="L306" i="3"/>
  <c r="L270" i="3"/>
  <c r="K292" i="3"/>
  <c r="L158" i="3"/>
  <c r="K180" i="3"/>
  <c r="L127" i="3"/>
  <c r="L149" i="3" s="1"/>
  <c r="L89" i="3"/>
  <c r="L111" i="3" s="1"/>
  <c r="M386" i="3"/>
  <c r="M408" i="3" s="1"/>
  <c r="L85" i="3"/>
  <c r="L107" i="3" s="1"/>
  <c r="M162" i="3"/>
  <c r="M184" i="3" s="1"/>
  <c r="H32" i="4"/>
  <c r="L199" i="3"/>
  <c r="L221" i="3" s="1"/>
  <c r="L53" i="3"/>
  <c r="L75" i="3" s="1"/>
  <c r="K217" i="3"/>
  <c r="L195" i="3"/>
  <c r="L48" i="3"/>
  <c r="L70" i="3" s="1"/>
  <c r="M163" i="3"/>
  <c r="M185" i="3" s="1"/>
  <c r="L122" i="3"/>
  <c r="K144" i="3"/>
  <c r="L311" i="3"/>
  <c r="L333" i="3" s="1"/>
  <c r="N200" i="3"/>
  <c r="N222" i="3" s="1"/>
  <c r="K403" i="3"/>
  <c r="L381" i="3"/>
  <c r="M348" i="3"/>
  <c r="M370" i="3" s="1"/>
  <c r="K366" i="3"/>
  <c r="L344" i="3"/>
  <c r="L52" i="3"/>
  <c r="L74" i="3" s="1"/>
  <c r="L269" i="3"/>
  <c r="K291" i="3"/>
  <c r="L5" i="3"/>
  <c r="L274" i="3"/>
  <c r="L296" i="3" s="1"/>
  <c r="M123" i="3"/>
  <c r="L145" i="3"/>
  <c r="L233" i="3"/>
  <c r="K255" i="3"/>
  <c r="L237" i="3"/>
  <c r="L259" i="3" s="1"/>
  <c r="L385" i="3"/>
  <c r="L407" i="3" s="1"/>
  <c r="L181" i="3"/>
  <c r="M159" i="3"/>
  <c r="N310" i="3"/>
  <c r="N332" i="3" s="1"/>
  <c r="K329" i="3"/>
  <c r="L307" i="3"/>
  <c r="L254" i="3"/>
  <c r="M232" i="3"/>
  <c r="N382" i="3"/>
  <c r="M404" i="3"/>
  <c r="L273" i="3"/>
  <c r="L295" i="3" s="1"/>
  <c r="L126" i="3"/>
  <c r="L148" i="3" s="1"/>
  <c r="K218" i="3"/>
  <c r="L196" i="3"/>
  <c r="K32" i="3" l="1"/>
  <c r="N49" i="3"/>
  <c r="M71" i="3"/>
  <c r="O419" i="3"/>
  <c r="N441" i="3"/>
  <c r="O477" i="3"/>
  <c r="P455" i="3"/>
  <c r="O534" i="3"/>
  <c r="O556" i="3" s="1"/>
  <c r="P533" i="3"/>
  <c r="P555" i="3" s="1"/>
  <c r="O551" i="3"/>
  <c r="P529" i="3"/>
  <c r="O514" i="3"/>
  <c r="P492" i="3"/>
  <c r="O513" i="3"/>
  <c r="P491" i="3"/>
  <c r="O459" i="3"/>
  <c r="O481" i="3" s="1"/>
  <c r="P418" i="3"/>
  <c r="O440" i="3"/>
  <c r="O423" i="3"/>
  <c r="O445" i="3" s="1"/>
  <c r="P422" i="3"/>
  <c r="P444" i="3" s="1"/>
  <c r="M347" i="3"/>
  <c r="M369" i="3" s="1"/>
  <c r="L365" i="3"/>
  <c r="M343" i="3"/>
  <c r="L328" i="3"/>
  <c r="M306" i="3"/>
  <c r="M270" i="3"/>
  <c r="L292" i="3"/>
  <c r="M158" i="3"/>
  <c r="L180" i="3"/>
  <c r="M127" i="3"/>
  <c r="M149" i="3" s="1"/>
  <c r="L291" i="3"/>
  <c r="M269" i="3"/>
  <c r="M122" i="3"/>
  <c r="L144" i="3"/>
  <c r="M237" i="3"/>
  <c r="M259" i="3" s="1"/>
  <c r="M52" i="3"/>
  <c r="M74" i="3" s="1"/>
  <c r="I32" i="4"/>
  <c r="M254" i="3"/>
  <c r="N232" i="3"/>
  <c r="N163" i="3"/>
  <c r="N185" i="3" s="1"/>
  <c r="M48" i="3"/>
  <c r="M70" i="3" s="1"/>
  <c r="M53" i="3"/>
  <c r="M75" i="3" s="1"/>
  <c r="M89" i="3"/>
  <c r="M111" i="3" s="1"/>
  <c r="L366" i="3"/>
  <c r="M344" i="3"/>
  <c r="M273" i="3"/>
  <c r="M295" i="3" s="1"/>
  <c r="N404" i="3"/>
  <c r="O382" i="3"/>
  <c r="M385" i="3"/>
  <c r="M407" i="3" s="1"/>
  <c r="M381" i="3"/>
  <c r="L403" i="3"/>
  <c r="O310" i="3"/>
  <c r="O332" i="3" s="1"/>
  <c r="M145" i="3"/>
  <c r="N123" i="3"/>
  <c r="L329" i="3"/>
  <c r="M307" i="3"/>
  <c r="M274" i="3"/>
  <c r="M296" i="3" s="1"/>
  <c r="O200" i="3"/>
  <c r="O222" i="3" s="1"/>
  <c r="M199" i="3"/>
  <c r="M221" i="3" s="1"/>
  <c r="N162" i="3"/>
  <c r="N184" i="3" s="1"/>
  <c r="L218" i="3"/>
  <c r="M196" i="3"/>
  <c r="N159" i="3"/>
  <c r="M181" i="3"/>
  <c r="L255" i="3"/>
  <c r="M233" i="3"/>
  <c r="N348" i="3"/>
  <c r="N370" i="3" s="1"/>
  <c r="L217" i="3"/>
  <c r="M195" i="3"/>
  <c r="N386" i="3"/>
  <c r="N408" i="3" s="1"/>
  <c r="M126" i="3"/>
  <c r="M148" i="3" s="1"/>
  <c r="M5" i="3"/>
  <c r="M311" i="3"/>
  <c r="M333" i="3" s="1"/>
  <c r="M85" i="3"/>
  <c r="M107" i="3" s="1"/>
  <c r="L32" i="3" l="1"/>
  <c r="J32" i="4" s="1"/>
  <c r="P419" i="3"/>
  <c r="O441" i="3"/>
  <c r="Q455" i="3"/>
  <c r="P477" i="3"/>
  <c r="O49" i="3"/>
  <c r="N71" i="3"/>
  <c r="P551" i="3"/>
  <c r="Q529" i="3"/>
  <c r="Q533" i="3"/>
  <c r="Q555" i="3" s="1"/>
  <c r="P534" i="3"/>
  <c r="P556" i="3" s="1"/>
  <c r="Q492" i="3"/>
  <c r="P514" i="3"/>
  <c r="P513" i="3"/>
  <c r="Q491" i="3"/>
  <c r="P459" i="3"/>
  <c r="P481" i="3" s="1"/>
  <c r="P423" i="3"/>
  <c r="P445" i="3" s="1"/>
  <c r="Q422" i="3"/>
  <c r="Q444" i="3" s="1"/>
  <c r="Q418" i="3"/>
  <c r="P440" i="3"/>
  <c r="M365" i="3"/>
  <c r="N343" i="3"/>
  <c r="N347" i="3"/>
  <c r="N369" i="3" s="1"/>
  <c r="N306" i="3"/>
  <c r="M328" i="3"/>
  <c r="N270" i="3"/>
  <c r="M292" i="3"/>
  <c r="M180" i="3"/>
  <c r="N158" i="3"/>
  <c r="N127" i="3"/>
  <c r="N149" i="3" s="1"/>
  <c r="N126" i="3"/>
  <c r="N148" i="3" s="1"/>
  <c r="P310" i="3"/>
  <c r="P332" i="3" s="1"/>
  <c r="O232" i="3"/>
  <c r="N254" i="3"/>
  <c r="N237" i="3"/>
  <c r="N259" i="3" s="1"/>
  <c r="O386" i="3"/>
  <c r="O408" i="3" s="1"/>
  <c r="O348" i="3"/>
  <c r="O370" i="3" s="1"/>
  <c r="N199" i="3"/>
  <c r="N221" i="3" s="1"/>
  <c r="N273" i="3"/>
  <c r="N295" i="3" s="1"/>
  <c r="N89" i="3"/>
  <c r="N111" i="3" s="1"/>
  <c r="N53" i="3"/>
  <c r="N75" i="3" s="1"/>
  <c r="N274" i="3"/>
  <c r="N296" i="3" s="1"/>
  <c r="N48" i="3"/>
  <c r="N70" i="3" s="1"/>
  <c r="M291" i="3"/>
  <c r="N269" i="3"/>
  <c r="N311" i="3"/>
  <c r="N333" i="3" s="1"/>
  <c r="N181" i="3"/>
  <c r="O159" i="3"/>
  <c r="O123" i="3"/>
  <c r="N145" i="3"/>
  <c r="M403" i="3"/>
  <c r="N381" i="3"/>
  <c r="O163" i="3"/>
  <c r="O185" i="3" s="1"/>
  <c r="N122" i="3"/>
  <c r="M144" i="3"/>
  <c r="N52" i="3"/>
  <c r="N74" i="3" s="1"/>
  <c r="N5" i="3"/>
  <c r="M217" i="3"/>
  <c r="N195" i="3"/>
  <c r="O162" i="3"/>
  <c r="O184" i="3" s="1"/>
  <c r="P200" i="3"/>
  <c r="P222" i="3" s="1"/>
  <c r="N385" i="3"/>
  <c r="N407" i="3" s="1"/>
  <c r="N344" i="3"/>
  <c r="M366" i="3"/>
  <c r="N233" i="3"/>
  <c r="M255" i="3"/>
  <c r="M218" i="3"/>
  <c r="N196" i="3"/>
  <c r="P382" i="3"/>
  <c r="O404" i="3"/>
  <c r="N85" i="3"/>
  <c r="N107" i="3" s="1"/>
  <c r="M329" i="3"/>
  <c r="N307" i="3"/>
  <c r="M32" i="3" l="1"/>
  <c r="P49" i="3"/>
  <c r="O71" i="3"/>
  <c r="Q477" i="3"/>
  <c r="R455" i="3"/>
  <c r="Q419" i="3"/>
  <c r="P441" i="3"/>
  <c r="Q534" i="3"/>
  <c r="Q556" i="3" s="1"/>
  <c r="R533" i="3"/>
  <c r="R555" i="3" s="1"/>
  <c r="R529" i="3"/>
  <c r="Q551" i="3"/>
  <c r="Q513" i="3"/>
  <c r="R491" i="3"/>
  <c r="R492" i="3"/>
  <c r="Q514" i="3"/>
  <c r="Q459" i="3"/>
  <c r="Q481" i="3" s="1"/>
  <c r="R418" i="3"/>
  <c r="Q440" i="3"/>
  <c r="R422" i="3"/>
  <c r="R444" i="3" s="1"/>
  <c r="Q423" i="3"/>
  <c r="Q445" i="3" s="1"/>
  <c r="O347" i="3"/>
  <c r="O369" i="3" s="1"/>
  <c r="N365" i="3"/>
  <c r="O343" i="3"/>
  <c r="O306" i="3"/>
  <c r="N328" i="3"/>
  <c r="O270" i="3"/>
  <c r="N292" i="3"/>
  <c r="O158" i="3"/>
  <c r="N180" i="3"/>
  <c r="O127" i="3"/>
  <c r="O149" i="3" s="1"/>
  <c r="O85" i="3"/>
  <c r="O107" i="3" s="1"/>
  <c r="P404" i="3"/>
  <c r="Q382" i="3"/>
  <c r="O122" i="3"/>
  <c r="N144" i="3"/>
  <c r="P159" i="3"/>
  <c r="O181" i="3"/>
  <c r="O53" i="3"/>
  <c r="O75" i="3" s="1"/>
  <c r="P386" i="3"/>
  <c r="P408" i="3" s="1"/>
  <c r="O126" i="3"/>
  <c r="O148" i="3" s="1"/>
  <c r="Q200" i="3"/>
  <c r="Q222" i="3" s="1"/>
  <c r="P123" i="3"/>
  <c r="O145" i="3"/>
  <c r="O89" i="3"/>
  <c r="O111" i="3" s="1"/>
  <c r="O199" i="3"/>
  <c r="O221" i="3" s="1"/>
  <c r="O344" i="3"/>
  <c r="N366" i="3"/>
  <c r="N217" i="3"/>
  <c r="O195" i="3"/>
  <c r="O269" i="3"/>
  <c r="N291" i="3"/>
  <c r="N329" i="3"/>
  <c r="O307" i="3"/>
  <c r="N218" i="3"/>
  <c r="O196" i="3"/>
  <c r="O5" i="3"/>
  <c r="O237" i="3"/>
  <c r="O259" i="3" s="1"/>
  <c r="N255" i="3"/>
  <c r="O233" i="3"/>
  <c r="O52" i="3"/>
  <c r="O74" i="3" s="1"/>
  <c r="O385" i="3"/>
  <c r="O407" i="3" s="1"/>
  <c r="P162" i="3"/>
  <c r="P184" i="3" s="1"/>
  <c r="K32" i="4"/>
  <c r="O273" i="3"/>
  <c r="O295" i="3" s="1"/>
  <c r="P348" i="3"/>
  <c r="P370" i="3" s="1"/>
  <c r="Q310" i="3"/>
  <c r="Q332" i="3" s="1"/>
  <c r="O274" i="3"/>
  <c r="O296" i="3" s="1"/>
  <c r="P163" i="3"/>
  <c r="P185" i="3" s="1"/>
  <c r="O381" i="3"/>
  <c r="N403" i="3"/>
  <c r="O311" i="3"/>
  <c r="O333" i="3" s="1"/>
  <c r="O48" i="3"/>
  <c r="O70" i="3" s="1"/>
  <c r="O254" i="3"/>
  <c r="P232" i="3"/>
  <c r="N32" i="3" l="1"/>
  <c r="L32" i="4" s="1"/>
  <c r="R419" i="3"/>
  <c r="Q441" i="3"/>
  <c r="S455" i="3"/>
  <c r="R477" i="3"/>
  <c r="Q49" i="3"/>
  <c r="P71" i="3"/>
  <c r="S533" i="3"/>
  <c r="S555" i="3" s="1"/>
  <c r="R534" i="3"/>
  <c r="R556" i="3" s="1"/>
  <c r="S529" i="3"/>
  <c r="R551" i="3"/>
  <c r="R514" i="3"/>
  <c r="S492" i="3"/>
  <c r="R513" i="3"/>
  <c r="S491" i="3"/>
  <c r="R459" i="3"/>
  <c r="R481" i="3" s="1"/>
  <c r="S422" i="3"/>
  <c r="S444" i="3" s="1"/>
  <c r="R440" i="3"/>
  <c r="S418" i="3"/>
  <c r="R423" i="3"/>
  <c r="R445" i="3" s="1"/>
  <c r="P343" i="3"/>
  <c r="O365" i="3"/>
  <c r="P347" i="3"/>
  <c r="P369" i="3" s="1"/>
  <c r="P306" i="3"/>
  <c r="O328" i="3"/>
  <c r="O292" i="3"/>
  <c r="P270" i="3"/>
  <c r="O180" i="3"/>
  <c r="P158" i="3"/>
  <c r="P127" i="3"/>
  <c r="P149" i="3" s="1"/>
  <c r="P273" i="3"/>
  <c r="P295" i="3" s="1"/>
  <c r="P5" i="3"/>
  <c r="P199" i="3"/>
  <c r="P221" i="3" s="1"/>
  <c r="P53" i="3"/>
  <c r="P75" i="3" s="1"/>
  <c r="P52" i="3"/>
  <c r="P74" i="3" s="1"/>
  <c r="P274" i="3"/>
  <c r="P296" i="3" s="1"/>
  <c r="P254" i="3"/>
  <c r="Q232" i="3"/>
  <c r="P381" i="3"/>
  <c r="O403" i="3"/>
  <c r="Q162" i="3"/>
  <c r="Q184" i="3" s="1"/>
  <c r="P89" i="3"/>
  <c r="P111" i="3" s="1"/>
  <c r="Q123" i="3"/>
  <c r="P145" i="3"/>
  <c r="P48" i="3"/>
  <c r="P70" i="3" s="1"/>
  <c r="R310" i="3"/>
  <c r="R332" i="3" s="1"/>
  <c r="P311" i="3"/>
  <c r="P333" i="3" s="1"/>
  <c r="Q163" i="3"/>
  <c r="Q185" i="3" s="1"/>
  <c r="O255" i="3"/>
  <c r="P233" i="3"/>
  <c r="O329" i="3"/>
  <c r="P307" i="3"/>
  <c r="O291" i="3"/>
  <c r="P269" i="3"/>
  <c r="Q386" i="3"/>
  <c r="Q408" i="3" s="1"/>
  <c r="P181" i="3"/>
  <c r="Q159" i="3"/>
  <c r="P122" i="3"/>
  <c r="O144" i="3"/>
  <c r="R382" i="3"/>
  <c r="Q404" i="3"/>
  <c r="Q348" i="3"/>
  <c r="Q370" i="3" s="1"/>
  <c r="P237" i="3"/>
  <c r="P259" i="3" s="1"/>
  <c r="P85" i="3"/>
  <c r="P107" i="3" s="1"/>
  <c r="O218" i="3"/>
  <c r="P196" i="3"/>
  <c r="P385" i="3"/>
  <c r="P407" i="3" s="1"/>
  <c r="O217" i="3"/>
  <c r="P195" i="3"/>
  <c r="O366" i="3"/>
  <c r="P344" i="3"/>
  <c r="R200" i="3"/>
  <c r="R222" i="3" s="1"/>
  <c r="P126" i="3"/>
  <c r="P148" i="3" s="1"/>
  <c r="O32" i="3" l="1"/>
  <c r="R49" i="3"/>
  <c r="Q71" i="3"/>
  <c r="S477" i="3"/>
  <c r="T455" i="3"/>
  <c r="T477" i="3" s="1"/>
  <c r="S419" i="3"/>
  <c r="R441" i="3"/>
  <c r="T529" i="3"/>
  <c r="T551" i="3" s="1"/>
  <c r="S551" i="3"/>
  <c r="S534" i="3"/>
  <c r="S556" i="3" s="1"/>
  <c r="T533" i="3"/>
  <c r="T555" i="3" s="1"/>
  <c r="S513" i="3"/>
  <c r="T491" i="3"/>
  <c r="T513" i="3" s="1"/>
  <c r="T492" i="3"/>
  <c r="T514" i="3" s="1"/>
  <c r="S514" i="3"/>
  <c r="S459" i="3"/>
  <c r="S481" i="3" s="1"/>
  <c r="T422" i="3"/>
  <c r="T444" i="3" s="1"/>
  <c r="T418" i="3"/>
  <c r="T440" i="3" s="1"/>
  <c r="S440" i="3"/>
  <c r="S423" i="3"/>
  <c r="S445" i="3" s="1"/>
  <c r="Q347" i="3"/>
  <c r="Q369" i="3" s="1"/>
  <c r="P365" i="3"/>
  <c r="Q343" i="3"/>
  <c r="Q306" i="3"/>
  <c r="P328" i="3"/>
  <c r="Q270" i="3"/>
  <c r="P292" i="3"/>
  <c r="Q158" i="3"/>
  <c r="P180" i="3"/>
  <c r="Q127" i="3"/>
  <c r="Q149" i="3" s="1"/>
  <c r="P144" i="3"/>
  <c r="Q122" i="3"/>
  <c r="R386" i="3"/>
  <c r="R408" i="3" s="1"/>
  <c r="P329" i="3"/>
  <c r="Q307" i="3"/>
  <c r="Q311" i="3"/>
  <c r="Q333" i="3" s="1"/>
  <c r="Q381" i="3"/>
  <c r="P403" i="3"/>
  <c r="S200" i="3"/>
  <c r="Q85" i="3"/>
  <c r="Q107" i="3" s="1"/>
  <c r="Q53" i="3"/>
  <c r="Q75" i="3" s="1"/>
  <c r="Q273" i="3"/>
  <c r="Q295" i="3" s="1"/>
  <c r="P255" i="3"/>
  <c r="Q233" i="3"/>
  <c r="Q254" i="3"/>
  <c r="R232" i="3"/>
  <c r="S310" i="3"/>
  <c r="R123" i="3"/>
  <c r="Q145" i="3"/>
  <c r="P366" i="3"/>
  <c r="Q344" i="3"/>
  <c r="M32" i="4"/>
  <c r="Q89" i="3"/>
  <c r="Q111" i="3" s="1"/>
  <c r="Q52" i="3"/>
  <c r="Q74" i="3" s="1"/>
  <c r="P218" i="3"/>
  <c r="Q196" i="3"/>
  <c r="R159" i="3"/>
  <c r="Q181" i="3"/>
  <c r="Q48" i="3"/>
  <c r="Q70" i="3" s="1"/>
  <c r="Q199" i="3"/>
  <c r="Q221" i="3" s="1"/>
  <c r="Q385" i="3"/>
  <c r="Q407" i="3" s="1"/>
  <c r="P217" i="3"/>
  <c r="Q195" i="3"/>
  <c r="Q237" i="3"/>
  <c r="Q259" i="3" s="1"/>
  <c r="R348" i="3"/>
  <c r="R370" i="3" s="1"/>
  <c r="S382" i="3"/>
  <c r="R404" i="3"/>
  <c r="P291" i="3"/>
  <c r="Q269" i="3"/>
  <c r="Q5" i="3"/>
  <c r="Q126" i="3"/>
  <c r="Q148" i="3" s="1"/>
  <c r="R163" i="3"/>
  <c r="R185" i="3" s="1"/>
  <c r="R162" i="3"/>
  <c r="R184" i="3" s="1"/>
  <c r="Q274" i="3"/>
  <c r="Q296" i="3" s="1"/>
  <c r="T310" i="3" l="1"/>
  <c r="S332" i="3"/>
  <c r="P32" i="3"/>
  <c r="N32" i="4" s="1"/>
  <c r="T200" i="3"/>
  <c r="T222" i="3" s="1"/>
  <c r="S222" i="3"/>
  <c r="S441" i="3"/>
  <c r="T419" i="3"/>
  <c r="T441" i="3" s="1"/>
  <c r="S49" i="3"/>
  <c r="R71" i="3"/>
  <c r="T534" i="3"/>
  <c r="T556" i="3" s="1"/>
  <c r="T459" i="3"/>
  <c r="T423" i="3"/>
  <c r="T445" i="3" s="1"/>
  <c r="Q365" i="3"/>
  <c r="R343" i="3"/>
  <c r="R347" i="3"/>
  <c r="R369" i="3" s="1"/>
  <c r="Q328" i="3"/>
  <c r="R306" i="3"/>
  <c r="R270" i="3"/>
  <c r="Q292" i="3"/>
  <c r="Q180" i="3"/>
  <c r="R158" i="3"/>
  <c r="R127" i="3"/>
  <c r="R149" i="3" s="1"/>
  <c r="S163" i="3"/>
  <c r="R5" i="3"/>
  <c r="Q291" i="3"/>
  <c r="R269" i="3"/>
  <c r="R52" i="3"/>
  <c r="R74" i="3" s="1"/>
  <c r="R89" i="3"/>
  <c r="R111" i="3" s="1"/>
  <c r="Q366" i="3"/>
  <c r="R344" i="3"/>
  <c r="T332" i="3"/>
  <c r="Q329" i="3"/>
  <c r="R307" i="3"/>
  <c r="Q217" i="3"/>
  <c r="R195" i="3"/>
  <c r="R233" i="3"/>
  <c r="Q255" i="3"/>
  <c r="T382" i="3"/>
  <c r="T404" i="3" s="1"/>
  <c r="S404" i="3"/>
  <c r="R385" i="3"/>
  <c r="R407" i="3" s="1"/>
  <c r="R48" i="3"/>
  <c r="R70" i="3" s="1"/>
  <c r="R53" i="3"/>
  <c r="R75" i="3" s="1"/>
  <c r="R381" i="3"/>
  <c r="Q403" i="3"/>
  <c r="S386" i="3"/>
  <c r="S408" i="3" s="1"/>
  <c r="R274" i="3"/>
  <c r="R296" i="3" s="1"/>
  <c r="S162" i="3"/>
  <c r="S348" i="3"/>
  <c r="Q218" i="3"/>
  <c r="R196" i="3"/>
  <c r="R254" i="3"/>
  <c r="S232" i="3"/>
  <c r="T232" i="3" s="1"/>
  <c r="T254" i="3" s="1"/>
  <c r="R122" i="3"/>
  <c r="Q144" i="3"/>
  <c r="R199" i="3"/>
  <c r="R221" i="3" s="1"/>
  <c r="R237" i="3"/>
  <c r="R259" i="3" s="1"/>
  <c r="R181" i="3"/>
  <c r="S159" i="3"/>
  <c r="T159" i="3" s="1"/>
  <c r="T181" i="3" s="1"/>
  <c r="R126" i="3"/>
  <c r="R148" i="3" s="1"/>
  <c r="S123" i="3"/>
  <c r="T123" i="3" s="1"/>
  <c r="T145" i="3" s="1"/>
  <c r="R145" i="3"/>
  <c r="R273" i="3"/>
  <c r="R295" i="3" s="1"/>
  <c r="R85" i="3"/>
  <c r="R107" i="3" s="1"/>
  <c r="R311" i="3"/>
  <c r="R333" i="3" s="1"/>
  <c r="T348" i="3" l="1"/>
  <c r="S370" i="3"/>
  <c r="Q32" i="3"/>
  <c r="T163" i="3"/>
  <c r="T185" i="3" s="1"/>
  <c r="S185" i="3"/>
  <c r="T162" i="3"/>
  <c r="T184" i="3" s="1"/>
  <c r="S184" i="3"/>
  <c r="S71" i="3"/>
  <c r="T49" i="3"/>
  <c r="T71" i="3" s="1"/>
  <c r="S347" i="3"/>
  <c r="R365" i="3"/>
  <c r="S343" i="3"/>
  <c r="T343" i="3" s="1"/>
  <c r="T365" i="3" s="1"/>
  <c r="R328" i="3"/>
  <c r="S306" i="3"/>
  <c r="T306" i="3" s="1"/>
  <c r="S270" i="3"/>
  <c r="T270" i="3" s="1"/>
  <c r="T292" i="3" s="1"/>
  <c r="R292" i="3"/>
  <c r="S158" i="3"/>
  <c r="T158" i="3" s="1"/>
  <c r="T180" i="3" s="1"/>
  <c r="R180" i="3"/>
  <c r="S127" i="3"/>
  <c r="R218" i="3"/>
  <c r="S196" i="3"/>
  <c r="T196" i="3" s="1"/>
  <c r="T218" i="3" s="1"/>
  <c r="S195" i="3"/>
  <c r="T195" i="3" s="1"/>
  <c r="T217" i="3" s="1"/>
  <c r="R217" i="3"/>
  <c r="S181" i="3"/>
  <c r="S145" i="3"/>
  <c r="S126" i="3"/>
  <c r="S254" i="3"/>
  <c r="S274" i="3"/>
  <c r="R366" i="3"/>
  <c r="S344" i="3"/>
  <c r="T344" i="3" s="1"/>
  <c r="T366" i="3" s="1"/>
  <c r="S381" i="3"/>
  <c r="R403" i="3"/>
  <c r="S53" i="3"/>
  <c r="S75" i="3" s="1"/>
  <c r="S273" i="3"/>
  <c r="S199" i="3"/>
  <c r="S269" i="3"/>
  <c r="T269" i="3" s="1"/>
  <c r="T291" i="3" s="1"/>
  <c r="R291" i="3"/>
  <c r="S311" i="3"/>
  <c r="S237" i="3"/>
  <c r="R144" i="3"/>
  <c r="S122" i="3"/>
  <c r="T122" i="3" s="1"/>
  <c r="T144" i="3" s="1"/>
  <c r="T386" i="3"/>
  <c r="T408" i="3" s="1"/>
  <c r="O32" i="4"/>
  <c r="S89" i="3"/>
  <c r="S48" i="3"/>
  <c r="S5" i="3"/>
  <c r="S85" i="3"/>
  <c r="S385" i="3"/>
  <c r="S407" i="3" s="1"/>
  <c r="S233" i="3"/>
  <c r="T233" i="3" s="1"/>
  <c r="T255" i="3" s="1"/>
  <c r="R255" i="3"/>
  <c r="R329" i="3"/>
  <c r="S307" i="3"/>
  <c r="T307" i="3" s="1"/>
  <c r="S52" i="3"/>
  <c r="S74" i="3" s="1"/>
  <c r="T347" i="3" l="1"/>
  <c r="T369" i="3" s="1"/>
  <c r="S369" i="3"/>
  <c r="T311" i="3"/>
  <c r="S333" i="3"/>
  <c r="T273" i="3"/>
  <c r="T295" i="3" s="1"/>
  <c r="S295" i="3"/>
  <c r="T274" i="3"/>
  <c r="S296" i="3"/>
  <c r="T237" i="3"/>
  <c r="S259" i="3"/>
  <c r="R32" i="3"/>
  <c r="P32" i="4" s="1"/>
  <c r="E32" i="4" s="1"/>
  <c r="T199" i="3"/>
  <c r="T221" i="3" s="1"/>
  <c r="S221" i="3"/>
  <c r="T126" i="3"/>
  <c r="T148" i="3" s="1"/>
  <c r="S148" i="3"/>
  <c r="T127" i="3"/>
  <c r="T149" i="3" s="1"/>
  <c r="S149" i="3"/>
  <c r="T89" i="3"/>
  <c r="S111" i="3"/>
  <c r="T85" i="3"/>
  <c r="T107" i="3" s="1"/>
  <c r="S107" i="3"/>
  <c r="T52" i="3"/>
  <c r="T74" i="3" s="1"/>
  <c r="S70" i="3"/>
  <c r="T48" i="3"/>
  <c r="T70" i="3" s="1"/>
  <c r="S365" i="3"/>
  <c r="S328" i="3"/>
  <c r="T328" i="3"/>
  <c r="S292" i="3"/>
  <c r="S180" i="3"/>
  <c r="T53" i="3"/>
  <c r="T75" i="3" s="1"/>
  <c r="S255" i="3"/>
  <c r="T333" i="3"/>
  <c r="S403" i="3"/>
  <c r="T381" i="3"/>
  <c r="T403" i="3" s="1"/>
  <c r="S217" i="3"/>
  <c r="S218" i="3"/>
  <c r="S366" i="3"/>
  <c r="T385" i="3"/>
  <c r="T407" i="3" s="1"/>
  <c r="S144" i="3"/>
  <c r="S291" i="3"/>
  <c r="S329" i="3"/>
  <c r="T329" i="3"/>
  <c r="S32" i="3" l="1"/>
  <c r="Q32" i="4" s="1"/>
  <c r="T32" i="3"/>
  <c r="R32" i="4" s="1"/>
  <c r="H530" i="3" l="1"/>
  <c r="I530" i="3" l="1"/>
  <c r="H552" i="3"/>
  <c r="H454" i="3"/>
  <c r="I552" i="3" l="1"/>
  <c r="J530" i="3"/>
  <c r="H476" i="3"/>
  <c r="I454" i="3"/>
  <c r="H458" i="3"/>
  <c r="H480" i="3" s="1"/>
  <c r="H496" i="3" l="1"/>
  <c r="J552" i="3"/>
  <c r="K530" i="3"/>
  <c r="H495" i="3"/>
  <c r="H517" i="3" s="1"/>
  <c r="I458" i="3"/>
  <c r="I480" i="3" s="1"/>
  <c r="I476" i="3"/>
  <c r="J454" i="3"/>
  <c r="H236" i="3"/>
  <c r="H258" i="3" s="1"/>
  <c r="T259" i="3"/>
  <c r="I496" i="3" l="1"/>
  <c r="I518" i="3" s="1"/>
  <c r="I36" i="3" s="1"/>
  <c r="H518" i="3"/>
  <c r="H36" i="3" s="1"/>
  <c r="J496" i="3"/>
  <c r="J518" i="3" s="1"/>
  <c r="J36" i="3" s="1"/>
  <c r="K552" i="3"/>
  <c r="L530" i="3"/>
  <c r="I495" i="3"/>
  <c r="I517" i="3" s="1"/>
  <c r="J476" i="3"/>
  <c r="K454" i="3"/>
  <c r="J458" i="3"/>
  <c r="J480" i="3" s="1"/>
  <c r="I236" i="3"/>
  <c r="I258" i="3" s="1"/>
  <c r="K496" i="3" l="1"/>
  <c r="K518" i="3" s="1"/>
  <c r="K36" i="3" s="1"/>
  <c r="L552" i="3"/>
  <c r="M530" i="3"/>
  <c r="J495" i="3"/>
  <c r="J517" i="3" s="1"/>
  <c r="K458" i="3"/>
  <c r="K480" i="3" s="1"/>
  <c r="K476" i="3"/>
  <c r="L454" i="3"/>
  <c r="J236" i="3"/>
  <c r="J258" i="3" s="1"/>
  <c r="L496" i="3" l="1"/>
  <c r="L518" i="3" s="1"/>
  <c r="L36" i="3" s="1"/>
  <c r="N530" i="3"/>
  <c r="M552" i="3"/>
  <c r="K495" i="3"/>
  <c r="K517" i="3" s="1"/>
  <c r="M454" i="3"/>
  <c r="L476" i="3"/>
  <c r="L458" i="3"/>
  <c r="L480" i="3" s="1"/>
  <c r="K236" i="3"/>
  <c r="K258" i="3" s="1"/>
  <c r="M496" i="3" l="1"/>
  <c r="M518" i="3" s="1"/>
  <c r="M36" i="3" s="1"/>
  <c r="N552" i="3"/>
  <c r="O530" i="3"/>
  <c r="L495" i="3"/>
  <c r="L517" i="3" s="1"/>
  <c r="M458" i="3"/>
  <c r="M480" i="3" s="1"/>
  <c r="N454" i="3"/>
  <c r="M476" i="3"/>
  <c r="L236" i="3"/>
  <c r="L258" i="3" s="1"/>
  <c r="N496" i="3" l="1"/>
  <c r="N518" i="3" s="1"/>
  <c r="N36" i="3" s="1"/>
  <c r="P530" i="3"/>
  <c r="O552" i="3"/>
  <c r="M495" i="3"/>
  <c r="M517" i="3" s="1"/>
  <c r="O454" i="3"/>
  <c r="N476" i="3"/>
  <c r="N458" i="3"/>
  <c r="N480" i="3" s="1"/>
  <c r="M236" i="3"/>
  <c r="M258" i="3" s="1"/>
  <c r="O496" i="3" l="1"/>
  <c r="O518" i="3" s="1"/>
  <c r="O36" i="3" s="1"/>
  <c r="Q530" i="3"/>
  <c r="P552" i="3"/>
  <c r="N495" i="3"/>
  <c r="N517" i="3" s="1"/>
  <c r="O458" i="3"/>
  <c r="O480" i="3" s="1"/>
  <c r="O476" i="3"/>
  <c r="P454" i="3"/>
  <c r="N236" i="3"/>
  <c r="N258" i="3" s="1"/>
  <c r="P496" i="3" l="1"/>
  <c r="P518" i="3" s="1"/>
  <c r="P36" i="3" s="1"/>
  <c r="R530" i="3"/>
  <c r="Q552" i="3"/>
  <c r="O495" i="3"/>
  <c r="O517" i="3" s="1"/>
  <c r="P476" i="3"/>
  <c r="Q454" i="3"/>
  <c r="P458" i="3"/>
  <c r="P480" i="3" s="1"/>
  <c r="O236" i="3"/>
  <c r="O258" i="3" s="1"/>
  <c r="Q496" i="3" l="1"/>
  <c r="Q518" i="3" s="1"/>
  <c r="Q36" i="3" s="1"/>
  <c r="S530" i="3"/>
  <c r="R552" i="3"/>
  <c r="P495" i="3"/>
  <c r="P517" i="3" s="1"/>
  <c r="Q458" i="3"/>
  <c r="Q480" i="3" s="1"/>
  <c r="R454" i="3"/>
  <c r="Q476" i="3"/>
  <c r="P236" i="3"/>
  <c r="P258" i="3" s="1"/>
  <c r="R496" i="3" l="1"/>
  <c r="R518" i="3" s="1"/>
  <c r="R36" i="3" s="1"/>
  <c r="S552" i="3"/>
  <c r="T530" i="3"/>
  <c r="T552" i="3" s="1"/>
  <c r="Q495" i="3"/>
  <c r="Q517" i="3" s="1"/>
  <c r="S454" i="3"/>
  <c r="R476" i="3"/>
  <c r="R458" i="3"/>
  <c r="R480" i="3" s="1"/>
  <c r="Q236" i="3"/>
  <c r="Q258" i="3" s="1"/>
  <c r="S496" i="3" l="1"/>
  <c r="S518" i="3" s="1"/>
  <c r="S36" i="3" s="1"/>
  <c r="R495" i="3"/>
  <c r="R517" i="3" s="1"/>
  <c r="S458" i="3"/>
  <c r="S480" i="3" s="1"/>
  <c r="S476" i="3"/>
  <c r="T454" i="3"/>
  <c r="T476" i="3" s="1"/>
  <c r="R236" i="3"/>
  <c r="R258" i="3" s="1"/>
  <c r="T496" i="3" l="1"/>
  <c r="S495" i="3"/>
  <c r="S517" i="3" s="1"/>
  <c r="T458" i="3"/>
  <c r="S236" i="3"/>
  <c r="S258" i="3" s="1"/>
  <c r="T495" i="3" l="1"/>
  <c r="T517" i="3" s="1"/>
  <c r="T480" i="3"/>
  <c r="T236" i="3"/>
  <c r="T258" i="3" l="1"/>
  <c r="H420" i="3" l="1"/>
  <c r="I420" i="3" s="1"/>
  <c r="J420" i="3" s="1"/>
  <c r="K420" i="3" s="1"/>
  <c r="L420" i="3" s="1"/>
  <c r="M420" i="3" s="1"/>
  <c r="N420" i="3" s="1"/>
  <c r="O420" i="3" s="1"/>
  <c r="P420" i="3" s="1"/>
  <c r="Q420" i="3" s="1"/>
  <c r="R420" i="3" s="1"/>
  <c r="S420" i="3" s="1"/>
  <c r="T420" i="3" s="1"/>
  <c r="H531" i="3"/>
  <c r="I531" i="3" s="1"/>
  <c r="J531" i="3" s="1"/>
  <c r="K531" i="3" s="1"/>
  <c r="L531" i="3" s="1"/>
  <c r="M531" i="3" s="1"/>
  <c r="N531" i="3" s="1"/>
  <c r="O531" i="3" s="1"/>
  <c r="P531" i="3" s="1"/>
  <c r="Q531" i="3" s="1"/>
  <c r="R531" i="3" s="1"/>
  <c r="S531" i="3" s="1"/>
  <c r="T531" i="3" s="1"/>
  <c r="H457" i="3" l="1"/>
  <c r="I457" i="3" s="1"/>
  <c r="J457" i="3" s="1"/>
  <c r="K457" i="3" s="1"/>
  <c r="L457" i="3" s="1"/>
  <c r="M457" i="3" s="1"/>
  <c r="N457" i="3" s="1"/>
  <c r="O457" i="3" s="1"/>
  <c r="P457" i="3" s="1"/>
  <c r="Q457" i="3" s="1"/>
  <c r="R457" i="3" s="1"/>
  <c r="S457" i="3" s="1"/>
  <c r="T457" i="3" s="1"/>
  <c r="W528" i="3" l="1"/>
  <c r="X528" i="3" s="1"/>
  <c r="H542" i="3" l="1"/>
  <c r="H553" i="3" s="1"/>
  <c r="I542" i="3"/>
  <c r="I553" i="3" s="1"/>
  <c r="P542" i="3"/>
  <c r="P553" i="3" s="1"/>
  <c r="Q542" i="3"/>
  <c r="Q553" i="3" s="1"/>
  <c r="J542" i="3"/>
  <c r="J553" i="3" s="1"/>
  <c r="K542" i="3"/>
  <c r="K553" i="3" s="1"/>
  <c r="R542" i="3"/>
  <c r="R553" i="3" s="1"/>
  <c r="L542" i="3"/>
  <c r="L553" i="3" s="1"/>
  <c r="S542" i="3"/>
  <c r="S553" i="3" s="1"/>
  <c r="M542" i="3"/>
  <c r="M553" i="3" s="1"/>
  <c r="O542" i="3"/>
  <c r="O553" i="3" s="1"/>
  <c r="N542" i="3"/>
  <c r="N553" i="3" s="1"/>
  <c r="H527" i="3"/>
  <c r="H380" i="3" l="1"/>
  <c r="H528" i="3"/>
  <c r="H549" i="3"/>
  <c r="I527" i="3"/>
  <c r="T542" i="3"/>
  <c r="H379" i="3"/>
  <c r="W454" i="3"/>
  <c r="X454" i="3" s="1"/>
  <c r="T468" i="3" s="1"/>
  <c r="H493" i="3"/>
  <c r="H402" i="3" l="1"/>
  <c r="I380" i="3"/>
  <c r="H234" i="3"/>
  <c r="H468" i="3"/>
  <c r="H479" i="3" s="1"/>
  <c r="I468" i="3"/>
  <c r="I479" i="3" s="1"/>
  <c r="J468" i="3"/>
  <c r="J479" i="3" s="1"/>
  <c r="K468" i="3"/>
  <c r="K479" i="3" s="1"/>
  <c r="L468" i="3"/>
  <c r="L479" i="3" s="1"/>
  <c r="M468" i="3"/>
  <c r="M479" i="3" s="1"/>
  <c r="S468" i="3"/>
  <c r="S479" i="3" s="1"/>
  <c r="N468" i="3"/>
  <c r="N479" i="3" s="1"/>
  <c r="O468" i="3"/>
  <c r="O479" i="3" s="1"/>
  <c r="P468" i="3"/>
  <c r="P479" i="3" s="1"/>
  <c r="Q468" i="3"/>
  <c r="Q479" i="3" s="1"/>
  <c r="R468" i="3"/>
  <c r="R479" i="3" s="1"/>
  <c r="H47" i="3"/>
  <c r="H532" i="3"/>
  <c r="W529" i="3"/>
  <c r="X529" i="3" s="1"/>
  <c r="I528" i="3"/>
  <c r="H550" i="3"/>
  <c r="T553" i="3"/>
  <c r="I549" i="3"/>
  <c r="J527" i="3"/>
  <c r="H515" i="3"/>
  <c r="I493" i="3"/>
  <c r="H490" i="3"/>
  <c r="H453" i="3"/>
  <c r="H383" i="3"/>
  <c r="W380" i="3"/>
  <c r="X380" i="3" s="1"/>
  <c r="H401" i="3"/>
  <c r="I379" i="3"/>
  <c r="H345" i="3"/>
  <c r="H305" i="3"/>
  <c r="H271" i="3"/>
  <c r="H268" i="3"/>
  <c r="H231" i="3"/>
  <c r="H46" i="3"/>
  <c r="W494" i="3"/>
  <c r="X494" i="3" s="1"/>
  <c r="T508" i="3" s="1"/>
  <c r="W47" i="3"/>
  <c r="X47" i="3" s="1"/>
  <c r="T61" i="3" s="1"/>
  <c r="W417" i="3"/>
  <c r="X417" i="3" s="1"/>
  <c r="W381" i="3" l="1"/>
  <c r="X381" i="3" s="1"/>
  <c r="H384" i="3"/>
  <c r="I402" i="3"/>
  <c r="J380" i="3"/>
  <c r="H164" i="3"/>
  <c r="I532" i="3"/>
  <c r="J532" i="3" s="1"/>
  <c r="I543" i="3"/>
  <c r="J543" i="3"/>
  <c r="J546" i="3" s="1"/>
  <c r="K543" i="3"/>
  <c r="K546" i="3" s="1"/>
  <c r="Q543" i="3"/>
  <c r="Q546" i="3" s="1"/>
  <c r="L543" i="3"/>
  <c r="L546" i="3" s="1"/>
  <c r="M543" i="3"/>
  <c r="M546" i="3" s="1"/>
  <c r="R543" i="3"/>
  <c r="R546" i="3" s="1"/>
  <c r="S543" i="3"/>
  <c r="S546" i="3" s="1"/>
  <c r="N543" i="3"/>
  <c r="N546" i="3" s="1"/>
  <c r="O543" i="3"/>
  <c r="O546" i="3" s="1"/>
  <c r="P543" i="3"/>
  <c r="P546" i="3" s="1"/>
  <c r="T543" i="3"/>
  <c r="T546" i="3" s="1"/>
  <c r="H543" i="3"/>
  <c r="H554" i="3" s="1"/>
  <c r="H508" i="3"/>
  <c r="I508" i="3"/>
  <c r="S508" i="3"/>
  <c r="J508" i="3"/>
  <c r="K508" i="3"/>
  <c r="O508" i="3"/>
  <c r="L508" i="3"/>
  <c r="R508" i="3"/>
  <c r="M508" i="3"/>
  <c r="P508" i="3"/>
  <c r="Q508" i="3"/>
  <c r="N508" i="3"/>
  <c r="H431" i="3"/>
  <c r="H442" i="3" s="1"/>
  <c r="I431" i="3"/>
  <c r="I442" i="3" s="1"/>
  <c r="J431" i="3"/>
  <c r="J442" i="3" s="1"/>
  <c r="Q431" i="3"/>
  <c r="Q442" i="3" s="1"/>
  <c r="K431" i="3"/>
  <c r="K442" i="3" s="1"/>
  <c r="P431" i="3"/>
  <c r="P442" i="3" s="1"/>
  <c r="S431" i="3"/>
  <c r="S442" i="3" s="1"/>
  <c r="L431" i="3"/>
  <c r="L442" i="3" s="1"/>
  <c r="M431" i="3"/>
  <c r="M442" i="3" s="1"/>
  <c r="R431" i="3"/>
  <c r="R442" i="3" s="1"/>
  <c r="N431" i="3"/>
  <c r="N442" i="3" s="1"/>
  <c r="O431" i="3"/>
  <c r="O442" i="3" s="1"/>
  <c r="I383" i="3"/>
  <c r="I394" i="3"/>
  <c r="R394" i="3"/>
  <c r="J394" i="3"/>
  <c r="K394" i="3"/>
  <c r="L394" i="3"/>
  <c r="M394" i="3"/>
  <c r="Q394" i="3"/>
  <c r="N394" i="3"/>
  <c r="O394" i="3"/>
  <c r="P394" i="3"/>
  <c r="S394" i="3"/>
  <c r="H394" i="3"/>
  <c r="H405" i="3" s="1"/>
  <c r="H535" i="3"/>
  <c r="H61" i="3"/>
  <c r="I61" i="3"/>
  <c r="R61" i="3"/>
  <c r="J61" i="3"/>
  <c r="Q61" i="3"/>
  <c r="K61" i="3"/>
  <c r="L61" i="3"/>
  <c r="S61" i="3"/>
  <c r="M61" i="3"/>
  <c r="O61" i="3"/>
  <c r="P61" i="3"/>
  <c r="N61" i="3"/>
  <c r="I550" i="3"/>
  <c r="J528" i="3"/>
  <c r="K527" i="3"/>
  <c r="J549" i="3"/>
  <c r="W491" i="3"/>
  <c r="X491" i="3" s="1"/>
  <c r="T505" i="3" s="1"/>
  <c r="I515" i="3"/>
  <c r="J493" i="3"/>
  <c r="I490" i="3"/>
  <c r="H512" i="3"/>
  <c r="H456" i="3"/>
  <c r="H387" i="3"/>
  <c r="H475" i="3"/>
  <c r="I453" i="3"/>
  <c r="T394" i="3"/>
  <c r="H417" i="3"/>
  <c r="H416" i="3"/>
  <c r="I401" i="3"/>
  <c r="J379" i="3"/>
  <c r="H349" i="3"/>
  <c r="W346" i="3"/>
  <c r="X346" i="3" s="1"/>
  <c r="T360" i="3" s="1"/>
  <c r="H342" i="3"/>
  <c r="H367" i="3"/>
  <c r="I345" i="3"/>
  <c r="H309" i="3"/>
  <c r="W306" i="3"/>
  <c r="X306" i="3" s="1"/>
  <c r="T320" i="3" s="1"/>
  <c r="H308" i="3"/>
  <c r="I305" i="3"/>
  <c r="H327" i="3"/>
  <c r="H272" i="3"/>
  <c r="W269" i="3"/>
  <c r="X269" i="3" s="1"/>
  <c r="T283" i="3" s="1"/>
  <c r="H275" i="3"/>
  <c r="W272" i="3"/>
  <c r="X272" i="3" s="1"/>
  <c r="T286" i="3" s="1"/>
  <c r="H293" i="3"/>
  <c r="I271" i="3"/>
  <c r="I268" i="3"/>
  <c r="H290" i="3"/>
  <c r="H238" i="3"/>
  <c r="X235" i="3"/>
  <c r="T249" i="3" s="1"/>
  <c r="H235" i="3"/>
  <c r="W232" i="3"/>
  <c r="X232" i="3" s="1"/>
  <c r="T246" i="3" s="1"/>
  <c r="I234" i="3"/>
  <c r="H256" i="3"/>
  <c r="I231" i="3"/>
  <c r="H253" i="3"/>
  <c r="H197" i="3"/>
  <c r="H194" i="3"/>
  <c r="H157" i="3"/>
  <c r="H120" i="3"/>
  <c r="H121" i="3"/>
  <c r="H50" i="3"/>
  <c r="H69" i="3"/>
  <c r="I47" i="3"/>
  <c r="H68" i="3"/>
  <c r="I46" i="3"/>
  <c r="H497" i="3"/>
  <c r="I535" i="3" l="1"/>
  <c r="H160" i="3"/>
  <c r="H182" i="3" s="1"/>
  <c r="W161" i="3"/>
  <c r="X161" i="3" s="1"/>
  <c r="J402" i="3"/>
  <c r="K380" i="3"/>
  <c r="I384" i="3"/>
  <c r="I387" i="3" s="1"/>
  <c r="L395" i="3"/>
  <c r="L398" i="3" s="1"/>
  <c r="N395" i="3"/>
  <c r="N398" i="3" s="1"/>
  <c r="O395" i="3"/>
  <c r="O398" i="3" s="1"/>
  <c r="P395" i="3"/>
  <c r="P398" i="3" s="1"/>
  <c r="Q395" i="3"/>
  <c r="Q398" i="3" s="1"/>
  <c r="M395" i="3"/>
  <c r="M398" i="3" s="1"/>
  <c r="R395" i="3"/>
  <c r="R398" i="3" s="1"/>
  <c r="S395" i="3"/>
  <c r="S398" i="3" s="1"/>
  <c r="I395" i="3"/>
  <c r="I398" i="3" s="1"/>
  <c r="H395" i="3"/>
  <c r="H406" i="3" s="1"/>
  <c r="H409" i="3" s="1"/>
  <c r="J395" i="3"/>
  <c r="J398" i="3" s="1"/>
  <c r="K395" i="3"/>
  <c r="K398" i="3" s="1"/>
  <c r="T395" i="3"/>
  <c r="T398" i="3" s="1"/>
  <c r="H519" i="3"/>
  <c r="J554" i="3"/>
  <c r="H125" i="3"/>
  <c r="I554" i="3"/>
  <c r="I557" i="3" s="1"/>
  <c r="J383" i="3"/>
  <c r="K383" i="3" s="1"/>
  <c r="K405" i="3" s="1"/>
  <c r="H505" i="3"/>
  <c r="I505" i="3"/>
  <c r="P505" i="3"/>
  <c r="J505" i="3"/>
  <c r="S505" i="3"/>
  <c r="K505" i="3"/>
  <c r="L505" i="3"/>
  <c r="M505" i="3"/>
  <c r="R505" i="3"/>
  <c r="N505" i="3"/>
  <c r="O505" i="3"/>
  <c r="Q505" i="3"/>
  <c r="I405" i="3"/>
  <c r="H72" i="3"/>
  <c r="I349" i="3"/>
  <c r="J349" i="3" s="1"/>
  <c r="H360" i="3"/>
  <c r="H371" i="3" s="1"/>
  <c r="I360" i="3"/>
  <c r="P360" i="3"/>
  <c r="S360" i="3"/>
  <c r="J360" i="3"/>
  <c r="K360" i="3"/>
  <c r="O360" i="3"/>
  <c r="L360" i="3"/>
  <c r="R360" i="3"/>
  <c r="M360" i="3"/>
  <c r="N360" i="3"/>
  <c r="Q360" i="3"/>
  <c r="I309" i="3"/>
  <c r="J309" i="3" s="1"/>
  <c r="I320" i="3"/>
  <c r="O320" i="3"/>
  <c r="J320" i="3"/>
  <c r="R320" i="3"/>
  <c r="S320" i="3"/>
  <c r="K320" i="3"/>
  <c r="P320" i="3"/>
  <c r="L320" i="3"/>
  <c r="N320" i="3"/>
  <c r="M320" i="3"/>
  <c r="Q320" i="3"/>
  <c r="H320" i="3"/>
  <c r="H331" i="3" s="1"/>
  <c r="I275" i="3"/>
  <c r="J275" i="3" s="1"/>
  <c r="I272" i="3"/>
  <c r="J272" i="3" s="1"/>
  <c r="I283" i="3"/>
  <c r="J283" i="3"/>
  <c r="K283" i="3"/>
  <c r="S283" i="3"/>
  <c r="L283" i="3"/>
  <c r="M283" i="3"/>
  <c r="Q283" i="3"/>
  <c r="N283" i="3"/>
  <c r="R283" i="3"/>
  <c r="O283" i="3"/>
  <c r="P283" i="3"/>
  <c r="J286" i="3"/>
  <c r="K286" i="3"/>
  <c r="I286" i="3"/>
  <c r="L286" i="3"/>
  <c r="Q286" i="3"/>
  <c r="M286" i="3"/>
  <c r="P286" i="3"/>
  <c r="N286" i="3"/>
  <c r="O286" i="3"/>
  <c r="R286" i="3"/>
  <c r="S286" i="3"/>
  <c r="H286" i="3"/>
  <c r="H297" i="3" s="1"/>
  <c r="H283" i="3"/>
  <c r="H294" i="3" s="1"/>
  <c r="I238" i="3"/>
  <c r="J238" i="3" s="1"/>
  <c r="I235" i="3"/>
  <c r="J235" i="3" s="1"/>
  <c r="I246" i="3"/>
  <c r="J246" i="3"/>
  <c r="S246" i="3"/>
  <c r="K246" i="3"/>
  <c r="Q246" i="3"/>
  <c r="L246" i="3"/>
  <c r="P246" i="3"/>
  <c r="M246" i="3"/>
  <c r="R246" i="3"/>
  <c r="N246" i="3"/>
  <c r="O246" i="3"/>
  <c r="H249" i="3"/>
  <c r="H260" i="3" s="1"/>
  <c r="I249" i="3"/>
  <c r="J249" i="3"/>
  <c r="P249" i="3"/>
  <c r="K249" i="3"/>
  <c r="R249" i="3"/>
  <c r="L249" i="3"/>
  <c r="O249" i="3"/>
  <c r="S249" i="3"/>
  <c r="M249" i="3"/>
  <c r="Q249" i="3"/>
  <c r="N249" i="3"/>
  <c r="H246" i="3"/>
  <c r="H257" i="3" s="1"/>
  <c r="I164" i="3"/>
  <c r="J164" i="3" s="1"/>
  <c r="J557" i="3"/>
  <c r="W48" i="3"/>
  <c r="X48" i="3" s="1"/>
  <c r="T62" i="3" s="1"/>
  <c r="H557" i="3"/>
  <c r="I546" i="3"/>
  <c r="H546" i="3"/>
  <c r="J535" i="3"/>
  <c r="K532" i="3"/>
  <c r="K554" i="3" s="1"/>
  <c r="K528" i="3"/>
  <c r="J550" i="3"/>
  <c r="L527" i="3"/>
  <c r="K549" i="3"/>
  <c r="H494" i="3"/>
  <c r="K493" i="3"/>
  <c r="J515" i="3"/>
  <c r="J490" i="3"/>
  <c r="I512" i="3"/>
  <c r="W457" i="3"/>
  <c r="X457" i="3" s="1"/>
  <c r="T471" i="3" s="1"/>
  <c r="H421" i="3"/>
  <c r="W418" i="3"/>
  <c r="X418" i="3" s="1"/>
  <c r="H478" i="3"/>
  <c r="I456" i="3"/>
  <c r="T472" i="3"/>
  <c r="T479" i="3"/>
  <c r="J453" i="3"/>
  <c r="I475" i="3"/>
  <c r="I417" i="3"/>
  <c r="H439" i="3"/>
  <c r="T431" i="3"/>
  <c r="H438" i="3"/>
  <c r="I416" i="3"/>
  <c r="K379" i="3"/>
  <c r="J401" i="3"/>
  <c r="H346" i="3"/>
  <c r="W343" i="3"/>
  <c r="X343" i="3" s="1"/>
  <c r="T357" i="3" s="1"/>
  <c r="T370" i="3"/>
  <c r="I367" i="3"/>
  <c r="J345" i="3"/>
  <c r="H364" i="3"/>
  <c r="I342" i="3"/>
  <c r="H312" i="3"/>
  <c r="W309" i="3"/>
  <c r="X309" i="3" s="1"/>
  <c r="T323" i="3" s="1"/>
  <c r="T324" i="3" s="1"/>
  <c r="T287" i="3"/>
  <c r="H330" i="3"/>
  <c r="I308" i="3"/>
  <c r="H276" i="3"/>
  <c r="J305" i="3"/>
  <c r="I327" i="3"/>
  <c r="T296" i="3"/>
  <c r="H239" i="3"/>
  <c r="J271" i="3"/>
  <c r="I293" i="3"/>
  <c r="I290" i="3"/>
  <c r="J268" i="3"/>
  <c r="T250" i="3"/>
  <c r="I256" i="3"/>
  <c r="J234" i="3"/>
  <c r="J231" i="3"/>
  <c r="I253" i="3"/>
  <c r="H198" i="3"/>
  <c r="W195" i="3"/>
  <c r="X195" i="3" s="1"/>
  <c r="T209" i="3" s="1"/>
  <c r="H201" i="3"/>
  <c r="W198" i="3"/>
  <c r="X198" i="3" s="1"/>
  <c r="T212" i="3" s="1"/>
  <c r="H219" i="3"/>
  <c r="I197" i="3"/>
  <c r="I194" i="3"/>
  <c r="H216" i="3"/>
  <c r="H161" i="3"/>
  <c r="W158" i="3"/>
  <c r="X158" i="3" s="1"/>
  <c r="T172" i="3" s="1"/>
  <c r="H179" i="3"/>
  <c r="I157" i="3"/>
  <c r="H124" i="3"/>
  <c r="W121" i="3"/>
  <c r="I121" i="3"/>
  <c r="H143" i="3"/>
  <c r="I120" i="3"/>
  <c r="H142" i="3"/>
  <c r="I50" i="3"/>
  <c r="I72" i="3" s="1"/>
  <c r="J47" i="3"/>
  <c r="I69" i="3"/>
  <c r="I68" i="3"/>
  <c r="J46" i="3"/>
  <c r="I497" i="3"/>
  <c r="I519" i="3" s="1"/>
  <c r="T518" i="3"/>
  <c r="T213" i="3" l="1"/>
  <c r="N175" i="3"/>
  <c r="T175" i="3"/>
  <c r="T26" i="3" s="1"/>
  <c r="H398" i="3"/>
  <c r="I160" i="3"/>
  <c r="I182" i="3" s="1"/>
  <c r="L175" i="3"/>
  <c r="W122" i="3"/>
  <c r="X122" i="3" s="1"/>
  <c r="K136" i="3" s="1"/>
  <c r="M175" i="3"/>
  <c r="P175" i="3"/>
  <c r="O175" i="3"/>
  <c r="K175" i="3"/>
  <c r="S175" i="3"/>
  <c r="I406" i="3"/>
  <c r="I409" i="3" s="1"/>
  <c r="J384" i="3"/>
  <c r="Q175" i="3"/>
  <c r="J175" i="3"/>
  <c r="J186" i="3" s="1"/>
  <c r="I175" i="3"/>
  <c r="I186" i="3" s="1"/>
  <c r="R175" i="3"/>
  <c r="H175" i="3"/>
  <c r="H186" i="3" s="1"/>
  <c r="K402" i="3"/>
  <c r="L380" i="3"/>
  <c r="J405" i="3"/>
  <c r="H498" i="3"/>
  <c r="H516" i="3"/>
  <c r="H471" i="3"/>
  <c r="L471" i="3"/>
  <c r="R471" i="3"/>
  <c r="S471" i="3"/>
  <c r="M471" i="3"/>
  <c r="N471" i="3"/>
  <c r="I471" i="3"/>
  <c r="O471" i="3"/>
  <c r="P471" i="3"/>
  <c r="K471" i="3"/>
  <c r="Q471" i="3"/>
  <c r="J471" i="3"/>
  <c r="I421" i="3"/>
  <c r="I424" i="3" s="1"/>
  <c r="H432" i="3"/>
  <c r="H443" i="3" s="1"/>
  <c r="I432" i="3"/>
  <c r="P432" i="3"/>
  <c r="P435" i="3" s="1"/>
  <c r="Q432" i="3"/>
  <c r="Q435" i="3" s="1"/>
  <c r="J432" i="3"/>
  <c r="J435" i="3" s="1"/>
  <c r="K432" i="3"/>
  <c r="K435" i="3" s="1"/>
  <c r="L432" i="3"/>
  <c r="L435" i="3" s="1"/>
  <c r="S432" i="3"/>
  <c r="S435" i="3" s="1"/>
  <c r="M432" i="3"/>
  <c r="M435" i="3" s="1"/>
  <c r="O432" i="3"/>
  <c r="O435" i="3" s="1"/>
  <c r="N432" i="3"/>
  <c r="N435" i="3" s="1"/>
  <c r="R432" i="3"/>
  <c r="R435" i="3" s="1"/>
  <c r="J371" i="3"/>
  <c r="J297" i="3"/>
  <c r="I371" i="3"/>
  <c r="I276" i="3"/>
  <c r="I346" i="3"/>
  <c r="J346" i="3" s="1"/>
  <c r="I239" i="3"/>
  <c r="J331" i="3"/>
  <c r="I357" i="3"/>
  <c r="J357" i="3"/>
  <c r="J361" i="3" s="1"/>
  <c r="P357" i="3"/>
  <c r="P361" i="3" s="1"/>
  <c r="S357" i="3"/>
  <c r="S361" i="3" s="1"/>
  <c r="K357" i="3"/>
  <c r="K361" i="3" s="1"/>
  <c r="L357" i="3"/>
  <c r="L361" i="3" s="1"/>
  <c r="M357" i="3"/>
  <c r="M361" i="3" s="1"/>
  <c r="Q357" i="3"/>
  <c r="Q361" i="3" s="1"/>
  <c r="N357" i="3"/>
  <c r="N361" i="3" s="1"/>
  <c r="O357" i="3"/>
  <c r="O361" i="3" s="1"/>
  <c r="R357" i="3"/>
  <c r="R361" i="3" s="1"/>
  <c r="H357" i="3"/>
  <c r="H368" i="3" s="1"/>
  <c r="H372" i="3" s="1"/>
  <c r="J294" i="3"/>
  <c r="I331" i="3"/>
  <c r="H313" i="3"/>
  <c r="I323" i="3"/>
  <c r="I324" i="3" s="1"/>
  <c r="N323" i="3"/>
  <c r="N324" i="3" s="1"/>
  <c r="J323" i="3"/>
  <c r="J324" i="3" s="1"/>
  <c r="R323" i="3"/>
  <c r="R324" i="3" s="1"/>
  <c r="K323" i="3"/>
  <c r="K324" i="3" s="1"/>
  <c r="O323" i="3"/>
  <c r="O324" i="3" s="1"/>
  <c r="L323" i="3"/>
  <c r="L324" i="3" s="1"/>
  <c r="Q323" i="3"/>
  <c r="Q324" i="3" s="1"/>
  <c r="S323" i="3"/>
  <c r="S324" i="3" s="1"/>
  <c r="M323" i="3"/>
  <c r="M324" i="3" s="1"/>
  <c r="P323" i="3"/>
  <c r="P324" i="3" s="1"/>
  <c r="H323" i="3"/>
  <c r="H334" i="3" s="1"/>
  <c r="J257" i="3"/>
  <c r="I294" i="3"/>
  <c r="I297" i="3"/>
  <c r="S287" i="3"/>
  <c r="L250" i="3"/>
  <c r="J260" i="3"/>
  <c r="I257" i="3"/>
  <c r="I260" i="3"/>
  <c r="H51" i="3"/>
  <c r="I51" i="3" s="1"/>
  <c r="I201" i="3"/>
  <c r="J201" i="3" s="1"/>
  <c r="I198" i="3"/>
  <c r="I212" i="3"/>
  <c r="S212" i="3"/>
  <c r="J212" i="3"/>
  <c r="Q212" i="3"/>
  <c r="K212" i="3"/>
  <c r="P212" i="3"/>
  <c r="R212" i="3"/>
  <c r="L212" i="3"/>
  <c r="M212" i="3"/>
  <c r="O212" i="3"/>
  <c r="N212" i="3"/>
  <c r="I209" i="3"/>
  <c r="P209" i="3"/>
  <c r="J209" i="3"/>
  <c r="K209" i="3"/>
  <c r="R209" i="3"/>
  <c r="L209" i="3"/>
  <c r="O209" i="3"/>
  <c r="S209" i="3"/>
  <c r="M209" i="3"/>
  <c r="N209" i="3"/>
  <c r="Q209" i="3"/>
  <c r="H212" i="3"/>
  <c r="H223" i="3" s="1"/>
  <c r="H209" i="3"/>
  <c r="H220" i="3" s="1"/>
  <c r="I161" i="3"/>
  <c r="I165" i="3" s="1"/>
  <c r="I172" i="3"/>
  <c r="J172" i="3"/>
  <c r="R172" i="3"/>
  <c r="S172" i="3"/>
  <c r="K172" i="3"/>
  <c r="L172" i="3"/>
  <c r="Q172" i="3"/>
  <c r="M172" i="3"/>
  <c r="N172" i="3"/>
  <c r="N176" i="3" s="1"/>
  <c r="O172" i="3"/>
  <c r="P172" i="3"/>
  <c r="H172" i="3"/>
  <c r="H183" i="3" s="1"/>
  <c r="H136" i="3"/>
  <c r="H147" i="3" s="1"/>
  <c r="I136" i="3"/>
  <c r="Q136" i="3"/>
  <c r="J136" i="3"/>
  <c r="P136" i="3"/>
  <c r="R136" i="3"/>
  <c r="M136" i="3"/>
  <c r="N136" i="3"/>
  <c r="O136" i="3"/>
  <c r="S136" i="3"/>
  <c r="H62" i="3"/>
  <c r="I62" i="3"/>
  <c r="O62" i="3"/>
  <c r="J62" i="3"/>
  <c r="S62" i="3"/>
  <c r="K62" i="3"/>
  <c r="L62" i="3"/>
  <c r="Q62" i="3"/>
  <c r="M62" i="3"/>
  <c r="N62" i="3"/>
  <c r="P62" i="3"/>
  <c r="R62" i="3"/>
  <c r="H84" i="3"/>
  <c r="H106" i="3" s="1"/>
  <c r="H31" i="3" s="1"/>
  <c r="H83" i="3"/>
  <c r="H105" i="3" s="1"/>
  <c r="H30" i="3" s="1"/>
  <c r="K535" i="3"/>
  <c r="L532" i="3"/>
  <c r="L554" i="3" s="1"/>
  <c r="K557" i="3"/>
  <c r="K550" i="3"/>
  <c r="L528" i="3"/>
  <c r="M527" i="3"/>
  <c r="L549" i="3"/>
  <c r="I494" i="3"/>
  <c r="H424" i="3"/>
  <c r="K515" i="3"/>
  <c r="L493" i="3"/>
  <c r="J512" i="3"/>
  <c r="K490" i="3"/>
  <c r="H460" i="3"/>
  <c r="I478" i="3"/>
  <c r="J456" i="3"/>
  <c r="J475" i="3"/>
  <c r="K453" i="3"/>
  <c r="T432" i="3"/>
  <c r="T435" i="3" s="1"/>
  <c r="J421" i="3"/>
  <c r="J417" i="3"/>
  <c r="I439" i="3"/>
  <c r="I438" i="3"/>
  <c r="J416" i="3"/>
  <c r="T442" i="3"/>
  <c r="H350" i="3"/>
  <c r="T361" i="3"/>
  <c r="L383" i="3"/>
  <c r="L405" i="3" s="1"/>
  <c r="L379" i="3"/>
  <c r="K401" i="3"/>
  <c r="K349" i="3"/>
  <c r="K371" i="3" s="1"/>
  <c r="J367" i="3"/>
  <c r="K345" i="3"/>
  <c r="I312" i="3"/>
  <c r="J342" i="3"/>
  <c r="I364" i="3"/>
  <c r="O287" i="3"/>
  <c r="K287" i="3"/>
  <c r="J287" i="3"/>
  <c r="R287" i="3"/>
  <c r="I287" i="3"/>
  <c r="L287" i="3"/>
  <c r="Q287" i="3"/>
  <c r="K309" i="3"/>
  <c r="K331" i="3" s="1"/>
  <c r="P287" i="3"/>
  <c r="J308" i="3"/>
  <c r="I330" i="3"/>
  <c r="N287" i="3"/>
  <c r="H298" i="3"/>
  <c r="K305" i="3"/>
  <c r="J327" i="3"/>
  <c r="M287" i="3"/>
  <c r="R250" i="3"/>
  <c r="H287" i="3"/>
  <c r="J250" i="3"/>
  <c r="K250" i="3"/>
  <c r="K275" i="3"/>
  <c r="K297" i="3" s="1"/>
  <c r="S250" i="3"/>
  <c r="J276" i="3"/>
  <c r="K272" i="3"/>
  <c r="K294" i="3" s="1"/>
  <c r="H261" i="3"/>
  <c r="O250" i="3"/>
  <c r="K271" i="3"/>
  <c r="J293" i="3"/>
  <c r="Q250" i="3"/>
  <c r="K268" i="3"/>
  <c r="J290" i="3"/>
  <c r="M250" i="3"/>
  <c r="N250" i="3"/>
  <c r="P250" i="3"/>
  <c r="H250" i="3"/>
  <c r="I250" i="3"/>
  <c r="K238" i="3"/>
  <c r="K260" i="3" s="1"/>
  <c r="K235" i="3"/>
  <c r="K257" i="3" s="1"/>
  <c r="J239" i="3"/>
  <c r="J256" i="3"/>
  <c r="K234" i="3"/>
  <c r="H202" i="3"/>
  <c r="K231" i="3"/>
  <c r="J253" i="3"/>
  <c r="H165" i="3"/>
  <c r="J197" i="3"/>
  <c r="I219" i="3"/>
  <c r="I216" i="3"/>
  <c r="J194" i="3"/>
  <c r="K164" i="3"/>
  <c r="J160" i="3"/>
  <c r="I179" i="3"/>
  <c r="J157" i="3"/>
  <c r="I124" i="3"/>
  <c r="I125" i="3"/>
  <c r="H128" i="3"/>
  <c r="X121" i="3"/>
  <c r="T136" i="3"/>
  <c r="I143" i="3"/>
  <c r="J121" i="3"/>
  <c r="I142" i="3"/>
  <c r="J120" i="3"/>
  <c r="J50" i="3"/>
  <c r="J72" i="3" s="1"/>
  <c r="G11" i="3"/>
  <c r="K47" i="3"/>
  <c r="J69" i="3"/>
  <c r="J68" i="3"/>
  <c r="K46" i="3"/>
  <c r="J497" i="3"/>
  <c r="J519" i="3" s="1"/>
  <c r="T176" i="3" l="1"/>
  <c r="L136" i="3"/>
  <c r="L176" i="3"/>
  <c r="P176" i="3"/>
  <c r="M176" i="3"/>
  <c r="K176" i="3"/>
  <c r="S176" i="3"/>
  <c r="K186" i="3"/>
  <c r="O176" i="3"/>
  <c r="Q176" i="3"/>
  <c r="L402" i="3"/>
  <c r="M380" i="3"/>
  <c r="R176" i="3"/>
  <c r="J176" i="3"/>
  <c r="J406" i="3"/>
  <c r="K384" i="3"/>
  <c r="H187" i="3"/>
  <c r="I176" i="3"/>
  <c r="J387" i="3"/>
  <c r="J409" i="3"/>
  <c r="J443" i="3"/>
  <c r="J446" i="3" s="1"/>
  <c r="I498" i="3"/>
  <c r="I516" i="3"/>
  <c r="I520" i="3" s="1"/>
  <c r="H482" i="3"/>
  <c r="J368" i="3"/>
  <c r="J372" i="3" s="1"/>
  <c r="I350" i="3"/>
  <c r="I443" i="3"/>
  <c r="I446" i="3" s="1"/>
  <c r="I298" i="3"/>
  <c r="I368" i="3"/>
  <c r="I372" i="3" s="1"/>
  <c r="H324" i="3"/>
  <c r="J312" i="3"/>
  <c r="K312" i="3" s="1"/>
  <c r="I334" i="3"/>
  <c r="I335" i="3" s="1"/>
  <c r="H54" i="3"/>
  <c r="I261" i="3"/>
  <c r="J223" i="3"/>
  <c r="J298" i="3"/>
  <c r="I202" i="3"/>
  <c r="J198" i="3"/>
  <c r="K198" i="3" s="1"/>
  <c r="K220" i="3" s="1"/>
  <c r="H73" i="3"/>
  <c r="J161" i="3"/>
  <c r="J183" i="3" s="1"/>
  <c r="J187" i="3" s="1"/>
  <c r="P213" i="3"/>
  <c r="I220" i="3"/>
  <c r="I223" i="3"/>
  <c r="Q213" i="3"/>
  <c r="I147" i="3"/>
  <c r="I183" i="3"/>
  <c r="I187" i="3" s="1"/>
  <c r="G9" i="3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I73" i="3"/>
  <c r="I135" i="3"/>
  <c r="I146" i="3" s="1"/>
  <c r="O135" i="3"/>
  <c r="O139" i="3" s="1"/>
  <c r="P135" i="3"/>
  <c r="P139" i="3" s="1"/>
  <c r="S135" i="3"/>
  <c r="S139" i="3" s="1"/>
  <c r="J135" i="3"/>
  <c r="R135" i="3"/>
  <c r="R139" i="3" s="1"/>
  <c r="K135" i="3"/>
  <c r="K139" i="3" s="1"/>
  <c r="L135" i="3"/>
  <c r="L139" i="3" s="1"/>
  <c r="N135" i="3"/>
  <c r="N139" i="3" s="1"/>
  <c r="Q135" i="3"/>
  <c r="Q139" i="3" s="1"/>
  <c r="M135" i="3"/>
  <c r="M139" i="3" s="1"/>
  <c r="T135" i="3"/>
  <c r="T139" i="3" s="1"/>
  <c r="H135" i="3"/>
  <c r="H146" i="3" s="1"/>
  <c r="G8" i="3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L535" i="3"/>
  <c r="M532" i="3"/>
  <c r="M554" i="3" s="1"/>
  <c r="L557" i="3"/>
  <c r="M528" i="3"/>
  <c r="L550" i="3"/>
  <c r="M549" i="3"/>
  <c r="N527" i="3"/>
  <c r="J494" i="3"/>
  <c r="J509" i="3"/>
  <c r="K509" i="3"/>
  <c r="Q509" i="3"/>
  <c r="S509" i="3"/>
  <c r="P509" i="3"/>
  <c r="O509" i="3"/>
  <c r="N509" i="3"/>
  <c r="R509" i="3"/>
  <c r="I509" i="3"/>
  <c r="M509" i="3"/>
  <c r="T509" i="3"/>
  <c r="H520" i="3"/>
  <c r="H509" i="3"/>
  <c r="L509" i="3"/>
  <c r="L515" i="3"/>
  <c r="M493" i="3"/>
  <c r="L490" i="3"/>
  <c r="K512" i="3"/>
  <c r="S472" i="3"/>
  <c r="H472" i="3"/>
  <c r="R472" i="3"/>
  <c r="Q472" i="3"/>
  <c r="P472" i="3"/>
  <c r="O472" i="3"/>
  <c r="N472" i="3"/>
  <c r="J472" i="3"/>
  <c r="I472" i="3"/>
  <c r="M472" i="3"/>
  <c r="L472" i="3"/>
  <c r="K472" i="3"/>
  <c r="T481" i="3"/>
  <c r="I460" i="3"/>
  <c r="I482" i="3" s="1"/>
  <c r="H461" i="3"/>
  <c r="K456" i="3"/>
  <c r="J478" i="3"/>
  <c r="L453" i="3"/>
  <c r="K475" i="3"/>
  <c r="I435" i="3"/>
  <c r="H435" i="3"/>
  <c r="H446" i="3"/>
  <c r="J424" i="3"/>
  <c r="K421" i="3"/>
  <c r="K443" i="3" s="1"/>
  <c r="K417" i="3"/>
  <c r="J439" i="3"/>
  <c r="J438" i="3"/>
  <c r="K416" i="3"/>
  <c r="I361" i="3"/>
  <c r="H361" i="3"/>
  <c r="M383" i="3"/>
  <c r="M405" i="3" s="1"/>
  <c r="L401" i="3"/>
  <c r="M379" i="3"/>
  <c r="L349" i="3"/>
  <c r="L371" i="3" s="1"/>
  <c r="J350" i="3"/>
  <c r="K346" i="3"/>
  <c r="K368" i="3" s="1"/>
  <c r="K367" i="3"/>
  <c r="L345" i="3"/>
  <c r="I313" i="3"/>
  <c r="H335" i="3"/>
  <c r="K342" i="3"/>
  <c r="J364" i="3"/>
  <c r="L309" i="3"/>
  <c r="L331" i="3" s="1"/>
  <c r="K308" i="3"/>
  <c r="J330" i="3"/>
  <c r="L305" i="3"/>
  <c r="K327" i="3"/>
  <c r="L275" i="3"/>
  <c r="L297" i="3" s="1"/>
  <c r="L272" i="3"/>
  <c r="L294" i="3" s="1"/>
  <c r="K276" i="3"/>
  <c r="K298" i="3"/>
  <c r="K293" i="3"/>
  <c r="L271" i="3"/>
  <c r="J261" i="3"/>
  <c r="L268" i="3"/>
  <c r="K290" i="3"/>
  <c r="L238" i="3"/>
  <c r="L260" i="3" s="1"/>
  <c r="R213" i="3"/>
  <c r="H224" i="3"/>
  <c r="L235" i="3"/>
  <c r="L257" i="3" s="1"/>
  <c r="K239" i="3"/>
  <c r="K261" i="3"/>
  <c r="O213" i="3"/>
  <c r="N213" i="3"/>
  <c r="L234" i="3"/>
  <c r="K256" i="3"/>
  <c r="H213" i="3"/>
  <c r="K213" i="3"/>
  <c r="M213" i="3"/>
  <c r="L213" i="3"/>
  <c r="J213" i="3"/>
  <c r="I213" i="3"/>
  <c r="L231" i="3"/>
  <c r="K253" i="3"/>
  <c r="S213" i="3"/>
  <c r="K201" i="3"/>
  <c r="K223" i="3" s="1"/>
  <c r="K197" i="3"/>
  <c r="J219" i="3"/>
  <c r="J216" i="3"/>
  <c r="K194" i="3"/>
  <c r="H176" i="3"/>
  <c r="L164" i="3"/>
  <c r="L186" i="3" s="1"/>
  <c r="I128" i="3"/>
  <c r="J124" i="3"/>
  <c r="J182" i="3"/>
  <c r="K160" i="3"/>
  <c r="J179" i="3"/>
  <c r="K157" i="3"/>
  <c r="J125" i="3"/>
  <c r="J147" i="3" s="1"/>
  <c r="R25" i="4"/>
  <c r="J143" i="3"/>
  <c r="K121" i="3"/>
  <c r="J142" i="3"/>
  <c r="K120" i="3"/>
  <c r="H86" i="3"/>
  <c r="W87" i="3"/>
  <c r="X87" i="3" s="1"/>
  <c r="W84" i="3"/>
  <c r="X84" i="3" s="1"/>
  <c r="K50" i="3"/>
  <c r="K72" i="3" s="1"/>
  <c r="H90" i="3"/>
  <c r="G15" i="3"/>
  <c r="W13" i="3" s="1"/>
  <c r="X13" i="3" s="1"/>
  <c r="H87" i="3"/>
  <c r="G12" i="3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F31" i="4"/>
  <c r="I84" i="3"/>
  <c r="I106" i="3" s="1"/>
  <c r="I31" i="3" s="1"/>
  <c r="F30" i="4"/>
  <c r="I83" i="3"/>
  <c r="I105" i="3" s="1"/>
  <c r="I30" i="3" s="1"/>
  <c r="K69" i="3"/>
  <c r="L47" i="3"/>
  <c r="R65" i="3"/>
  <c r="J65" i="3"/>
  <c r="H65" i="3"/>
  <c r="K68" i="3"/>
  <c r="L46" i="3"/>
  <c r="K65" i="3"/>
  <c r="M65" i="3"/>
  <c r="S65" i="3"/>
  <c r="I65" i="3"/>
  <c r="Q65" i="3"/>
  <c r="T65" i="3"/>
  <c r="P65" i="3"/>
  <c r="N65" i="3"/>
  <c r="O65" i="3"/>
  <c r="L65" i="3"/>
  <c r="K497" i="3"/>
  <c r="K519" i="3" s="1"/>
  <c r="J51" i="3"/>
  <c r="J73" i="3" s="1"/>
  <c r="I54" i="3"/>
  <c r="W10" i="3" l="1"/>
  <c r="X10" i="3" s="1"/>
  <c r="K406" i="3"/>
  <c r="K409" i="3" s="1"/>
  <c r="L384" i="3"/>
  <c r="K387" i="3"/>
  <c r="M402" i="3"/>
  <c r="N380" i="3"/>
  <c r="J498" i="3"/>
  <c r="J516" i="3"/>
  <c r="J520" i="3" s="1"/>
  <c r="J165" i="3"/>
  <c r="K313" i="3"/>
  <c r="K334" i="3"/>
  <c r="K335" i="3" s="1"/>
  <c r="J313" i="3"/>
  <c r="J334" i="3"/>
  <c r="J335" i="3" s="1"/>
  <c r="J220" i="3"/>
  <c r="J224" i="3" s="1"/>
  <c r="I224" i="3"/>
  <c r="J202" i="3"/>
  <c r="K161" i="3"/>
  <c r="K183" i="3" s="1"/>
  <c r="K187" i="3" s="1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K124" i="3"/>
  <c r="K146" i="3" s="1"/>
  <c r="J146" i="3"/>
  <c r="H98" i="3"/>
  <c r="H109" i="3" s="1"/>
  <c r="I98" i="3"/>
  <c r="I23" i="3" s="1"/>
  <c r="O98" i="3"/>
  <c r="O23" i="3" s="1"/>
  <c r="J98" i="3"/>
  <c r="J23" i="3" s="1"/>
  <c r="S98" i="3"/>
  <c r="S23" i="3" s="1"/>
  <c r="K98" i="3"/>
  <c r="K23" i="3" s="1"/>
  <c r="L98" i="3"/>
  <c r="L23" i="3" s="1"/>
  <c r="Q98" i="3"/>
  <c r="Q23" i="3" s="1"/>
  <c r="M98" i="3"/>
  <c r="M23" i="3" s="1"/>
  <c r="N98" i="3"/>
  <c r="N23" i="3" s="1"/>
  <c r="P98" i="3"/>
  <c r="P23" i="3" s="1"/>
  <c r="R98" i="3"/>
  <c r="R23" i="3" s="1"/>
  <c r="H101" i="3"/>
  <c r="H26" i="3" s="1"/>
  <c r="I101" i="3"/>
  <c r="R101" i="3"/>
  <c r="J101" i="3"/>
  <c r="K101" i="3"/>
  <c r="L101" i="3"/>
  <c r="M101" i="3"/>
  <c r="N101" i="3"/>
  <c r="P101" i="3"/>
  <c r="S101" i="3"/>
  <c r="O101" i="3"/>
  <c r="Q101" i="3"/>
  <c r="W85" i="3"/>
  <c r="X85" i="3" s="1"/>
  <c r="H88" i="3"/>
  <c r="I88" i="3" s="1"/>
  <c r="G13" i="3"/>
  <c r="W11" i="3" s="1"/>
  <c r="M535" i="3"/>
  <c r="N532" i="3"/>
  <c r="N554" i="3" s="1"/>
  <c r="M557" i="3"/>
  <c r="N528" i="3"/>
  <c r="M550" i="3"/>
  <c r="N549" i="3"/>
  <c r="O527" i="3"/>
  <c r="K494" i="3"/>
  <c r="N493" i="3"/>
  <c r="M515" i="3"/>
  <c r="L512" i="3"/>
  <c r="M490" i="3"/>
  <c r="I483" i="3"/>
  <c r="H483" i="3"/>
  <c r="J460" i="3"/>
  <c r="I461" i="3"/>
  <c r="K478" i="3"/>
  <c r="L456" i="3"/>
  <c r="M453" i="3"/>
  <c r="L475" i="3"/>
  <c r="L421" i="3"/>
  <c r="L443" i="3" s="1"/>
  <c r="K424" i="3"/>
  <c r="K446" i="3"/>
  <c r="L417" i="3"/>
  <c r="K439" i="3"/>
  <c r="K438" i="3"/>
  <c r="L416" i="3"/>
  <c r="N383" i="3"/>
  <c r="N405" i="3" s="1"/>
  <c r="N379" i="3"/>
  <c r="M401" i="3"/>
  <c r="M349" i="3"/>
  <c r="M371" i="3" s="1"/>
  <c r="K350" i="3"/>
  <c r="L346" i="3"/>
  <c r="L368" i="3" s="1"/>
  <c r="K372" i="3"/>
  <c r="L367" i="3"/>
  <c r="M345" i="3"/>
  <c r="L342" i="3"/>
  <c r="K364" i="3"/>
  <c r="L312" i="3"/>
  <c r="M309" i="3"/>
  <c r="M331" i="3" s="1"/>
  <c r="K330" i="3"/>
  <c r="L308" i="3"/>
  <c r="M305" i="3"/>
  <c r="L327" i="3"/>
  <c r="M275" i="3"/>
  <c r="M297" i="3" s="1"/>
  <c r="M272" i="3"/>
  <c r="M294" i="3" s="1"/>
  <c r="L276" i="3"/>
  <c r="L298" i="3"/>
  <c r="M271" i="3"/>
  <c r="L293" i="3"/>
  <c r="L290" i="3"/>
  <c r="M268" i="3"/>
  <c r="M238" i="3"/>
  <c r="M260" i="3" s="1"/>
  <c r="M235" i="3"/>
  <c r="M257" i="3" s="1"/>
  <c r="L239" i="3"/>
  <c r="L261" i="3"/>
  <c r="L256" i="3"/>
  <c r="M234" i="3"/>
  <c r="M231" i="3"/>
  <c r="L253" i="3"/>
  <c r="L201" i="3"/>
  <c r="L223" i="3" s="1"/>
  <c r="K224" i="3"/>
  <c r="L198" i="3"/>
  <c r="L220" i="3" s="1"/>
  <c r="K202" i="3"/>
  <c r="K219" i="3"/>
  <c r="L197" i="3"/>
  <c r="L194" i="3"/>
  <c r="K216" i="3"/>
  <c r="M164" i="3"/>
  <c r="M186" i="3" s="1"/>
  <c r="J128" i="3"/>
  <c r="K182" i="3"/>
  <c r="L160" i="3"/>
  <c r="L157" i="3"/>
  <c r="K179" i="3"/>
  <c r="K125" i="3"/>
  <c r="H108" i="3"/>
  <c r="F36" i="4"/>
  <c r="G24" i="4"/>
  <c r="J36" i="4"/>
  <c r="K36" i="4"/>
  <c r="M24" i="4"/>
  <c r="H24" i="4"/>
  <c r="L36" i="4"/>
  <c r="N24" i="4"/>
  <c r="O36" i="4"/>
  <c r="P24" i="4"/>
  <c r="I36" i="4"/>
  <c r="J139" i="3"/>
  <c r="I150" i="3"/>
  <c r="I139" i="3"/>
  <c r="H150" i="3"/>
  <c r="H139" i="3"/>
  <c r="K143" i="3"/>
  <c r="L121" i="3"/>
  <c r="I86" i="3"/>
  <c r="K142" i="3"/>
  <c r="L120" i="3"/>
  <c r="T100" i="3"/>
  <c r="Q36" i="4"/>
  <c r="T98" i="3"/>
  <c r="T23" i="3" s="1"/>
  <c r="L50" i="3"/>
  <c r="L72" i="3" s="1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H15" i="3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I90" i="3"/>
  <c r="E11" i="4"/>
  <c r="H12" i="3"/>
  <c r="I87" i="3"/>
  <c r="R10" i="4"/>
  <c r="Q10" i="4"/>
  <c r="J84" i="3"/>
  <c r="J106" i="3" s="1"/>
  <c r="J31" i="3" s="1"/>
  <c r="G31" i="4"/>
  <c r="R8" i="4"/>
  <c r="Q8" i="4"/>
  <c r="G30" i="4"/>
  <c r="J83" i="3"/>
  <c r="J105" i="3" s="1"/>
  <c r="J30" i="3" s="1"/>
  <c r="L69" i="3"/>
  <c r="M47" i="3"/>
  <c r="I76" i="3"/>
  <c r="M46" i="3"/>
  <c r="L68" i="3"/>
  <c r="H76" i="3"/>
  <c r="K51" i="3"/>
  <c r="K73" i="3" s="1"/>
  <c r="J54" i="3"/>
  <c r="L497" i="3"/>
  <c r="L519" i="3" s="1"/>
  <c r="T111" i="3" l="1"/>
  <c r="T25" i="3"/>
  <c r="R24" i="4" s="1"/>
  <c r="F11" i="4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N402" i="3"/>
  <c r="O380" i="3"/>
  <c r="L406" i="3"/>
  <c r="L409" i="3" s="1"/>
  <c r="M384" i="3"/>
  <c r="L387" i="3"/>
  <c r="K498" i="3"/>
  <c r="K516" i="3"/>
  <c r="K520" i="3" s="1"/>
  <c r="J482" i="3"/>
  <c r="J483" i="3" s="1"/>
  <c r="R7" i="4"/>
  <c r="L313" i="3"/>
  <c r="L334" i="3"/>
  <c r="L335" i="3" s="1"/>
  <c r="L124" i="3"/>
  <c r="L146" i="3" s="1"/>
  <c r="K165" i="3"/>
  <c r="L161" i="3"/>
  <c r="L183" i="3" s="1"/>
  <c r="L187" i="3" s="1"/>
  <c r="I109" i="3"/>
  <c r="I34" i="3" s="1"/>
  <c r="H23" i="3"/>
  <c r="F22" i="4" s="1"/>
  <c r="I112" i="3"/>
  <c r="I37" i="3" s="1"/>
  <c r="G37" i="4" s="1"/>
  <c r="H13" i="3"/>
  <c r="I13" i="3" s="1"/>
  <c r="J13" i="3" s="1"/>
  <c r="K13" i="3" s="1"/>
  <c r="K128" i="3"/>
  <c r="K147" i="3"/>
  <c r="K150" i="3" s="1"/>
  <c r="H91" i="3"/>
  <c r="H112" i="3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I99" i="3"/>
  <c r="I110" i="3" s="1"/>
  <c r="J99" i="3"/>
  <c r="J24" i="3" s="1"/>
  <c r="H23" i="4" s="1"/>
  <c r="K99" i="3"/>
  <c r="K24" i="3" s="1"/>
  <c r="I23" i="4" s="1"/>
  <c r="S99" i="3"/>
  <c r="S24" i="3" s="1"/>
  <c r="Q23" i="4" s="1"/>
  <c r="L99" i="3"/>
  <c r="L24" i="3" s="1"/>
  <c r="J23" i="4" s="1"/>
  <c r="O99" i="3"/>
  <c r="O24" i="3" s="1"/>
  <c r="M23" i="4" s="1"/>
  <c r="P99" i="3"/>
  <c r="P24" i="3" s="1"/>
  <c r="R99" i="3"/>
  <c r="R24" i="3" s="1"/>
  <c r="P23" i="4" s="1"/>
  <c r="M99" i="3"/>
  <c r="M24" i="3" s="1"/>
  <c r="Q99" i="3"/>
  <c r="Q24" i="3" s="1"/>
  <c r="O23" i="4" s="1"/>
  <c r="N99" i="3"/>
  <c r="N24" i="3" s="1"/>
  <c r="L23" i="4" s="1"/>
  <c r="H99" i="3"/>
  <c r="H110" i="3" s="1"/>
  <c r="T99" i="3"/>
  <c r="H33" i="3"/>
  <c r="F33" i="4" s="1"/>
  <c r="I26" i="3"/>
  <c r="G25" i="4" s="1"/>
  <c r="M26" i="3"/>
  <c r="K25" i="4" s="1"/>
  <c r="L26" i="3"/>
  <c r="J25" i="4" s="1"/>
  <c r="S26" i="3"/>
  <c r="Q25" i="4" s="1"/>
  <c r="P26" i="3"/>
  <c r="N25" i="4" s="1"/>
  <c r="R26" i="3"/>
  <c r="P25" i="4" s="1"/>
  <c r="O26" i="3"/>
  <c r="M25" i="4" s="1"/>
  <c r="Q26" i="3"/>
  <c r="O25" i="4" s="1"/>
  <c r="N26" i="3"/>
  <c r="L25" i="4" s="1"/>
  <c r="K26" i="3"/>
  <c r="I25" i="4" s="1"/>
  <c r="J26" i="3"/>
  <c r="H25" i="4" s="1"/>
  <c r="F25" i="4"/>
  <c r="H34" i="3"/>
  <c r="N535" i="3"/>
  <c r="O532" i="3"/>
  <c r="O554" i="3" s="1"/>
  <c r="N557" i="3"/>
  <c r="O528" i="3"/>
  <c r="N550" i="3"/>
  <c r="O549" i="3"/>
  <c r="P527" i="3"/>
  <c r="L494" i="3"/>
  <c r="O493" i="3"/>
  <c r="N515" i="3"/>
  <c r="N490" i="3"/>
  <c r="M512" i="3"/>
  <c r="K460" i="3"/>
  <c r="J461" i="3"/>
  <c r="L478" i="3"/>
  <c r="M456" i="3"/>
  <c r="M475" i="3"/>
  <c r="N453" i="3"/>
  <c r="L424" i="3"/>
  <c r="M421" i="3"/>
  <c r="M443" i="3" s="1"/>
  <c r="L446" i="3"/>
  <c r="M417" i="3"/>
  <c r="L439" i="3"/>
  <c r="M416" i="3"/>
  <c r="L438" i="3"/>
  <c r="O383" i="3"/>
  <c r="O405" i="3" s="1"/>
  <c r="O379" i="3"/>
  <c r="N401" i="3"/>
  <c r="N349" i="3"/>
  <c r="N371" i="3" s="1"/>
  <c r="M346" i="3"/>
  <c r="M368" i="3" s="1"/>
  <c r="L350" i="3"/>
  <c r="L372" i="3"/>
  <c r="M367" i="3"/>
  <c r="N345" i="3"/>
  <c r="L364" i="3"/>
  <c r="M342" i="3"/>
  <c r="M312" i="3"/>
  <c r="N309" i="3"/>
  <c r="N331" i="3" s="1"/>
  <c r="M308" i="3"/>
  <c r="L330" i="3"/>
  <c r="M327" i="3"/>
  <c r="N305" i="3"/>
  <c r="N275" i="3"/>
  <c r="N297" i="3" s="1"/>
  <c r="M276" i="3"/>
  <c r="N272" i="3"/>
  <c r="N294" i="3" s="1"/>
  <c r="M298" i="3"/>
  <c r="N271" i="3"/>
  <c r="M293" i="3"/>
  <c r="M290" i="3"/>
  <c r="N268" i="3"/>
  <c r="N238" i="3"/>
  <c r="N260" i="3" s="1"/>
  <c r="N235" i="3"/>
  <c r="N257" i="3" s="1"/>
  <c r="M239" i="3"/>
  <c r="M261" i="3"/>
  <c r="N234" i="3"/>
  <c r="M256" i="3"/>
  <c r="N231" i="3"/>
  <c r="M253" i="3"/>
  <c r="M201" i="3"/>
  <c r="M223" i="3" s="1"/>
  <c r="L224" i="3"/>
  <c r="L202" i="3"/>
  <c r="M198" i="3"/>
  <c r="M220" i="3" s="1"/>
  <c r="L219" i="3"/>
  <c r="M197" i="3"/>
  <c r="L216" i="3"/>
  <c r="M194" i="3"/>
  <c r="N164" i="3"/>
  <c r="N186" i="3" s="1"/>
  <c r="J150" i="3"/>
  <c r="L182" i="3"/>
  <c r="M160" i="3"/>
  <c r="M157" i="3"/>
  <c r="L179" i="3"/>
  <c r="L125" i="3"/>
  <c r="J86" i="3"/>
  <c r="J108" i="3" s="1"/>
  <c r="I108" i="3"/>
  <c r="J88" i="3"/>
  <c r="F24" i="4"/>
  <c r="L24" i="4"/>
  <c r="P36" i="4"/>
  <c r="O24" i="4"/>
  <c r="H36" i="4"/>
  <c r="K24" i="4"/>
  <c r="L143" i="3"/>
  <c r="M121" i="3"/>
  <c r="N36" i="4"/>
  <c r="M120" i="3"/>
  <c r="L142" i="3"/>
  <c r="J24" i="4"/>
  <c r="P22" i="4"/>
  <c r="M36" i="4"/>
  <c r="G36" i="4"/>
  <c r="Q24" i="4"/>
  <c r="I24" i="4"/>
  <c r="G22" i="4"/>
  <c r="M50" i="3"/>
  <c r="M72" i="3" s="1"/>
  <c r="J90" i="3"/>
  <c r="Q14" i="4"/>
  <c r="R14" i="4"/>
  <c r="I91" i="3"/>
  <c r="J87" i="3"/>
  <c r="I12" i="3"/>
  <c r="H31" i="4"/>
  <c r="K84" i="3"/>
  <c r="K106" i="3" s="1"/>
  <c r="K31" i="3" s="1"/>
  <c r="R22" i="4"/>
  <c r="K83" i="3"/>
  <c r="K105" i="3" s="1"/>
  <c r="K30" i="3" s="1"/>
  <c r="H30" i="4"/>
  <c r="Q22" i="4"/>
  <c r="L22" i="4"/>
  <c r="N22" i="4"/>
  <c r="H22" i="4"/>
  <c r="J22" i="4"/>
  <c r="O22" i="4"/>
  <c r="M22" i="4"/>
  <c r="I22" i="4"/>
  <c r="M69" i="3"/>
  <c r="N47" i="3"/>
  <c r="J76" i="3"/>
  <c r="M68" i="3"/>
  <c r="N46" i="3"/>
  <c r="M497" i="3"/>
  <c r="M519" i="3" s="1"/>
  <c r="L51" i="3"/>
  <c r="L73" i="3" s="1"/>
  <c r="K54" i="3"/>
  <c r="T102" i="3" l="1"/>
  <c r="T24" i="3"/>
  <c r="T27" i="3" s="1"/>
  <c r="T36" i="3"/>
  <c r="R36" i="4" s="1"/>
  <c r="E15" i="4"/>
  <c r="F15" i="4"/>
  <c r="G15" i="4" s="1"/>
  <c r="M406" i="3"/>
  <c r="M409" i="3" s="1"/>
  <c r="N384" i="3"/>
  <c r="M387" i="3"/>
  <c r="O402" i="3"/>
  <c r="P380" i="3"/>
  <c r="L498" i="3"/>
  <c r="L516" i="3"/>
  <c r="L520" i="3" s="1"/>
  <c r="K482" i="3"/>
  <c r="K483" i="3" s="1"/>
  <c r="M124" i="3"/>
  <c r="M146" i="3" s="1"/>
  <c r="H16" i="3"/>
  <c r="L165" i="3"/>
  <c r="M161" i="3"/>
  <c r="M183" i="3" s="1"/>
  <c r="M187" i="3" s="1"/>
  <c r="M313" i="3"/>
  <c r="M334" i="3"/>
  <c r="M335" i="3" s="1"/>
  <c r="I24" i="3"/>
  <c r="G23" i="4" s="1"/>
  <c r="J110" i="3"/>
  <c r="J35" i="3" s="1"/>
  <c r="H35" i="4" s="1"/>
  <c r="R12" i="4"/>
  <c r="L128" i="3"/>
  <c r="L147" i="3"/>
  <c r="L150" i="3" s="1"/>
  <c r="I102" i="3"/>
  <c r="H24" i="3"/>
  <c r="F23" i="4" s="1"/>
  <c r="P102" i="3"/>
  <c r="J109" i="3"/>
  <c r="J34" i="3" s="1"/>
  <c r="J112" i="3"/>
  <c r="J37" i="3" s="1"/>
  <c r="H37" i="4" s="1"/>
  <c r="N102" i="3"/>
  <c r="S102" i="3"/>
  <c r="L102" i="3"/>
  <c r="Q102" i="3"/>
  <c r="O102" i="3"/>
  <c r="I113" i="3"/>
  <c r="K102" i="3"/>
  <c r="R23" i="4"/>
  <c r="E36" i="4"/>
  <c r="H102" i="3"/>
  <c r="J102" i="3"/>
  <c r="M102" i="3"/>
  <c r="H35" i="3"/>
  <c r="R102" i="3"/>
  <c r="M27" i="3"/>
  <c r="N23" i="4"/>
  <c r="P27" i="3"/>
  <c r="I33" i="3"/>
  <c r="G33" i="4" s="1"/>
  <c r="J33" i="3"/>
  <c r="H33" i="4" s="1"/>
  <c r="H37" i="3"/>
  <c r="F37" i="4" s="1"/>
  <c r="K23" i="4"/>
  <c r="E24" i="4"/>
  <c r="E25" i="4"/>
  <c r="O535" i="3"/>
  <c r="P532" i="3"/>
  <c r="P554" i="3" s="1"/>
  <c r="O557" i="3"/>
  <c r="P528" i="3"/>
  <c r="O550" i="3"/>
  <c r="P549" i="3"/>
  <c r="Q527" i="3"/>
  <c r="M494" i="3"/>
  <c r="P493" i="3"/>
  <c r="O515" i="3"/>
  <c r="O490" i="3"/>
  <c r="N512" i="3"/>
  <c r="L460" i="3"/>
  <c r="K461" i="3"/>
  <c r="N456" i="3"/>
  <c r="M478" i="3"/>
  <c r="O453" i="3"/>
  <c r="N475" i="3"/>
  <c r="N421" i="3"/>
  <c r="N443" i="3" s="1"/>
  <c r="M424" i="3"/>
  <c r="M446" i="3"/>
  <c r="N27" i="3"/>
  <c r="N417" i="3"/>
  <c r="M439" i="3"/>
  <c r="N416" i="3"/>
  <c r="M438" i="3"/>
  <c r="K27" i="3"/>
  <c r="P383" i="3"/>
  <c r="P405" i="3" s="1"/>
  <c r="O27" i="3"/>
  <c r="S27" i="3"/>
  <c r="Q27" i="3"/>
  <c r="L27" i="3"/>
  <c r="J27" i="3"/>
  <c r="O401" i="3"/>
  <c r="P379" i="3"/>
  <c r="O349" i="3"/>
  <c r="O371" i="3" s="1"/>
  <c r="N346" i="3"/>
  <c r="N368" i="3" s="1"/>
  <c r="M350" i="3"/>
  <c r="M372" i="3"/>
  <c r="N367" i="3"/>
  <c r="O345" i="3"/>
  <c r="N342" i="3"/>
  <c r="M364" i="3"/>
  <c r="N312" i="3"/>
  <c r="O309" i="3"/>
  <c r="O331" i="3" s="1"/>
  <c r="N308" i="3"/>
  <c r="M330" i="3"/>
  <c r="O305" i="3"/>
  <c r="N327" i="3"/>
  <c r="O275" i="3"/>
  <c r="O297" i="3" s="1"/>
  <c r="N276" i="3"/>
  <c r="O272" i="3"/>
  <c r="O294" i="3" s="1"/>
  <c r="N298" i="3"/>
  <c r="N293" i="3"/>
  <c r="O271" i="3"/>
  <c r="O268" i="3"/>
  <c r="N290" i="3"/>
  <c r="O238" i="3"/>
  <c r="O260" i="3" s="1"/>
  <c r="O235" i="3"/>
  <c r="O257" i="3" s="1"/>
  <c r="N239" i="3"/>
  <c r="N261" i="3"/>
  <c r="O234" i="3"/>
  <c r="N256" i="3"/>
  <c r="N253" i="3"/>
  <c r="O231" i="3"/>
  <c r="N201" i="3"/>
  <c r="N223" i="3" s="1"/>
  <c r="M224" i="3"/>
  <c r="N198" i="3"/>
  <c r="N220" i="3" s="1"/>
  <c r="M202" i="3"/>
  <c r="M219" i="3"/>
  <c r="N197" i="3"/>
  <c r="M216" i="3"/>
  <c r="N194" i="3"/>
  <c r="O164" i="3"/>
  <c r="O186" i="3" s="1"/>
  <c r="K22" i="4"/>
  <c r="E22" i="4" s="1"/>
  <c r="K86" i="3"/>
  <c r="K108" i="3" s="1"/>
  <c r="M182" i="3"/>
  <c r="N160" i="3"/>
  <c r="M179" i="3"/>
  <c r="N157" i="3"/>
  <c r="M125" i="3"/>
  <c r="K88" i="3"/>
  <c r="M143" i="3"/>
  <c r="N121" i="3"/>
  <c r="N120" i="3"/>
  <c r="M142" i="3"/>
  <c r="R27" i="3"/>
  <c r="N50" i="3"/>
  <c r="N72" i="3" s="1"/>
  <c r="K90" i="3"/>
  <c r="R11" i="4"/>
  <c r="Q11" i="4"/>
  <c r="J12" i="3"/>
  <c r="I16" i="3"/>
  <c r="J91" i="3"/>
  <c r="K87" i="3"/>
  <c r="L84" i="3"/>
  <c r="L106" i="3" s="1"/>
  <c r="L31" i="3" s="1"/>
  <c r="I31" i="4"/>
  <c r="F34" i="4"/>
  <c r="L83" i="3"/>
  <c r="L105" i="3" s="1"/>
  <c r="L30" i="3" s="1"/>
  <c r="I30" i="4"/>
  <c r="G34" i="4"/>
  <c r="N69" i="3"/>
  <c r="O47" i="3"/>
  <c r="K76" i="3"/>
  <c r="N68" i="3"/>
  <c r="O46" i="3"/>
  <c r="L13" i="3"/>
  <c r="M51" i="3"/>
  <c r="M73" i="3" s="1"/>
  <c r="L54" i="3"/>
  <c r="N497" i="3"/>
  <c r="N519" i="3" s="1"/>
  <c r="H15" i="4" l="1"/>
  <c r="I15" i="4" s="1"/>
  <c r="J15" i="4" s="1"/>
  <c r="K15" i="4" s="1"/>
  <c r="L15" i="4" s="1"/>
  <c r="M15" i="4" s="1"/>
  <c r="N15" i="4" s="1"/>
  <c r="O15" i="4" s="1"/>
  <c r="P15" i="4" s="1"/>
  <c r="Q15" i="4" s="1"/>
  <c r="Q380" i="3"/>
  <c r="P402" i="3"/>
  <c r="N406" i="3"/>
  <c r="N409" i="3" s="1"/>
  <c r="O384" i="3"/>
  <c r="N387" i="3"/>
  <c r="N124" i="3"/>
  <c r="N146" i="3" s="1"/>
  <c r="M498" i="3"/>
  <c r="M516" i="3"/>
  <c r="M520" i="3" s="1"/>
  <c r="M165" i="3"/>
  <c r="L482" i="3"/>
  <c r="L483" i="3" s="1"/>
  <c r="N161" i="3"/>
  <c r="N183" i="3" s="1"/>
  <c r="N187" i="3" s="1"/>
  <c r="I27" i="3"/>
  <c r="N313" i="3"/>
  <c r="N334" i="3"/>
  <c r="N335" i="3" s="1"/>
  <c r="H27" i="3"/>
  <c r="M128" i="3"/>
  <c r="M147" i="3"/>
  <c r="M150" i="3" s="1"/>
  <c r="K112" i="3"/>
  <c r="K37" i="3" s="1"/>
  <c r="I37" i="4" s="1"/>
  <c r="K110" i="3"/>
  <c r="K35" i="3" s="1"/>
  <c r="I35" i="4" s="1"/>
  <c r="K109" i="3"/>
  <c r="K34" i="3" s="1"/>
  <c r="I35" i="3"/>
  <c r="G35" i="4" s="1"/>
  <c r="G38" i="4" s="1"/>
  <c r="G49" i="4" s="1"/>
  <c r="H113" i="3"/>
  <c r="F35" i="4"/>
  <c r="F38" i="4" s="1"/>
  <c r="H38" i="3"/>
  <c r="E23" i="4"/>
  <c r="K33" i="3"/>
  <c r="I33" i="4" s="1"/>
  <c r="P535" i="3"/>
  <c r="Q532" i="3"/>
  <c r="Q554" i="3" s="1"/>
  <c r="P557" i="3"/>
  <c r="P550" i="3"/>
  <c r="Q528" i="3"/>
  <c r="Q549" i="3"/>
  <c r="R527" i="3"/>
  <c r="N494" i="3"/>
  <c r="P515" i="3"/>
  <c r="Q493" i="3"/>
  <c r="O512" i="3"/>
  <c r="P490" i="3"/>
  <c r="M460" i="3"/>
  <c r="L461" i="3"/>
  <c r="O456" i="3"/>
  <c r="N478" i="3"/>
  <c r="O475" i="3"/>
  <c r="P453" i="3"/>
  <c r="O421" i="3"/>
  <c r="O443" i="3" s="1"/>
  <c r="N424" i="3"/>
  <c r="N446" i="3"/>
  <c r="O417" i="3"/>
  <c r="N439" i="3"/>
  <c r="N438" i="3"/>
  <c r="O416" i="3"/>
  <c r="Q383" i="3"/>
  <c r="Q405" i="3" s="1"/>
  <c r="P401" i="3"/>
  <c r="Q379" i="3"/>
  <c r="P349" i="3"/>
  <c r="P371" i="3" s="1"/>
  <c r="O346" i="3"/>
  <c r="O368" i="3" s="1"/>
  <c r="N350" i="3"/>
  <c r="N372" i="3"/>
  <c r="O367" i="3"/>
  <c r="P345" i="3"/>
  <c r="O342" i="3"/>
  <c r="N364" i="3"/>
  <c r="O312" i="3"/>
  <c r="P309" i="3"/>
  <c r="P331" i="3" s="1"/>
  <c r="O308" i="3"/>
  <c r="N330" i="3"/>
  <c r="O327" i="3"/>
  <c r="P305" i="3"/>
  <c r="P275" i="3"/>
  <c r="P297" i="3" s="1"/>
  <c r="P272" i="3"/>
  <c r="P294" i="3" s="1"/>
  <c r="O276" i="3"/>
  <c r="O298" i="3"/>
  <c r="O293" i="3"/>
  <c r="P271" i="3"/>
  <c r="O290" i="3"/>
  <c r="P268" i="3"/>
  <c r="P238" i="3"/>
  <c r="P260" i="3" s="1"/>
  <c r="P235" i="3"/>
  <c r="P257" i="3" s="1"/>
  <c r="O239" i="3"/>
  <c r="O261" i="3"/>
  <c r="P234" i="3"/>
  <c r="O256" i="3"/>
  <c r="P231" i="3"/>
  <c r="O253" i="3"/>
  <c r="O201" i="3"/>
  <c r="O223" i="3" s="1"/>
  <c r="N224" i="3"/>
  <c r="N202" i="3"/>
  <c r="O198" i="3"/>
  <c r="O220" i="3" s="1"/>
  <c r="O197" i="3"/>
  <c r="N219" i="3"/>
  <c r="N216" i="3"/>
  <c r="O194" i="3"/>
  <c r="P164" i="3"/>
  <c r="P186" i="3" s="1"/>
  <c r="L86" i="3"/>
  <c r="L108" i="3" s="1"/>
  <c r="O160" i="3"/>
  <c r="N182" i="3"/>
  <c r="N179" i="3"/>
  <c r="O157" i="3"/>
  <c r="N125" i="3"/>
  <c r="L88" i="3"/>
  <c r="O121" i="3"/>
  <c r="N143" i="3"/>
  <c r="N142" i="3"/>
  <c r="O120" i="3"/>
  <c r="O50" i="3"/>
  <c r="O72" i="3" s="1"/>
  <c r="L90" i="3"/>
  <c r="J113" i="3"/>
  <c r="L87" i="3"/>
  <c r="K91" i="3"/>
  <c r="K12" i="3"/>
  <c r="J16" i="3"/>
  <c r="M84" i="3"/>
  <c r="M106" i="3" s="1"/>
  <c r="M31" i="3" s="1"/>
  <c r="J31" i="4"/>
  <c r="M83" i="3"/>
  <c r="M105" i="3" s="1"/>
  <c r="M30" i="3" s="1"/>
  <c r="J30" i="4"/>
  <c r="P47" i="3"/>
  <c r="O69" i="3"/>
  <c r="L76" i="3"/>
  <c r="P46" i="3"/>
  <c r="O68" i="3"/>
  <c r="O497" i="3"/>
  <c r="O519" i="3" s="1"/>
  <c r="N51" i="3"/>
  <c r="N73" i="3" s="1"/>
  <c r="M54" i="3"/>
  <c r="M13" i="3"/>
  <c r="R15" i="4" l="1"/>
  <c r="O124" i="3"/>
  <c r="O146" i="3" s="1"/>
  <c r="O406" i="3"/>
  <c r="O409" i="3" s="1"/>
  <c r="P384" i="3"/>
  <c r="O387" i="3"/>
  <c r="Q402" i="3"/>
  <c r="R380" i="3"/>
  <c r="N165" i="3"/>
  <c r="N498" i="3"/>
  <c r="N516" i="3"/>
  <c r="N520" i="3" s="1"/>
  <c r="O161" i="3"/>
  <c r="O183" i="3" s="1"/>
  <c r="O187" i="3" s="1"/>
  <c r="M482" i="3"/>
  <c r="M483" i="3" s="1"/>
  <c r="O313" i="3"/>
  <c r="O334" i="3"/>
  <c r="O335" i="3" s="1"/>
  <c r="N128" i="3"/>
  <c r="N147" i="3"/>
  <c r="N150" i="3" s="1"/>
  <c r="L109" i="3"/>
  <c r="L34" i="3" s="1"/>
  <c r="L110" i="3"/>
  <c r="L35" i="3" s="1"/>
  <c r="J35" i="4" s="1"/>
  <c r="L112" i="3"/>
  <c r="L37" i="3" s="1"/>
  <c r="J37" i="4" s="1"/>
  <c r="I38" i="3"/>
  <c r="L33" i="3"/>
  <c r="J33" i="4" s="1"/>
  <c r="R532" i="3"/>
  <c r="R554" i="3" s="1"/>
  <c r="Q535" i="3"/>
  <c r="Q557" i="3"/>
  <c r="Q550" i="3"/>
  <c r="R528" i="3"/>
  <c r="R549" i="3"/>
  <c r="S527" i="3"/>
  <c r="O494" i="3"/>
  <c r="Q515" i="3"/>
  <c r="R493" i="3"/>
  <c r="Q490" i="3"/>
  <c r="P512" i="3"/>
  <c r="N460" i="3"/>
  <c r="M461" i="3"/>
  <c r="P456" i="3"/>
  <c r="O478" i="3"/>
  <c r="Q453" i="3"/>
  <c r="P475" i="3"/>
  <c r="P421" i="3"/>
  <c r="P443" i="3" s="1"/>
  <c r="O424" i="3"/>
  <c r="O446" i="3"/>
  <c r="P417" i="3"/>
  <c r="O439" i="3"/>
  <c r="O438" i="3"/>
  <c r="P416" i="3"/>
  <c r="R383" i="3"/>
  <c r="R405" i="3" s="1"/>
  <c r="Q401" i="3"/>
  <c r="R379" i="3"/>
  <c r="Q349" i="3"/>
  <c r="Q371" i="3" s="1"/>
  <c r="P346" i="3"/>
  <c r="P368" i="3" s="1"/>
  <c r="O350" i="3"/>
  <c r="O372" i="3"/>
  <c r="P367" i="3"/>
  <c r="Q345" i="3"/>
  <c r="O364" i="3"/>
  <c r="P342" i="3"/>
  <c r="P312" i="3"/>
  <c r="Q309" i="3"/>
  <c r="Q331" i="3" s="1"/>
  <c r="P308" i="3"/>
  <c r="O330" i="3"/>
  <c r="P327" i="3"/>
  <c r="Q305" i="3"/>
  <c r="Q275" i="3"/>
  <c r="Q297" i="3" s="1"/>
  <c r="P276" i="3"/>
  <c r="Q272" i="3"/>
  <c r="Q294" i="3" s="1"/>
  <c r="P298" i="3"/>
  <c r="Q271" i="3"/>
  <c r="P293" i="3"/>
  <c r="Q268" i="3"/>
  <c r="P290" i="3"/>
  <c r="Q238" i="3"/>
  <c r="Q260" i="3" s="1"/>
  <c r="Q235" i="3"/>
  <c r="Q257" i="3" s="1"/>
  <c r="P239" i="3"/>
  <c r="P261" i="3"/>
  <c r="Q234" i="3"/>
  <c r="P256" i="3"/>
  <c r="Q231" i="3"/>
  <c r="P253" i="3"/>
  <c r="P201" i="3"/>
  <c r="P223" i="3" s="1"/>
  <c r="O224" i="3"/>
  <c r="O202" i="3"/>
  <c r="P198" i="3"/>
  <c r="P220" i="3" s="1"/>
  <c r="O219" i="3"/>
  <c r="P197" i="3"/>
  <c r="P194" i="3"/>
  <c r="O216" i="3"/>
  <c r="M86" i="3"/>
  <c r="M108" i="3" s="1"/>
  <c r="Q164" i="3"/>
  <c r="Q186" i="3" s="1"/>
  <c r="P160" i="3"/>
  <c r="O182" i="3"/>
  <c r="P157" i="3"/>
  <c r="O179" i="3"/>
  <c r="O125" i="3"/>
  <c r="M88" i="3"/>
  <c r="P124" i="3"/>
  <c r="P146" i="3" s="1"/>
  <c r="P121" i="3"/>
  <c r="O143" i="3"/>
  <c r="O142" i="3"/>
  <c r="P120" i="3"/>
  <c r="P50" i="3"/>
  <c r="P72" i="3" s="1"/>
  <c r="M90" i="3"/>
  <c r="L12" i="3"/>
  <c r="K16" i="3"/>
  <c r="K113" i="3"/>
  <c r="L91" i="3"/>
  <c r="M87" i="3"/>
  <c r="J38" i="3"/>
  <c r="H34" i="4"/>
  <c r="K31" i="4"/>
  <c r="N84" i="3"/>
  <c r="N106" i="3" s="1"/>
  <c r="N31" i="3" s="1"/>
  <c r="F49" i="4"/>
  <c r="E49" i="4" s="1"/>
  <c r="N83" i="3"/>
  <c r="N105" i="3" s="1"/>
  <c r="N30" i="3" s="1"/>
  <c r="K30" i="4"/>
  <c r="P69" i="3"/>
  <c r="Q47" i="3"/>
  <c r="M76" i="3"/>
  <c r="P68" i="3"/>
  <c r="Q46" i="3"/>
  <c r="N13" i="3"/>
  <c r="O51" i="3"/>
  <c r="O73" i="3" s="1"/>
  <c r="N54" i="3"/>
  <c r="P497" i="3"/>
  <c r="P519" i="3" s="1"/>
  <c r="R402" i="3" l="1"/>
  <c r="S380" i="3"/>
  <c r="P406" i="3"/>
  <c r="P409" i="3" s="1"/>
  <c r="Q384" i="3"/>
  <c r="P387" i="3"/>
  <c r="P161" i="3"/>
  <c r="P183" i="3" s="1"/>
  <c r="P187" i="3" s="1"/>
  <c r="O165" i="3"/>
  <c r="O498" i="3"/>
  <c r="O516" i="3"/>
  <c r="O520" i="3" s="1"/>
  <c r="N482" i="3"/>
  <c r="N483" i="3" s="1"/>
  <c r="P313" i="3"/>
  <c r="P334" i="3"/>
  <c r="P335" i="3" s="1"/>
  <c r="O128" i="3"/>
  <c r="O147" i="3"/>
  <c r="O150" i="3" s="1"/>
  <c r="M109" i="3"/>
  <c r="M34" i="3" s="1"/>
  <c r="M112" i="3"/>
  <c r="M37" i="3" s="1"/>
  <c r="K37" i="4" s="1"/>
  <c r="M110" i="3"/>
  <c r="M35" i="3" s="1"/>
  <c r="K35" i="4" s="1"/>
  <c r="M33" i="3"/>
  <c r="K33" i="4" s="1"/>
  <c r="R535" i="3"/>
  <c r="S532" i="3"/>
  <c r="S554" i="3" s="1"/>
  <c r="R557" i="3"/>
  <c r="R550" i="3"/>
  <c r="S528" i="3"/>
  <c r="H38" i="4"/>
  <c r="S549" i="3"/>
  <c r="T527" i="3"/>
  <c r="T549" i="3" s="1"/>
  <c r="P494" i="3"/>
  <c r="S493" i="3"/>
  <c r="R515" i="3"/>
  <c r="Q512" i="3"/>
  <c r="R490" i="3"/>
  <c r="O460" i="3"/>
  <c r="N461" i="3"/>
  <c r="Q456" i="3"/>
  <c r="P478" i="3"/>
  <c r="Q475" i="3"/>
  <c r="R453" i="3"/>
  <c r="P424" i="3"/>
  <c r="Q421" i="3"/>
  <c r="Q443" i="3" s="1"/>
  <c r="P446" i="3"/>
  <c r="P439" i="3"/>
  <c r="Q417" i="3"/>
  <c r="Q416" i="3"/>
  <c r="P438" i="3"/>
  <c r="S383" i="3"/>
  <c r="S405" i="3" s="1"/>
  <c r="R401" i="3"/>
  <c r="S379" i="3"/>
  <c r="R349" i="3"/>
  <c r="R371" i="3" s="1"/>
  <c r="Q346" i="3"/>
  <c r="Q368" i="3" s="1"/>
  <c r="P350" i="3"/>
  <c r="P372" i="3"/>
  <c r="Q367" i="3"/>
  <c r="R345" i="3"/>
  <c r="P364" i="3"/>
  <c r="Q342" i="3"/>
  <c r="Q312" i="3"/>
  <c r="R309" i="3"/>
  <c r="R331" i="3" s="1"/>
  <c r="Q308" i="3"/>
  <c r="P330" i="3"/>
  <c r="Q327" i="3"/>
  <c r="R305" i="3"/>
  <c r="R275" i="3"/>
  <c r="R297" i="3" s="1"/>
  <c r="R272" i="3"/>
  <c r="R294" i="3" s="1"/>
  <c r="Q276" i="3"/>
  <c r="Q298" i="3"/>
  <c r="Q293" i="3"/>
  <c r="R271" i="3"/>
  <c r="R268" i="3"/>
  <c r="Q290" i="3"/>
  <c r="R238" i="3"/>
  <c r="R260" i="3" s="1"/>
  <c r="R235" i="3"/>
  <c r="R257" i="3" s="1"/>
  <c r="Q239" i="3"/>
  <c r="Q261" i="3"/>
  <c r="Q256" i="3"/>
  <c r="R234" i="3"/>
  <c r="Q253" i="3"/>
  <c r="R231" i="3"/>
  <c r="Q201" i="3"/>
  <c r="Q223" i="3" s="1"/>
  <c r="P224" i="3"/>
  <c r="P202" i="3"/>
  <c r="Q198" i="3"/>
  <c r="Q220" i="3" s="1"/>
  <c r="P219" i="3"/>
  <c r="Q197" i="3"/>
  <c r="N86" i="3"/>
  <c r="N108" i="3" s="1"/>
  <c r="Q194" i="3"/>
  <c r="P216" i="3"/>
  <c r="R164" i="3"/>
  <c r="R186" i="3" s="1"/>
  <c r="P182" i="3"/>
  <c r="Q160" i="3"/>
  <c r="P179" i="3"/>
  <c r="Q157" i="3"/>
  <c r="P125" i="3"/>
  <c r="N88" i="3"/>
  <c r="Q124" i="3"/>
  <c r="Q146" i="3" s="1"/>
  <c r="Q121" i="3"/>
  <c r="P143" i="3"/>
  <c r="P142" i="3"/>
  <c r="Q120" i="3"/>
  <c r="Q50" i="3"/>
  <c r="Q72" i="3" s="1"/>
  <c r="N90" i="3"/>
  <c r="L113" i="3"/>
  <c r="M91" i="3"/>
  <c r="N87" i="3"/>
  <c r="I34" i="4"/>
  <c r="I38" i="4" s="1"/>
  <c r="I49" i="4" s="1"/>
  <c r="K38" i="3"/>
  <c r="M12" i="3"/>
  <c r="L16" i="3"/>
  <c r="L31" i="4"/>
  <c r="O84" i="3"/>
  <c r="O106" i="3" s="1"/>
  <c r="O31" i="3" s="1"/>
  <c r="O83" i="3"/>
  <c r="O105" i="3" s="1"/>
  <c r="O30" i="3" s="1"/>
  <c r="L30" i="4"/>
  <c r="Q69" i="3"/>
  <c r="R47" i="3"/>
  <c r="N76" i="3"/>
  <c r="Q68" i="3"/>
  <c r="R46" i="3"/>
  <c r="Q497" i="3"/>
  <c r="Q519" i="3" s="1"/>
  <c r="P51" i="3"/>
  <c r="P73" i="3" s="1"/>
  <c r="O54" i="3"/>
  <c r="O13" i="3"/>
  <c r="Q406" i="3" l="1"/>
  <c r="Q409" i="3" s="1"/>
  <c r="R384" i="3"/>
  <c r="Q387" i="3"/>
  <c r="Q161" i="3"/>
  <c r="Q183" i="3" s="1"/>
  <c r="Q187" i="3" s="1"/>
  <c r="P165" i="3"/>
  <c r="S402" i="3"/>
  <c r="T380" i="3"/>
  <c r="T402" i="3" s="1"/>
  <c r="P498" i="3"/>
  <c r="P516" i="3"/>
  <c r="P520" i="3" s="1"/>
  <c r="O482" i="3"/>
  <c r="O483" i="3" s="1"/>
  <c r="Q313" i="3"/>
  <c r="Q334" i="3"/>
  <c r="Q335" i="3" s="1"/>
  <c r="P128" i="3"/>
  <c r="P147" i="3"/>
  <c r="P150" i="3" s="1"/>
  <c r="N112" i="3"/>
  <c r="N37" i="3" s="1"/>
  <c r="L37" i="4" s="1"/>
  <c r="N109" i="3"/>
  <c r="N34" i="3" s="1"/>
  <c r="N110" i="3"/>
  <c r="N35" i="3" s="1"/>
  <c r="L35" i="4" s="1"/>
  <c r="N33" i="3"/>
  <c r="L33" i="4" s="1"/>
  <c r="H49" i="4"/>
  <c r="T532" i="3"/>
  <c r="S535" i="3"/>
  <c r="S557" i="3"/>
  <c r="T528" i="3"/>
  <c r="T550" i="3" s="1"/>
  <c r="S550" i="3"/>
  <c r="Q494" i="3"/>
  <c r="S515" i="3"/>
  <c r="T493" i="3"/>
  <c r="T515" i="3" s="1"/>
  <c r="R512" i="3"/>
  <c r="S490" i="3"/>
  <c r="P460" i="3"/>
  <c r="O461" i="3"/>
  <c r="Q478" i="3"/>
  <c r="R456" i="3"/>
  <c r="S453" i="3"/>
  <c r="R475" i="3"/>
  <c r="Q424" i="3"/>
  <c r="R421" i="3"/>
  <c r="R443" i="3" s="1"/>
  <c r="Q446" i="3"/>
  <c r="Q439" i="3"/>
  <c r="R417" i="3"/>
  <c r="Q438" i="3"/>
  <c r="R416" i="3"/>
  <c r="T383" i="3"/>
  <c r="T379" i="3"/>
  <c r="T401" i="3" s="1"/>
  <c r="S401" i="3"/>
  <c r="S349" i="3"/>
  <c r="S371" i="3" s="1"/>
  <c r="R346" i="3"/>
  <c r="R368" i="3" s="1"/>
  <c r="Q350" i="3"/>
  <c r="Q372" i="3"/>
  <c r="S345" i="3"/>
  <c r="R367" i="3"/>
  <c r="R342" i="3"/>
  <c r="Q364" i="3"/>
  <c r="R312" i="3"/>
  <c r="S309" i="3"/>
  <c r="S331" i="3" s="1"/>
  <c r="Q330" i="3"/>
  <c r="R308" i="3"/>
  <c r="R327" i="3"/>
  <c r="S305" i="3"/>
  <c r="S275" i="3"/>
  <c r="S297" i="3" s="1"/>
  <c r="R276" i="3"/>
  <c r="S272" i="3"/>
  <c r="S294" i="3" s="1"/>
  <c r="R298" i="3"/>
  <c r="R293" i="3"/>
  <c r="S271" i="3"/>
  <c r="R290" i="3"/>
  <c r="S268" i="3"/>
  <c r="S238" i="3"/>
  <c r="S260" i="3" s="1"/>
  <c r="S235" i="3"/>
  <c r="S257" i="3" s="1"/>
  <c r="R239" i="3"/>
  <c r="R261" i="3"/>
  <c r="R256" i="3"/>
  <c r="S234" i="3"/>
  <c r="S231" i="3"/>
  <c r="R253" i="3"/>
  <c r="R201" i="3"/>
  <c r="R223" i="3" s="1"/>
  <c r="Q224" i="3"/>
  <c r="O86" i="3"/>
  <c r="O108" i="3" s="1"/>
  <c r="Q202" i="3"/>
  <c r="R198" i="3"/>
  <c r="R220" i="3" s="1"/>
  <c r="Q219" i="3"/>
  <c r="R197" i="3"/>
  <c r="Q216" i="3"/>
  <c r="R194" i="3"/>
  <c r="S164" i="3"/>
  <c r="S186" i="3" s="1"/>
  <c r="Q165" i="3"/>
  <c r="R160" i="3"/>
  <c r="Q182" i="3"/>
  <c r="R157" i="3"/>
  <c r="Q179" i="3"/>
  <c r="Q125" i="3"/>
  <c r="O88" i="3"/>
  <c r="R124" i="3"/>
  <c r="R146" i="3" s="1"/>
  <c r="Q143" i="3"/>
  <c r="R121" i="3"/>
  <c r="Q142" i="3"/>
  <c r="R120" i="3"/>
  <c r="R50" i="3"/>
  <c r="R72" i="3" s="1"/>
  <c r="O90" i="3"/>
  <c r="N12" i="3"/>
  <c r="M16" i="3"/>
  <c r="M113" i="3"/>
  <c r="N91" i="3"/>
  <c r="O87" i="3"/>
  <c r="J34" i="4"/>
  <c r="J38" i="4" s="1"/>
  <c r="J49" i="4" s="1"/>
  <c r="L38" i="3"/>
  <c r="P84" i="3"/>
  <c r="P106" i="3" s="1"/>
  <c r="P31" i="3" s="1"/>
  <c r="M31" i="4"/>
  <c r="M30" i="4"/>
  <c r="P83" i="3"/>
  <c r="P105" i="3" s="1"/>
  <c r="P30" i="3" s="1"/>
  <c r="R69" i="3"/>
  <c r="S47" i="3"/>
  <c r="O76" i="3"/>
  <c r="R68" i="3"/>
  <c r="S46" i="3"/>
  <c r="P13" i="3"/>
  <c r="Q51" i="3"/>
  <c r="Q73" i="3" s="1"/>
  <c r="P54" i="3"/>
  <c r="R497" i="3"/>
  <c r="R519" i="3" s="1"/>
  <c r="R406" i="3" l="1"/>
  <c r="R409" i="3" s="1"/>
  <c r="S384" i="3"/>
  <c r="R387" i="3"/>
  <c r="R161" i="3"/>
  <c r="R183" i="3" s="1"/>
  <c r="R187" i="3" s="1"/>
  <c r="Q498" i="3"/>
  <c r="Q516" i="3"/>
  <c r="Q520" i="3" s="1"/>
  <c r="P482" i="3"/>
  <c r="P483" i="3" s="1"/>
  <c r="R313" i="3"/>
  <c r="R334" i="3"/>
  <c r="R335" i="3" s="1"/>
  <c r="Q128" i="3"/>
  <c r="Q147" i="3"/>
  <c r="Q150" i="3" s="1"/>
  <c r="O110" i="3"/>
  <c r="O35" i="3" s="1"/>
  <c r="M35" i="4" s="1"/>
  <c r="O112" i="3"/>
  <c r="O37" i="3" s="1"/>
  <c r="M37" i="4" s="1"/>
  <c r="O109" i="3"/>
  <c r="O34" i="3" s="1"/>
  <c r="O33" i="3"/>
  <c r="M33" i="4" s="1"/>
  <c r="T535" i="3"/>
  <c r="T554" i="3"/>
  <c r="T557" i="3" s="1"/>
  <c r="R494" i="3"/>
  <c r="S512" i="3"/>
  <c r="T490" i="3"/>
  <c r="T512" i="3" s="1"/>
  <c r="Q460" i="3"/>
  <c r="P461" i="3"/>
  <c r="R478" i="3"/>
  <c r="S456" i="3"/>
  <c r="S475" i="3"/>
  <c r="T453" i="3"/>
  <c r="T475" i="3" s="1"/>
  <c r="R424" i="3"/>
  <c r="S421" i="3"/>
  <c r="S443" i="3" s="1"/>
  <c r="R446" i="3"/>
  <c r="R439" i="3"/>
  <c r="S417" i="3"/>
  <c r="R438" i="3"/>
  <c r="S416" i="3"/>
  <c r="T405" i="3"/>
  <c r="T349" i="3"/>
  <c r="T371" i="3" s="1"/>
  <c r="R350" i="3"/>
  <c r="S346" i="3"/>
  <c r="S368" i="3" s="1"/>
  <c r="R372" i="3"/>
  <c r="T345" i="3"/>
  <c r="T367" i="3" s="1"/>
  <c r="S367" i="3"/>
  <c r="S342" i="3"/>
  <c r="R364" i="3"/>
  <c r="S312" i="3"/>
  <c r="T309" i="3"/>
  <c r="S308" i="3"/>
  <c r="R330" i="3"/>
  <c r="T305" i="3"/>
  <c r="T327" i="3" s="1"/>
  <c r="S327" i="3"/>
  <c r="T275" i="3"/>
  <c r="T297" i="3" s="1"/>
  <c r="T272" i="3"/>
  <c r="T294" i="3" s="1"/>
  <c r="S276" i="3"/>
  <c r="S298" i="3"/>
  <c r="S293" i="3"/>
  <c r="T271" i="3"/>
  <c r="T293" i="3" s="1"/>
  <c r="T268" i="3"/>
  <c r="T290" i="3" s="1"/>
  <c r="S290" i="3"/>
  <c r="T238" i="3"/>
  <c r="T260" i="3" s="1"/>
  <c r="P86" i="3"/>
  <c r="P108" i="3" s="1"/>
  <c r="T235" i="3"/>
  <c r="S239" i="3"/>
  <c r="S261" i="3"/>
  <c r="T234" i="3"/>
  <c r="T256" i="3" s="1"/>
  <c r="S256" i="3"/>
  <c r="T231" i="3"/>
  <c r="T253" i="3" s="1"/>
  <c r="S253" i="3"/>
  <c r="S201" i="3"/>
  <c r="S223" i="3" s="1"/>
  <c r="R224" i="3"/>
  <c r="S198" i="3"/>
  <c r="S220" i="3" s="1"/>
  <c r="R202" i="3"/>
  <c r="R219" i="3"/>
  <c r="S197" i="3"/>
  <c r="R216" i="3"/>
  <c r="S194" i="3"/>
  <c r="T164" i="3"/>
  <c r="T186" i="3" s="1"/>
  <c r="S160" i="3"/>
  <c r="R182" i="3"/>
  <c r="R179" i="3"/>
  <c r="S157" i="3"/>
  <c r="R125" i="3"/>
  <c r="P88" i="3"/>
  <c r="S124" i="3"/>
  <c r="S146" i="3" s="1"/>
  <c r="S121" i="3"/>
  <c r="R143" i="3"/>
  <c r="R142" i="3"/>
  <c r="S120" i="3"/>
  <c r="S50" i="3"/>
  <c r="S72" i="3" s="1"/>
  <c r="P90" i="3"/>
  <c r="N113" i="3"/>
  <c r="P87" i="3"/>
  <c r="O91" i="3"/>
  <c r="M38" i="3"/>
  <c r="K34" i="4"/>
  <c r="K38" i="4" s="1"/>
  <c r="K49" i="4" s="1"/>
  <c r="O12" i="3"/>
  <c r="N16" i="3"/>
  <c r="Q84" i="3"/>
  <c r="Q106" i="3" s="1"/>
  <c r="Q31" i="3" s="1"/>
  <c r="N31" i="4"/>
  <c r="N30" i="4"/>
  <c r="Q83" i="3"/>
  <c r="Q105" i="3" s="1"/>
  <c r="Q30" i="3" s="1"/>
  <c r="T47" i="3"/>
  <c r="T69" i="3" s="1"/>
  <c r="S69" i="3"/>
  <c r="P76" i="3"/>
  <c r="S68" i="3"/>
  <c r="T46" i="3"/>
  <c r="T68" i="3" s="1"/>
  <c r="S497" i="3"/>
  <c r="S519" i="3" s="1"/>
  <c r="R51" i="3"/>
  <c r="R73" i="3" s="1"/>
  <c r="Q54" i="3"/>
  <c r="Q13" i="3"/>
  <c r="R165" i="3" l="1"/>
  <c r="S161" i="3"/>
  <c r="S183" i="3" s="1"/>
  <c r="S406" i="3"/>
  <c r="S409" i="3" s="1"/>
  <c r="T384" i="3"/>
  <c r="S387" i="3"/>
  <c r="R498" i="3"/>
  <c r="R516" i="3"/>
  <c r="R520" i="3" s="1"/>
  <c r="Q482" i="3"/>
  <c r="Q483" i="3" s="1"/>
  <c r="S313" i="3"/>
  <c r="S334" i="3"/>
  <c r="S335" i="3" s="1"/>
  <c r="R128" i="3"/>
  <c r="R147" i="3"/>
  <c r="R150" i="3" s="1"/>
  <c r="P112" i="3"/>
  <c r="P37" i="3" s="1"/>
  <c r="N37" i="4" s="1"/>
  <c r="P109" i="3"/>
  <c r="P34" i="3" s="1"/>
  <c r="P110" i="3"/>
  <c r="P35" i="3" s="1"/>
  <c r="N35" i="4" s="1"/>
  <c r="P33" i="3"/>
  <c r="N33" i="4" s="1"/>
  <c r="S494" i="3"/>
  <c r="R460" i="3"/>
  <c r="Q461" i="3"/>
  <c r="T456" i="3"/>
  <c r="T478" i="3" s="1"/>
  <c r="S478" i="3"/>
  <c r="S424" i="3"/>
  <c r="T421" i="3"/>
  <c r="S446" i="3"/>
  <c r="T417" i="3"/>
  <c r="T439" i="3" s="1"/>
  <c r="S439" i="3"/>
  <c r="T416" i="3"/>
  <c r="T438" i="3" s="1"/>
  <c r="S438" i="3"/>
  <c r="T346" i="3"/>
  <c r="S350" i="3"/>
  <c r="S372" i="3"/>
  <c r="T342" i="3"/>
  <c r="T364" i="3" s="1"/>
  <c r="S364" i="3"/>
  <c r="T312" i="3"/>
  <c r="T334" i="3" s="1"/>
  <c r="T331" i="3"/>
  <c r="T335" i="3" s="1"/>
  <c r="T308" i="3"/>
  <c r="T330" i="3" s="1"/>
  <c r="S330" i="3"/>
  <c r="T276" i="3"/>
  <c r="T298" i="3"/>
  <c r="Q86" i="3"/>
  <c r="Q108" i="3" s="1"/>
  <c r="T239" i="3"/>
  <c r="T257" i="3"/>
  <c r="T261" i="3" s="1"/>
  <c r="T201" i="3"/>
  <c r="T223" i="3" s="1"/>
  <c r="S224" i="3"/>
  <c r="T198" i="3"/>
  <c r="S202" i="3"/>
  <c r="T197" i="3"/>
  <c r="T219" i="3" s="1"/>
  <c r="S219" i="3"/>
  <c r="T194" i="3"/>
  <c r="T216" i="3" s="1"/>
  <c r="S216" i="3"/>
  <c r="T161" i="3"/>
  <c r="S165" i="3"/>
  <c r="S187" i="3"/>
  <c r="T160" i="3"/>
  <c r="T182" i="3" s="1"/>
  <c r="S182" i="3"/>
  <c r="T157" i="3"/>
  <c r="T179" i="3" s="1"/>
  <c r="S179" i="3"/>
  <c r="S125" i="3"/>
  <c r="Q88" i="3"/>
  <c r="T124" i="3"/>
  <c r="T146" i="3" s="1"/>
  <c r="S143" i="3"/>
  <c r="T121" i="3"/>
  <c r="T143" i="3" s="1"/>
  <c r="S142" i="3"/>
  <c r="T120" i="3"/>
  <c r="T142" i="3" s="1"/>
  <c r="T50" i="3"/>
  <c r="T72" i="3" s="1"/>
  <c r="Q90" i="3"/>
  <c r="P12" i="3"/>
  <c r="O16" i="3"/>
  <c r="O113" i="3"/>
  <c r="Q87" i="3"/>
  <c r="P91" i="3"/>
  <c r="N38" i="3"/>
  <c r="L34" i="4"/>
  <c r="L38" i="4" s="1"/>
  <c r="L49" i="4" s="1"/>
  <c r="R84" i="3"/>
  <c r="R106" i="3" s="1"/>
  <c r="R31" i="3" s="1"/>
  <c r="O31" i="4"/>
  <c r="O30" i="4"/>
  <c r="R83" i="3"/>
  <c r="R105" i="3" s="1"/>
  <c r="R30" i="3" s="1"/>
  <c r="Q76" i="3"/>
  <c r="R13" i="3"/>
  <c r="S51" i="3"/>
  <c r="S73" i="3" s="1"/>
  <c r="R54" i="3"/>
  <c r="T497" i="3"/>
  <c r="T406" i="3" l="1"/>
  <c r="T409" i="3" s="1"/>
  <c r="T387" i="3"/>
  <c r="S498" i="3"/>
  <c r="S516" i="3"/>
  <c r="S520" i="3" s="1"/>
  <c r="R482" i="3"/>
  <c r="R483" i="3" s="1"/>
  <c r="S128" i="3"/>
  <c r="S147" i="3"/>
  <c r="S150" i="3" s="1"/>
  <c r="Q109" i="3"/>
  <c r="Q34" i="3" s="1"/>
  <c r="Q110" i="3"/>
  <c r="Q35" i="3" s="1"/>
  <c r="O35" i="4" s="1"/>
  <c r="Q112" i="3"/>
  <c r="Q37" i="3" s="1"/>
  <c r="O37" i="4" s="1"/>
  <c r="Q33" i="3"/>
  <c r="O33" i="4" s="1"/>
  <c r="T494" i="3"/>
  <c r="T516" i="3" s="1"/>
  <c r="S460" i="3"/>
  <c r="R461" i="3"/>
  <c r="T424" i="3"/>
  <c r="T443" i="3"/>
  <c r="T446" i="3" s="1"/>
  <c r="T313" i="3"/>
  <c r="T350" i="3"/>
  <c r="T368" i="3"/>
  <c r="T372" i="3" s="1"/>
  <c r="R86" i="3"/>
  <c r="R108" i="3" s="1"/>
  <c r="T202" i="3"/>
  <c r="T220" i="3"/>
  <c r="T224" i="3" s="1"/>
  <c r="T183" i="3"/>
  <c r="T187" i="3" s="1"/>
  <c r="T165" i="3"/>
  <c r="T125" i="3"/>
  <c r="T147" i="3" s="1"/>
  <c r="R88" i="3"/>
  <c r="R90" i="3"/>
  <c r="P113" i="3"/>
  <c r="Q91" i="3"/>
  <c r="R87" i="3"/>
  <c r="O38" i="3"/>
  <c r="M34" i="4"/>
  <c r="M38" i="4" s="1"/>
  <c r="M49" i="4" s="1"/>
  <c r="Q12" i="3"/>
  <c r="P16" i="3"/>
  <c r="P31" i="4"/>
  <c r="E31" i="4" s="1"/>
  <c r="S84" i="3"/>
  <c r="S106" i="3" s="1"/>
  <c r="S31" i="3" s="1"/>
  <c r="P30" i="4"/>
  <c r="E30" i="4" s="1"/>
  <c r="S83" i="3"/>
  <c r="S105" i="3" s="1"/>
  <c r="S30" i="3" s="1"/>
  <c r="R76" i="3"/>
  <c r="T519" i="3"/>
  <c r="T51" i="3"/>
  <c r="T73" i="3" s="1"/>
  <c r="S54" i="3"/>
  <c r="S13" i="3"/>
  <c r="T520" i="3" l="1"/>
  <c r="S482" i="3"/>
  <c r="S483" i="3" s="1"/>
  <c r="R109" i="3"/>
  <c r="R34" i="3" s="1"/>
  <c r="R112" i="3"/>
  <c r="R37" i="3" s="1"/>
  <c r="P37" i="4" s="1"/>
  <c r="E37" i="4" s="1"/>
  <c r="R110" i="3"/>
  <c r="R35" i="3" s="1"/>
  <c r="P35" i="4" s="1"/>
  <c r="E35" i="4" s="1"/>
  <c r="T498" i="3"/>
  <c r="R33" i="3"/>
  <c r="P33" i="4" s="1"/>
  <c r="E33" i="4" s="1"/>
  <c r="T460" i="3"/>
  <c r="S461" i="3"/>
  <c r="S86" i="3"/>
  <c r="S108" i="3" s="1"/>
  <c r="S33" i="3" s="1"/>
  <c r="Q33" i="4" s="1"/>
  <c r="T150" i="3"/>
  <c r="T128" i="3"/>
  <c r="S88" i="3"/>
  <c r="S90" i="3"/>
  <c r="R12" i="3"/>
  <c r="Q16" i="3"/>
  <c r="Q113" i="3"/>
  <c r="S87" i="3"/>
  <c r="R91" i="3"/>
  <c r="N34" i="4"/>
  <c r="N38" i="4" s="1"/>
  <c r="N49" i="4" s="1"/>
  <c r="P38" i="3"/>
  <c r="T84" i="3"/>
  <c r="T106" i="3" s="1"/>
  <c r="T31" i="3" s="1"/>
  <c r="R31" i="4" s="1"/>
  <c r="Q31" i="4"/>
  <c r="Q30" i="4"/>
  <c r="T83" i="3"/>
  <c r="T105" i="3" s="1"/>
  <c r="T30" i="3" s="1"/>
  <c r="R30" i="4" s="1"/>
  <c r="S76" i="3"/>
  <c r="T13" i="3"/>
  <c r="T54" i="3"/>
  <c r="S109" i="3" l="1"/>
  <c r="S34" i="3" s="1"/>
  <c r="S112" i="3"/>
  <c r="S37" i="3" s="1"/>
  <c r="Q37" i="4" s="1"/>
  <c r="S110" i="3"/>
  <c r="S35" i="3" s="1"/>
  <c r="Q35" i="4" s="1"/>
  <c r="T86" i="3"/>
  <c r="T108" i="3" s="1"/>
  <c r="T33" i="3" s="1"/>
  <c r="R33" i="4" s="1"/>
  <c r="T482" i="3"/>
  <c r="T461" i="3"/>
  <c r="T88" i="3"/>
  <c r="T110" i="3" s="1"/>
  <c r="T90" i="3"/>
  <c r="T112" i="3" s="1"/>
  <c r="R113" i="3"/>
  <c r="T87" i="3"/>
  <c r="S91" i="3"/>
  <c r="O34" i="4"/>
  <c r="O38" i="4" s="1"/>
  <c r="O49" i="4" s="1"/>
  <c r="Q38" i="3"/>
  <c r="S12" i="3"/>
  <c r="R16" i="3"/>
  <c r="T76" i="3"/>
  <c r="T35" i="3" l="1"/>
  <c r="R35" i="4" s="1"/>
  <c r="T483" i="3"/>
  <c r="T37" i="3"/>
  <c r="R37" i="4" s="1"/>
  <c r="T12" i="3"/>
  <c r="T16" i="3" s="1"/>
  <c r="S16" i="3"/>
  <c r="S113" i="3"/>
  <c r="T91" i="3"/>
  <c r="T109" i="3"/>
  <c r="T34" i="3" s="1"/>
  <c r="R38" i="3"/>
  <c r="P34" i="4"/>
  <c r="P38" i="4" l="1"/>
  <c r="E34" i="4"/>
  <c r="T113" i="3"/>
  <c r="S38" i="3"/>
  <c r="Q34" i="4"/>
  <c r="Q38" i="4" s="1"/>
  <c r="Q49" i="4" s="1"/>
  <c r="P49" i="4" l="1"/>
  <c r="E38" i="4"/>
  <c r="T38" i="3"/>
  <c r="R34" i="4"/>
  <c r="R38" i="4" s="1"/>
  <c r="R49" i="4" s="1"/>
</calcChain>
</file>

<file path=xl/sharedStrings.xml><?xml version="1.0" encoding="utf-8"?>
<sst xmlns="http://schemas.openxmlformats.org/spreadsheetml/2006/main" count="1662" uniqueCount="95">
  <si>
    <t>Muzeum a galerie Břeclav</t>
  </si>
  <si>
    <t>Pořadí opatření</t>
  </si>
  <si>
    <t>Popis opatření</t>
  </si>
  <si>
    <t>Životnost opatření</t>
  </si>
  <si>
    <t>Roční úspora</t>
  </si>
  <si>
    <t>Úspora nákladů celkem za celé období s DPH</t>
  </si>
  <si>
    <t>Náklady opatření
(za celé období)</t>
  </si>
  <si>
    <t>Energie celkem</t>
  </si>
  <si>
    <t>z toho:</t>
  </si>
  <si>
    <t>Nákladů celkem s DPH</t>
  </si>
  <si>
    <t>Ostatních provozních nákladů s DPH</t>
  </si>
  <si>
    <t>Investiční s DPH</t>
  </si>
  <si>
    <t>Provozní s DPH</t>
  </si>
  <si>
    <t>Elektřiny</t>
  </si>
  <si>
    <t>Tepla</t>
  </si>
  <si>
    <t>ZP</t>
  </si>
  <si>
    <t>let</t>
  </si>
  <si>
    <t>MWh</t>
  </si>
  <si>
    <t>m3</t>
  </si>
  <si>
    <t>MWh*</t>
  </si>
  <si>
    <t>Kč</t>
  </si>
  <si>
    <t>Celkem</t>
  </si>
  <si>
    <t>*Pozn.: Vztaženo k výhřevnosti</t>
  </si>
  <si>
    <t>Domov Seniorů</t>
  </si>
  <si>
    <t>Domov s pečovatelskou službou</t>
  </si>
  <si>
    <t>Kulturní dům Charvátská Nová Ves</t>
  </si>
  <si>
    <t>Kulturní dům Poštorná</t>
  </si>
  <si>
    <t>Kulturní dům Stará Břeclav</t>
  </si>
  <si>
    <t>Základní umělecká škola</t>
  </si>
  <si>
    <t>ZŠ Jana Noháče</t>
  </si>
  <si>
    <t>ZŠ Komenského (bíla)</t>
  </si>
  <si>
    <t>MŠ Na Valtické</t>
  </si>
  <si>
    <t>MŠ Okružní</t>
  </si>
  <si>
    <t>MŠ Hřbitovní</t>
  </si>
  <si>
    <t>MŠ Břetislavova</t>
  </si>
  <si>
    <t>MŠ Slovácká</t>
  </si>
  <si>
    <t>Souhrnná tabulka všech objektů</t>
  </si>
  <si>
    <t>Legenda</t>
  </si>
  <si>
    <t>Uchazeč vyplní světle modrá pole</t>
  </si>
  <si>
    <t>Roky poskytnuté záruky:</t>
  </si>
  <si>
    <t>řádek</t>
  </si>
  <si>
    <t>referenční rok</t>
  </si>
  <si>
    <t>Všechny ceny jsou uváděné bez DPH pokud není uvedeno jinak</t>
  </si>
  <si>
    <t>Výchozí referenční spotřeba energie v technických jednotkách a náklady na spotřebu energie v tis. Kč po dobu trvání kontraktu</t>
  </si>
  <si>
    <t>Položka</t>
  </si>
  <si>
    <t>Jednotka</t>
  </si>
  <si>
    <t>Elektrická energie</t>
  </si>
  <si>
    <t>Médium</t>
  </si>
  <si>
    <t>Referenční jednotková cena v Kč bez DPH</t>
  </si>
  <si>
    <t>Referenční jednotková cena v Kč s DPH</t>
  </si>
  <si>
    <t>DPH na médium</t>
  </si>
  <si>
    <t>Teplo</t>
  </si>
  <si>
    <t xml:space="preserve">Voda </t>
  </si>
  <si>
    <r>
      <t>m</t>
    </r>
    <r>
      <rPr>
        <vertAlign val="superscript"/>
        <sz val="8"/>
        <color theme="0"/>
        <rFont val="Open Sans"/>
        <family val="2"/>
        <charset val="238"/>
      </rPr>
      <t>3</t>
    </r>
  </si>
  <si>
    <t>Elektrická energie (Kč/MWh)</t>
  </si>
  <si>
    <t>Zemní plyn</t>
  </si>
  <si>
    <t>Teplo (Kč/MWh)</t>
  </si>
  <si>
    <t>Voda (Kč/MWh)</t>
  </si>
  <si>
    <t>Voda</t>
  </si>
  <si>
    <t>Zemní plyn (Kč/MWh)</t>
  </si>
  <si>
    <t>Zaručená úspora energie v technických jednotkách a zaručená úspora nákladů v tis. Kč po dobu trvání kontraktu</t>
  </si>
  <si>
    <t>Zaručená spotřeba energie v technických jednotkách a náklady na spotřebu energie a ostatní provozní náklady v tis. Kč po dobu trvání kontraktu</t>
  </si>
  <si>
    <t>Výše nákladů a úspor</t>
  </si>
  <si>
    <t>A - Výchozí referenční spotřeba energie v technických jednotkách a náklady na spotřebu energie v Kč po dobu trvání kontraktu</t>
  </si>
  <si>
    <t>Všechny ceny jsou uváděné bez DPH</t>
  </si>
  <si>
    <t>Celkem (A = 6 + 7 + 8 + 9 + 10)</t>
  </si>
  <si>
    <t>A</t>
  </si>
  <si>
    <t>B - Zaručená úspora energie v technických jednotkách a zaručená úspora nákladů v Kč po dobu trvání kontraktu</t>
  </si>
  <si>
    <t>Celkem energie (21=11+12+14+15)</t>
  </si>
  <si>
    <t>Celkem (B = 17+18+19+20)</t>
  </si>
  <si>
    <t>B</t>
  </si>
  <si>
    <t>C - Zaručená spotřeba energie v technických jednotkách a náklady na spotřebu energie a ostatní provozní náklady v Kč po dobu trvání kontraktu</t>
  </si>
  <si>
    <t>Celkem (C = 27+28+29+30+31)</t>
  </si>
  <si>
    <t>C</t>
  </si>
  <si>
    <t>D - Neprovozní náklady na opatření hrazené v jednotlivých letech kontraktu (splátky)</t>
  </si>
  <si>
    <t>Celkové výdaje</t>
  </si>
  <si>
    <t xml:space="preserve">Celkem </t>
  </si>
  <si>
    <t>D</t>
  </si>
  <si>
    <t>E - Ostatní náklady na dosažení úspor: finanční, služby atd.</t>
  </si>
  <si>
    <t>Energetický management</t>
  </si>
  <si>
    <t>Ostatní služby</t>
  </si>
  <si>
    <t>Celkem (E = 33+34)</t>
  </si>
  <si>
    <t>E</t>
  </si>
  <si>
    <t>F - Nabídková cena</t>
  </si>
  <si>
    <t>Nabídková cena (F = D + E)</t>
  </si>
  <si>
    <t>F</t>
  </si>
  <si>
    <t>G - Roční náklady celkem</t>
  </si>
  <si>
    <t>Celkem (G = C + F)</t>
  </si>
  <si>
    <t>G</t>
  </si>
  <si>
    <t>* Dle podmínek 38. Výzvy OPŽP</t>
  </si>
  <si>
    <t>Bodové hodnocení</t>
  </si>
  <si>
    <t>Nabídková cena (F)</t>
  </si>
  <si>
    <t>mil. Kč</t>
  </si>
  <si>
    <t>Úspora (B)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</si>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</sst>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b/>
      <sz val="12"/>
      <color theme="0"/>
      <name val="Open Sans"/>
      <family val="2"/>
      <charset val="238"/>
    </font>
    <font>
      <b/>
      <sz val="8"/>
      <color theme="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b/>
      <sz val="9"/>
      <color theme="0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4"/>
      <color theme="0"/>
      <name val="Open Sans"/>
      <family val="2"/>
      <charset val="238"/>
    </font>
    <font>
      <sz val="8"/>
      <color theme="1"/>
      <name val="Open Sans"/>
      <family val="2"/>
      <charset val="238"/>
    </font>
    <font>
      <u/>
      <sz val="8"/>
      <name val="Open Sans"/>
      <family val="2"/>
      <charset val="238"/>
    </font>
    <font>
      <sz val="8"/>
      <color theme="0"/>
      <name val="Open Sans"/>
      <family val="2"/>
      <charset val="238"/>
    </font>
    <font>
      <b/>
      <sz val="8"/>
      <color theme="1"/>
      <name val="Open Sans"/>
      <family val="2"/>
      <charset val="238"/>
    </font>
    <font>
      <vertAlign val="superscript"/>
      <sz val="8"/>
      <color theme="0"/>
      <name val="Open Sans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10"/>
      <color theme="1"/>
      <name val="Open Sans"/>
      <family val="2"/>
    </font>
    <font>
      <sz val="11"/>
      <color theme="0"/>
      <name val="Calibri"/>
      <family val="2"/>
      <charset val="238"/>
      <scheme val="minor"/>
    </font>
    <font>
      <i/>
      <sz val="8"/>
      <name val="Open Sans"/>
      <family val="2"/>
      <charset val="238"/>
    </font>
    <font>
      <sz val="11"/>
      <color rgb="FFFFFFFF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5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4" fillId="0" borderId="0"/>
  </cellStyleXfs>
  <cellXfs count="1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3" fontId="8" fillId="5" borderId="0" xfId="0" applyNumberFormat="1" applyFont="1" applyFill="1"/>
    <xf numFmtId="0" fontId="9" fillId="5" borderId="0" xfId="0" applyFont="1" applyFill="1" applyAlignment="1">
      <alignment horizontal="center"/>
    </xf>
    <xf numFmtId="4" fontId="8" fillId="5" borderId="0" xfId="0" applyNumberFormat="1" applyFont="1" applyFill="1"/>
    <xf numFmtId="0" fontId="8" fillId="4" borderId="0" xfId="0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vertical="center"/>
    </xf>
    <xf numFmtId="1" fontId="10" fillId="3" borderId="1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5" borderId="0" xfId="0" applyNumberFormat="1" applyFont="1" applyFill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4" fontId="3" fillId="5" borderId="0" xfId="0" applyNumberFormat="1" applyFont="1" applyFill="1" applyAlignment="1">
      <alignment vertical="center"/>
    </xf>
    <xf numFmtId="4" fontId="3" fillId="5" borderId="0" xfId="0" applyNumberFormat="1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/>
    <xf numFmtId="1" fontId="10" fillId="3" borderId="1" xfId="0" applyNumberFormat="1" applyFont="1" applyFill="1" applyBorder="1" applyAlignment="1">
      <alignment horizontal="center"/>
    </xf>
    <xf numFmtId="1" fontId="8" fillId="5" borderId="0" xfId="0" applyNumberFormat="1" applyFont="1" applyFill="1"/>
    <xf numFmtId="3" fontId="8" fillId="4" borderId="1" xfId="0" applyNumberFormat="1" applyFont="1" applyFill="1" applyBorder="1" applyAlignment="1">
      <alignment horizontal="right" vertical="center"/>
    </xf>
    <xf numFmtId="3" fontId="8" fillId="10" borderId="1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Alignment="1">
      <alignment vertical="center"/>
    </xf>
    <xf numFmtId="1" fontId="2" fillId="3" borderId="1" xfId="0" applyNumberFormat="1" applyFont="1" applyFill="1" applyBorder="1" applyAlignment="1">
      <alignment horizontal="right" vertical="center"/>
    </xf>
    <xf numFmtId="0" fontId="13" fillId="5" borderId="1" xfId="1" applyFont="1" applyFill="1" applyBorder="1"/>
    <xf numFmtId="0" fontId="14" fillId="0" borderId="0" xfId="1"/>
    <xf numFmtId="1" fontId="2" fillId="3" borderId="1" xfId="1" applyNumberFormat="1" applyFont="1" applyFill="1" applyBorder="1" applyAlignment="1">
      <alignment horizontal="right"/>
    </xf>
    <xf numFmtId="1" fontId="2" fillId="3" borderId="1" xfId="1" applyNumberFormat="1" applyFont="1" applyFill="1" applyBorder="1" applyAlignment="1">
      <alignment horizontal="center"/>
    </xf>
    <xf numFmtId="0" fontId="13" fillId="5" borderId="1" xfId="1" applyFont="1" applyFill="1" applyBorder="1" applyAlignment="1">
      <alignment vertical="center"/>
    </xf>
    <xf numFmtId="3" fontId="10" fillId="3" borderId="1" xfId="1" applyNumberFormat="1" applyFont="1" applyFill="1" applyBorder="1" applyAlignment="1">
      <alignment horizontal="center" vertical="center"/>
    </xf>
    <xf numFmtId="3" fontId="8" fillId="8" borderId="1" xfId="1" applyNumberFormat="1" applyFont="1" applyFill="1" applyBorder="1" applyAlignment="1">
      <alignment horizontal="center" vertical="center"/>
    </xf>
    <xf numFmtId="3" fontId="11" fillId="7" borderId="1" xfId="1" applyNumberFormat="1" applyFont="1" applyFill="1" applyBorder="1" applyAlignment="1">
      <alignment horizontal="right" vertical="center"/>
    </xf>
    <xf numFmtId="3" fontId="8" fillId="8" borderId="1" xfId="1" applyNumberFormat="1" applyFont="1" applyFill="1" applyBorder="1" applyAlignment="1">
      <alignment horizontal="right" vertical="center"/>
    </xf>
    <xf numFmtId="3" fontId="13" fillId="5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/>
    </xf>
    <xf numFmtId="3" fontId="13" fillId="5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10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right" vertical="center"/>
    </xf>
    <xf numFmtId="4" fontId="8" fillId="4" borderId="1" xfId="1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16" fillId="0" borderId="6" xfId="0" applyFont="1" applyBorder="1"/>
    <xf numFmtId="9" fontId="8" fillId="8" borderId="1" xfId="0" applyNumberFormat="1" applyFont="1" applyFill="1" applyBorder="1" applyAlignment="1">
      <alignment horizontal="center" vertical="center"/>
    </xf>
    <xf numFmtId="2" fontId="17" fillId="5" borderId="0" xfId="0" applyNumberFormat="1" applyFont="1" applyFill="1"/>
    <xf numFmtId="4" fontId="10" fillId="3" borderId="12" xfId="0" applyNumberFormat="1" applyFont="1" applyFill="1" applyBorder="1" applyAlignment="1">
      <alignment vertical="center"/>
    </xf>
    <xf numFmtId="0" fontId="18" fillId="5" borderId="1" xfId="1" applyFont="1" applyFill="1" applyBorder="1"/>
    <xf numFmtId="0" fontId="2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vertical="center"/>
    </xf>
    <xf numFmtId="9" fontId="8" fillId="8" borderId="1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2" fontId="19" fillId="13" borderId="0" xfId="0" applyNumberFormat="1" applyFont="1" applyFill="1"/>
    <xf numFmtId="3" fontId="8" fillId="8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3" fontId="8" fillId="8" borderId="11" xfId="0" applyNumberFormat="1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8" fillId="12" borderId="9" xfId="0" applyFont="1" applyFill="1" applyBorder="1" applyAlignment="1">
      <alignment horizontal="left"/>
    </xf>
    <xf numFmtId="0" fontId="2" fillId="2" borderId="1" xfId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3" fontId="5" fillId="9" borderId="1" xfId="1" applyNumberFormat="1" applyFont="1" applyFill="1" applyBorder="1" applyAlignment="1">
      <alignment vertical="center"/>
    </xf>
    <xf numFmtId="0" fontId="13" fillId="5" borderId="5" xfId="1" applyFont="1" applyFill="1" applyBorder="1" applyAlignment="1">
      <alignment vertical="center"/>
    </xf>
    <xf numFmtId="0" fontId="13" fillId="5" borderId="6" xfId="1" applyFont="1" applyFill="1" applyBorder="1" applyAlignment="1">
      <alignment vertical="center"/>
    </xf>
    <xf numFmtId="0" fontId="13" fillId="5" borderId="7" xfId="1" applyFont="1" applyFill="1" applyBorder="1" applyAlignment="1">
      <alignment vertical="center"/>
    </xf>
    <xf numFmtId="0" fontId="13" fillId="5" borderId="13" xfId="1" applyFont="1" applyFill="1" applyBorder="1" applyAlignment="1">
      <alignment vertical="center"/>
    </xf>
    <xf numFmtId="0" fontId="13" fillId="5" borderId="0" xfId="1" applyFont="1" applyFill="1" applyAlignment="1">
      <alignment vertical="center"/>
    </xf>
    <xf numFmtId="0" fontId="13" fillId="5" borderId="14" xfId="1" applyFont="1" applyFill="1" applyBorder="1" applyAlignment="1">
      <alignment vertical="center"/>
    </xf>
    <xf numFmtId="0" fontId="13" fillId="5" borderId="8" xfId="1" applyFont="1" applyFill="1" applyBorder="1" applyAlignment="1">
      <alignment vertical="center"/>
    </xf>
    <xf numFmtId="0" fontId="13" fillId="5" borderId="9" xfId="1" applyFont="1" applyFill="1" applyBorder="1" applyAlignment="1">
      <alignment vertical="center"/>
    </xf>
    <xf numFmtId="0" fontId="13" fillId="5" borderId="10" xfId="1" applyFont="1" applyFill="1" applyBorder="1" applyAlignment="1">
      <alignment vertical="center"/>
    </xf>
    <xf numFmtId="0" fontId="15" fillId="5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1" fontId="10" fillId="3" borderId="2" xfId="1" applyNumberFormat="1" applyFont="1" applyFill="1" applyBorder="1" applyAlignment="1">
      <alignment horizontal="center"/>
    </xf>
    <xf numFmtId="1" fontId="10" fillId="3" borderId="4" xfId="1" applyNumberFormat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3" fontId="10" fillId="3" borderId="3" xfId="1" applyNumberFormat="1" applyFont="1" applyFill="1" applyBorder="1" applyAlignment="1">
      <alignment vertical="center"/>
    </xf>
    <xf numFmtId="3" fontId="10" fillId="3" borderId="4" xfId="1" applyNumberFormat="1" applyFont="1" applyFill="1" applyBorder="1" applyAlignment="1">
      <alignment vertical="center"/>
    </xf>
    <xf numFmtId="0" fontId="8" fillId="11" borderId="8" xfId="1" applyFont="1" applyFill="1" applyBorder="1" applyAlignment="1">
      <alignment horizontal="center"/>
    </xf>
    <xf numFmtId="0" fontId="8" fillId="11" borderId="9" xfId="1" applyFont="1" applyFill="1" applyBorder="1" applyAlignment="1">
      <alignment horizontal="center"/>
    </xf>
    <xf numFmtId="0" fontId="8" fillId="11" borderId="10" xfId="1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16" fillId="0" borderId="6" xfId="0" applyFont="1" applyBorder="1" applyAlignment="1"/>
  </cellXfs>
  <cellStyles count="2">
    <cellStyle name="Normální" xfId="0" builtinId="0"/>
    <cellStyle name="Normální 2 2 3" xfId="1" xr:uid="{77252199-28AC-4AC2-8414-A923F9E84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isztwanova_pkv_cz/Documents/Plocha/P&#345;&#237;lohy%20EPC%20S&#268;K_re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kty"/>
      <sheetName val="sčk objekty"/>
      <sheetName val="Spotřeby"/>
      <sheetName val="Opatření"/>
      <sheetName val="Mezivýpočty"/>
      <sheetName val="MV-PENB"/>
      <sheetName val="Databaze"/>
      <sheetName val="B1 SPOTREBA - stare"/>
      <sheetName val="B1 SPOTREBA - s roky"/>
      <sheetName val="Referencni denostupne"/>
      <sheetName val="B2 Stavajici stav"/>
      <sheetName val="B3 Opatreni"/>
      <sheetName val="B4A Osvetleni"/>
      <sheetName val="B5 Ostani provozni naklady"/>
      <sheetName val="5E Stavebni opatreni"/>
      <sheetName val="B4B Stavebni"/>
      <sheetName val="E2 Údaje a hodnotící tabulky1 "/>
      <sheetName val="E2 Údaje a hodnotícíc tabulky2"/>
      <sheetName val="Výpočet nákladů a úspor"/>
      <sheetName val="B4D Energoposudky"/>
      <sheetName val="Vypocet uspory"/>
      <sheetName val="Aktualizace tabulky úspor"/>
      <sheetName val="Tabulka úspor"/>
      <sheetName val="Chybějící spotřeby"/>
      <sheetName val="APÚ_Dotace"/>
      <sheetName val="APÚ_Body"/>
      <sheetName val="EP_Úvod"/>
      <sheetName val="EP_Stávající"/>
      <sheetName val="EP_Opatření"/>
      <sheetName val="EP_Eko"/>
      <sheetName val="EP_Závěr"/>
      <sheetName val="EP_Přílohy"/>
      <sheetName val="Kontroly"/>
      <sheetName val="SZ Souh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iv Office">
  <a:themeElements>
    <a:clrScheme name="Vlastní 1">
      <a:dk1>
        <a:sysClr val="windowText" lastClr="000000"/>
      </a:dk1>
      <a:lt1>
        <a:sysClr val="window" lastClr="FFFFFF"/>
      </a:lt1>
      <a:dk2>
        <a:srgbClr val="3C3C3C"/>
      </a:dk2>
      <a:lt2>
        <a:srgbClr val="F2F2F2"/>
      </a:lt2>
      <a:accent1>
        <a:srgbClr val="E13576"/>
      </a:accent1>
      <a:accent2>
        <a:srgbClr val="EDBF00"/>
      </a:accent2>
      <a:accent3>
        <a:srgbClr val="30ACD1"/>
      </a:accent3>
      <a:accent4>
        <a:srgbClr val="00C887"/>
      </a:accent4>
      <a:accent5>
        <a:srgbClr val="52F6C1"/>
      </a:accent5>
      <a:accent6>
        <a:srgbClr val="0070C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4E88-0BF5-4675-B30B-C6D6DE647260}">
  <dimension ref="B2:O322"/>
  <sheetViews>
    <sheetView workbookViewId="0"/>
  </sheetViews>
  <sheetFormatPr defaultColWidth="8.85546875" defaultRowHeight="15"/>
  <cols>
    <col min="2" max="2" width="9.85546875" customWidth="1"/>
    <col min="3" max="3" width="34" customWidth="1"/>
    <col min="4" max="10" width="9.85546875" customWidth="1"/>
    <col min="11" max="11" width="10.42578125" customWidth="1"/>
    <col min="12" max="15" width="9.85546875" customWidth="1"/>
  </cols>
  <sheetData>
    <row r="2" spans="2:1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2:15">
      <c r="B4" s="79" t="s">
        <v>1</v>
      </c>
      <c r="C4" s="79" t="s">
        <v>2</v>
      </c>
      <c r="D4" s="79" t="s">
        <v>3</v>
      </c>
      <c r="E4" s="79" t="s">
        <v>4</v>
      </c>
      <c r="F4" s="79"/>
      <c r="G4" s="79"/>
      <c r="H4" s="79"/>
      <c r="I4" s="79"/>
      <c r="J4" s="79"/>
      <c r="K4" s="79"/>
      <c r="L4" s="79"/>
      <c r="M4" s="79" t="s">
        <v>5</v>
      </c>
      <c r="N4" s="79" t="s">
        <v>6</v>
      </c>
      <c r="O4" s="79"/>
    </row>
    <row r="5" spans="2:1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2:15">
      <c r="B6" s="79"/>
      <c r="C6" s="79"/>
      <c r="D6" s="79"/>
      <c r="E6" s="79" t="s">
        <v>7</v>
      </c>
      <c r="F6" s="79" t="s">
        <v>8</v>
      </c>
      <c r="G6" s="79"/>
      <c r="H6" s="79"/>
      <c r="I6" s="79"/>
      <c r="J6" s="79"/>
      <c r="K6" s="79" t="s">
        <v>9</v>
      </c>
      <c r="L6" s="79" t="s">
        <v>10</v>
      </c>
      <c r="M6" s="79"/>
      <c r="N6" s="79" t="s">
        <v>11</v>
      </c>
      <c r="O6" s="79" t="s">
        <v>12</v>
      </c>
    </row>
    <row r="7" spans="2:15">
      <c r="B7" s="79"/>
      <c r="C7" s="79"/>
      <c r="D7" s="79"/>
      <c r="E7" s="79"/>
      <c r="F7" s="79" t="s">
        <v>13</v>
      </c>
      <c r="G7" s="79" t="s">
        <v>14</v>
      </c>
      <c r="H7" s="79" t="s">
        <v>15</v>
      </c>
      <c r="I7" s="79"/>
      <c r="J7" s="79"/>
      <c r="K7" s="79"/>
      <c r="L7" s="79"/>
      <c r="M7" s="79"/>
      <c r="N7" s="79"/>
      <c r="O7" s="79"/>
    </row>
    <row r="8" spans="2:15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2:15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2:15">
      <c r="B10" s="79"/>
      <c r="C10" s="79"/>
      <c r="D10" s="1" t="s">
        <v>16</v>
      </c>
      <c r="E10" s="1" t="s">
        <v>17</v>
      </c>
      <c r="F10" s="1" t="s">
        <v>17</v>
      </c>
      <c r="G10" s="1" t="s">
        <v>17</v>
      </c>
      <c r="H10" s="1" t="s">
        <v>18</v>
      </c>
      <c r="I10" s="1" t="s">
        <v>19</v>
      </c>
      <c r="J10" s="1"/>
      <c r="K10" s="1" t="s">
        <v>20</v>
      </c>
      <c r="L10" s="1" t="s">
        <v>20</v>
      </c>
      <c r="M10" s="1" t="str">
        <f>L10</f>
        <v>Kč</v>
      </c>
      <c r="N10" s="1" t="str">
        <f>M10</f>
        <v>Kč</v>
      </c>
      <c r="O10" s="1" t="str">
        <f>N10</f>
        <v>Kč</v>
      </c>
    </row>
    <row r="11" spans="2:15">
      <c r="B11" s="2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  <c r="O11" s="3"/>
    </row>
    <row r="12" spans="2:15">
      <c r="B12" s="2">
        <v>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</row>
    <row r="13" spans="2:15">
      <c r="B13" s="2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3"/>
      <c r="O13" s="3"/>
    </row>
    <row r="14" spans="2:15">
      <c r="B14" s="2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3"/>
    </row>
    <row r="15" spans="2:15">
      <c r="B15" s="2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3"/>
      <c r="O15" s="3"/>
    </row>
    <row r="16" spans="2:15">
      <c r="B16" s="2">
        <v>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3"/>
    </row>
    <row r="17" spans="2:15">
      <c r="B17" s="2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3"/>
      <c r="O17" s="3"/>
    </row>
    <row r="18" spans="2:15">
      <c r="B18" s="2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</row>
    <row r="19" spans="2:15">
      <c r="B19" s="2">
        <v>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</row>
    <row r="20" spans="2:15">
      <c r="B20" s="2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3"/>
    </row>
    <row r="21" spans="2:15" ht="15.95">
      <c r="B21" s="78" t="s">
        <v>21</v>
      </c>
      <c r="C21" s="78"/>
      <c r="D21" s="78"/>
      <c r="E21" s="5">
        <f t="shared" ref="E21:O21" si="0">SUM(E11:E20)</f>
        <v>0</v>
      </c>
      <c r="F21" s="5">
        <f t="shared" si="0"/>
        <v>0</v>
      </c>
      <c r="G21" s="5">
        <f t="shared" si="0"/>
        <v>0</v>
      </c>
      <c r="H21" s="5">
        <f t="shared" si="0"/>
        <v>0</v>
      </c>
      <c r="I21" s="5">
        <f t="shared" si="0"/>
        <v>0</v>
      </c>
      <c r="J21" s="5">
        <f t="shared" si="0"/>
        <v>0</v>
      </c>
      <c r="K21" s="5">
        <f t="shared" si="0"/>
        <v>0</v>
      </c>
      <c r="L21" s="5">
        <f t="shared" si="0"/>
        <v>0</v>
      </c>
      <c r="M21" s="5">
        <f t="shared" si="0"/>
        <v>0</v>
      </c>
      <c r="N21" s="5">
        <f t="shared" si="0"/>
        <v>0</v>
      </c>
      <c r="O21" s="5">
        <f t="shared" si="0"/>
        <v>0</v>
      </c>
    </row>
    <row r="22" spans="2:15" ht="17.100000000000001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78">
        <f>N21+O21</f>
        <v>0</v>
      </c>
      <c r="O22" s="78"/>
    </row>
    <row r="23" spans="2:15" ht="15.95">
      <c r="B23" s="144" t="s">
        <v>22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5" spans="2:15" ht="15" customHeight="1">
      <c r="B25" s="81" t="s">
        <v>23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</row>
    <row r="26" spans="2:15" ht="15" customHeight="1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</row>
    <row r="27" spans="2:15" ht="15" customHeight="1">
      <c r="B27" s="79" t="s">
        <v>1</v>
      </c>
      <c r="C27" s="79" t="s">
        <v>2</v>
      </c>
      <c r="D27" s="79" t="s">
        <v>3</v>
      </c>
      <c r="E27" s="79" t="s">
        <v>4</v>
      </c>
      <c r="F27" s="79"/>
      <c r="G27" s="79"/>
      <c r="H27" s="79"/>
      <c r="I27" s="79"/>
      <c r="J27" s="79"/>
      <c r="K27" s="79"/>
      <c r="L27" s="79"/>
      <c r="M27" s="79" t="s">
        <v>5</v>
      </c>
      <c r="N27" s="79" t="s">
        <v>6</v>
      </c>
      <c r="O27" s="79"/>
    </row>
    <row r="28" spans="2: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2:15" ht="15" customHeight="1">
      <c r="B29" s="79"/>
      <c r="C29" s="79"/>
      <c r="D29" s="79"/>
      <c r="E29" s="79" t="s">
        <v>7</v>
      </c>
      <c r="F29" s="79" t="s">
        <v>8</v>
      </c>
      <c r="G29" s="79"/>
      <c r="H29" s="79"/>
      <c r="I29" s="79"/>
      <c r="J29" s="79"/>
      <c r="K29" s="79" t="s">
        <v>9</v>
      </c>
      <c r="L29" s="79" t="s">
        <v>10</v>
      </c>
      <c r="M29" s="79"/>
      <c r="N29" s="79" t="s">
        <v>11</v>
      </c>
      <c r="O29" s="79" t="s">
        <v>12</v>
      </c>
    </row>
    <row r="30" spans="2:15">
      <c r="B30" s="79"/>
      <c r="C30" s="79"/>
      <c r="D30" s="79"/>
      <c r="E30" s="79"/>
      <c r="F30" s="79" t="s">
        <v>13</v>
      </c>
      <c r="G30" s="79" t="s">
        <v>14</v>
      </c>
      <c r="H30" s="79" t="s">
        <v>15</v>
      </c>
      <c r="I30" s="79"/>
      <c r="J30" s="79"/>
      <c r="K30" s="79"/>
      <c r="L30" s="79"/>
      <c r="M30" s="79"/>
      <c r="N30" s="79"/>
      <c r="O30" s="79"/>
    </row>
    <row r="31" spans="2: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2:15">
      <c r="B33" s="79"/>
      <c r="C33" s="79"/>
      <c r="D33" s="1" t="s">
        <v>16</v>
      </c>
      <c r="E33" s="1" t="s">
        <v>17</v>
      </c>
      <c r="F33" s="1" t="s">
        <v>17</v>
      </c>
      <c r="G33" s="1" t="s">
        <v>17</v>
      </c>
      <c r="H33" s="1" t="s">
        <v>18</v>
      </c>
      <c r="I33" s="1" t="s">
        <v>19</v>
      </c>
      <c r="J33" s="1"/>
      <c r="K33" s="1" t="s">
        <v>20</v>
      </c>
      <c r="L33" s="1" t="s">
        <v>20</v>
      </c>
      <c r="M33" s="1" t="str">
        <f>L33</f>
        <v>Kč</v>
      </c>
      <c r="N33" s="1" t="str">
        <f>M33</f>
        <v>Kč</v>
      </c>
      <c r="O33" s="1" t="str">
        <f>N33</f>
        <v>Kč</v>
      </c>
    </row>
    <row r="34" spans="2:15">
      <c r="B34" s="2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3"/>
      <c r="O34" s="3"/>
    </row>
    <row r="35" spans="2:15">
      <c r="B35" s="2">
        <v>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  <c r="O35" s="3"/>
    </row>
    <row r="36" spans="2:15">
      <c r="B36" s="2">
        <v>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  <c r="O36" s="3"/>
    </row>
    <row r="37" spans="2:15">
      <c r="B37" s="2">
        <v>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</row>
    <row r="38" spans="2:15">
      <c r="B38" s="2">
        <v>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3"/>
      <c r="O38" s="3"/>
    </row>
    <row r="39" spans="2:15">
      <c r="B39" s="2">
        <v>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3"/>
      <c r="O39" s="3"/>
    </row>
    <row r="40" spans="2:15">
      <c r="B40" s="2">
        <v>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3"/>
      <c r="O40" s="3"/>
    </row>
    <row r="41" spans="2:15">
      <c r="B41" s="2">
        <v>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3"/>
      <c r="O41" s="3"/>
    </row>
    <row r="42" spans="2:15">
      <c r="B42" s="2">
        <v>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  <c r="N42" s="3"/>
      <c r="O42" s="3"/>
    </row>
    <row r="43" spans="2:15">
      <c r="B43" s="2">
        <v>10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</row>
    <row r="44" spans="2:15" ht="15.95">
      <c r="B44" s="78" t="s">
        <v>21</v>
      </c>
      <c r="C44" s="78"/>
      <c r="D44" s="78"/>
      <c r="E44" s="5">
        <f t="shared" ref="E44:O44" si="1">SUM(E34:E43)</f>
        <v>0</v>
      </c>
      <c r="F44" s="5">
        <f t="shared" si="1"/>
        <v>0</v>
      </c>
      <c r="G44" s="5">
        <f t="shared" si="1"/>
        <v>0</v>
      </c>
      <c r="H44" s="5">
        <f t="shared" si="1"/>
        <v>0</v>
      </c>
      <c r="I44" s="5">
        <f t="shared" si="1"/>
        <v>0</v>
      </c>
      <c r="J44" s="5">
        <f t="shared" si="1"/>
        <v>0</v>
      </c>
      <c r="K44" s="5">
        <f t="shared" si="1"/>
        <v>0</v>
      </c>
      <c r="L44" s="5">
        <f t="shared" si="1"/>
        <v>0</v>
      </c>
      <c r="M44" s="5">
        <f t="shared" si="1"/>
        <v>0</v>
      </c>
      <c r="N44" s="5">
        <f t="shared" si="1"/>
        <v>0</v>
      </c>
      <c r="O44" s="5">
        <f t="shared" si="1"/>
        <v>0</v>
      </c>
    </row>
    <row r="45" spans="2:15" ht="17.10000000000000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78">
        <f>N44+O44</f>
        <v>0</v>
      </c>
      <c r="O45" s="78"/>
    </row>
    <row r="46" spans="2:15" ht="15.95">
      <c r="B46" s="144" t="s">
        <v>22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pans="2:15" ht="15.9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2:15">
      <c r="B48" s="80" t="s">
        <v>24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ht="15" customHeight="1">
      <c r="B50" s="79" t="s">
        <v>1</v>
      </c>
      <c r="C50" s="79" t="s">
        <v>2</v>
      </c>
      <c r="D50" s="79" t="s">
        <v>3</v>
      </c>
      <c r="E50" s="79" t="s">
        <v>4</v>
      </c>
      <c r="F50" s="79"/>
      <c r="G50" s="79"/>
      <c r="H50" s="79"/>
      <c r="I50" s="79"/>
      <c r="J50" s="79"/>
      <c r="K50" s="79"/>
      <c r="L50" s="79"/>
      <c r="M50" s="79" t="s">
        <v>5</v>
      </c>
      <c r="N50" s="79" t="s">
        <v>6</v>
      </c>
      <c r="O50" s="79"/>
    </row>
    <row r="51" spans="2:15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ht="15" customHeight="1">
      <c r="B52" s="79"/>
      <c r="C52" s="79"/>
      <c r="D52" s="79"/>
      <c r="E52" s="79" t="s">
        <v>7</v>
      </c>
      <c r="F52" s="79" t="s">
        <v>8</v>
      </c>
      <c r="G52" s="79"/>
      <c r="H52" s="79"/>
      <c r="I52" s="79"/>
      <c r="J52" s="79"/>
      <c r="K52" s="79" t="s">
        <v>9</v>
      </c>
      <c r="L52" s="79" t="s">
        <v>10</v>
      </c>
      <c r="M52" s="79"/>
      <c r="N52" s="79" t="s">
        <v>11</v>
      </c>
      <c r="O52" s="79" t="s">
        <v>12</v>
      </c>
    </row>
    <row r="53" spans="2:15">
      <c r="B53" s="79"/>
      <c r="C53" s="79"/>
      <c r="D53" s="79"/>
      <c r="E53" s="79"/>
      <c r="F53" s="79" t="s">
        <v>13</v>
      </c>
      <c r="G53" s="79" t="s">
        <v>14</v>
      </c>
      <c r="H53" s="79" t="s">
        <v>15</v>
      </c>
      <c r="I53" s="79"/>
      <c r="J53" s="79"/>
      <c r="K53" s="79"/>
      <c r="L53" s="79"/>
      <c r="M53" s="79"/>
      <c r="N53" s="79"/>
      <c r="O53" s="79"/>
    </row>
    <row r="54" spans="2:1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2:15">
      <c r="B56" s="79"/>
      <c r="C56" s="79"/>
      <c r="D56" s="1" t="s">
        <v>16</v>
      </c>
      <c r="E56" s="1" t="s">
        <v>17</v>
      </c>
      <c r="F56" s="1" t="s">
        <v>17</v>
      </c>
      <c r="G56" s="1" t="s">
        <v>17</v>
      </c>
      <c r="H56" s="1" t="s">
        <v>18</v>
      </c>
      <c r="I56" s="1" t="s">
        <v>19</v>
      </c>
      <c r="J56" s="1"/>
      <c r="K56" s="1" t="s">
        <v>20</v>
      </c>
      <c r="L56" s="1" t="s">
        <v>20</v>
      </c>
      <c r="M56" s="1" t="str">
        <f>L56</f>
        <v>Kč</v>
      </c>
      <c r="N56" s="1" t="str">
        <f>M56</f>
        <v>Kč</v>
      </c>
      <c r="O56" s="1" t="str">
        <f>N56</f>
        <v>Kč</v>
      </c>
    </row>
    <row r="57" spans="2:15">
      <c r="B57" s="2">
        <v>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</row>
    <row r="58" spans="2:15">
      <c r="B58" s="2">
        <v>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</row>
    <row r="59" spans="2:15">
      <c r="B59" s="2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</row>
    <row r="60" spans="2:15">
      <c r="B60" s="2">
        <v>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3"/>
      <c r="O60" s="3"/>
    </row>
    <row r="61" spans="2:15">
      <c r="B61" s="2">
        <v>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3"/>
      <c r="O61" s="3"/>
    </row>
    <row r="62" spans="2:15">
      <c r="B62" s="2">
        <v>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3"/>
      <c r="O62" s="3"/>
    </row>
    <row r="63" spans="2:15">
      <c r="B63" s="2">
        <v>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3"/>
      <c r="O63" s="3"/>
    </row>
    <row r="64" spans="2:15">
      <c r="B64" s="2">
        <v>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3"/>
      <c r="O64" s="3"/>
    </row>
    <row r="65" spans="2:15">
      <c r="B65" s="2">
        <v>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3"/>
      <c r="O65" s="3"/>
    </row>
    <row r="66" spans="2:15">
      <c r="B66" s="2">
        <v>10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3"/>
      <c r="O66" s="3"/>
    </row>
    <row r="67" spans="2:15" ht="15.95">
      <c r="B67" s="78" t="s">
        <v>21</v>
      </c>
      <c r="C67" s="78"/>
      <c r="D67" s="78"/>
      <c r="E67" s="5">
        <f t="shared" ref="E67:O67" si="2">SUM(E57:E66)</f>
        <v>0</v>
      </c>
      <c r="F67" s="5">
        <f t="shared" si="2"/>
        <v>0</v>
      </c>
      <c r="G67" s="5">
        <f t="shared" si="2"/>
        <v>0</v>
      </c>
      <c r="H67" s="5">
        <f t="shared" si="2"/>
        <v>0</v>
      </c>
      <c r="I67" s="5">
        <f t="shared" si="2"/>
        <v>0</v>
      </c>
      <c r="J67" s="5">
        <f t="shared" si="2"/>
        <v>0</v>
      </c>
      <c r="K67" s="5">
        <f t="shared" si="2"/>
        <v>0</v>
      </c>
      <c r="L67" s="5">
        <f t="shared" si="2"/>
        <v>0</v>
      </c>
      <c r="M67" s="5">
        <f t="shared" si="2"/>
        <v>0</v>
      </c>
      <c r="N67" s="5">
        <f t="shared" si="2"/>
        <v>0</v>
      </c>
      <c r="O67" s="5">
        <f t="shared" si="2"/>
        <v>0</v>
      </c>
    </row>
    <row r="68" spans="2:15" ht="17.100000000000001">
      <c r="B68" s="14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3"/>
      <c r="N68" s="78">
        <f>N67+O67</f>
        <v>0</v>
      </c>
      <c r="O68" s="78"/>
    </row>
    <row r="69" spans="2:15" ht="15.95">
      <c r="B69" s="144" t="s">
        <v>22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1" spans="2:15">
      <c r="B71" s="80" t="s">
        <v>25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ht="15" customHeight="1">
      <c r="B73" s="79" t="s">
        <v>1</v>
      </c>
      <c r="C73" s="79" t="s">
        <v>2</v>
      </c>
      <c r="D73" s="79" t="s">
        <v>3</v>
      </c>
      <c r="E73" s="79" t="s">
        <v>4</v>
      </c>
      <c r="F73" s="79"/>
      <c r="G73" s="79"/>
      <c r="H73" s="79"/>
      <c r="I73" s="79"/>
      <c r="J73" s="79"/>
      <c r="K73" s="79"/>
      <c r="L73" s="79"/>
      <c r="M73" s="79" t="s">
        <v>5</v>
      </c>
      <c r="N73" s="79" t="s">
        <v>6</v>
      </c>
      <c r="O73" s="79"/>
    </row>
    <row r="74" spans="2:1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ht="15" customHeight="1">
      <c r="B75" s="79"/>
      <c r="C75" s="79"/>
      <c r="D75" s="79"/>
      <c r="E75" s="79" t="s">
        <v>7</v>
      </c>
      <c r="F75" s="79" t="s">
        <v>8</v>
      </c>
      <c r="G75" s="79"/>
      <c r="H75" s="79"/>
      <c r="I75" s="79"/>
      <c r="J75" s="79"/>
      <c r="K75" s="79" t="s">
        <v>9</v>
      </c>
      <c r="L75" s="79" t="s">
        <v>10</v>
      </c>
      <c r="M75" s="79"/>
      <c r="N75" s="79" t="s">
        <v>11</v>
      </c>
      <c r="O75" s="79" t="s">
        <v>12</v>
      </c>
    </row>
    <row r="76" spans="2:15">
      <c r="B76" s="79"/>
      <c r="C76" s="79"/>
      <c r="D76" s="79"/>
      <c r="E76" s="79"/>
      <c r="F76" s="79" t="s">
        <v>13</v>
      </c>
      <c r="G76" s="79" t="s">
        <v>14</v>
      </c>
      <c r="H76" s="79" t="s">
        <v>15</v>
      </c>
      <c r="I76" s="79"/>
      <c r="J76" s="79"/>
      <c r="K76" s="79"/>
      <c r="L76" s="79"/>
      <c r="M76" s="79"/>
      <c r="N76" s="79"/>
      <c r="O76" s="79"/>
    </row>
    <row r="77" spans="2:1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>
      <c r="B79" s="79"/>
      <c r="C79" s="79"/>
      <c r="D79" s="1" t="s">
        <v>16</v>
      </c>
      <c r="E79" s="1" t="s">
        <v>17</v>
      </c>
      <c r="F79" s="1" t="s">
        <v>17</v>
      </c>
      <c r="G79" s="1" t="s">
        <v>17</v>
      </c>
      <c r="H79" s="1" t="s">
        <v>18</v>
      </c>
      <c r="I79" s="1" t="s">
        <v>19</v>
      </c>
      <c r="J79" s="1"/>
      <c r="K79" s="1" t="s">
        <v>20</v>
      </c>
      <c r="L79" s="1" t="s">
        <v>20</v>
      </c>
      <c r="M79" s="1" t="str">
        <f>L79</f>
        <v>Kč</v>
      </c>
      <c r="N79" s="1" t="str">
        <f>M79</f>
        <v>Kč</v>
      </c>
      <c r="O79" s="1" t="str">
        <f>N79</f>
        <v>Kč</v>
      </c>
    </row>
    <row r="80" spans="2:15">
      <c r="B80" s="2">
        <v>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3"/>
      <c r="O80" s="3"/>
    </row>
    <row r="81" spans="2:15">
      <c r="B81" s="2">
        <v>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3"/>
      <c r="O81" s="3"/>
    </row>
    <row r="82" spans="2:15">
      <c r="B82" s="2">
        <v>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3"/>
    </row>
    <row r="83" spans="2:15">
      <c r="B83" s="2">
        <v>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3"/>
    </row>
    <row r="84" spans="2:15">
      <c r="B84" s="2">
        <v>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3"/>
    </row>
    <row r="85" spans="2:15">
      <c r="B85" s="2">
        <v>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3"/>
    </row>
    <row r="86" spans="2:15">
      <c r="B86" s="2">
        <v>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3"/>
    </row>
    <row r="87" spans="2:15">
      <c r="B87" s="2">
        <v>8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  <c r="O87" s="3"/>
    </row>
    <row r="88" spans="2:15">
      <c r="B88" s="2">
        <v>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3"/>
      <c r="O88" s="3"/>
    </row>
    <row r="89" spans="2:15">
      <c r="B89" s="2">
        <v>10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3"/>
      <c r="O89" s="3"/>
    </row>
    <row r="90" spans="2:15" ht="15.95">
      <c r="B90" s="78" t="s">
        <v>21</v>
      </c>
      <c r="C90" s="78"/>
      <c r="D90" s="78"/>
      <c r="E90" s="5">
        <f t="shared" ref="E90:O90" si="3">SUM(E80:E89)</f>
        <v>0</v>
      </c>
      <c r="F90" s="5">
        <f t="shared" si="3"/>
        <v>0</v>
      </c>
      <c r="G90" s="5">
        <f t="shared" si="3"/>
        <v>0</v>
      </c>
      <c r="H90" s="5">
        <f t="shared" si="3"/>
        <v>0</v>
      </c>
      <c r="I90" s="5">
        <f t="shared" si="3"/>
        <v>0</v>
      </c>
      <c r="J90" s="5">
        <f t="shared" si="3"/>
        <v>0</v>
      </c>
      <c r="K90" s="5">
        <f t="shared" si="3"/>
        <v>0</v>
      </c>
      <c r="L90" s="5">
        <f t="shared" si="3"/>
        <v>0</v>
      </c>
      <c r="M90" s="5">
        <f t="shared" si="3"/>
        <v>0</v>
      </c>
      <c r="N90" s="5">
        <f t="shared" si="3"/>
        <v>0</v>
      </c>
      <c r="O90" s="5">
        <f t="shared" si="3"/>
        <v>0</v>
      </c>
    </row>
    <row r="91" spans="2:15" ht="17.100000000000001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3"/>
      <c r="N91" s="78">
        <f>N90+O90</f>
        <v>0</v>
      </c>
      <c r="O91" s="78"/>
    </row>
    <row r="92" spans="2:15" ht="15.95">
      <c r="B92" s="144" t="s">
        <v>22</v>
      </c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</row>
    <row r="93" spans="2:15" ht="15.9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</row>
    <row r="94" spans="2:15">
      <c r="B94" s="80" t="s">
        <v>26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ht="15" customHeight="1">
      <c r="B96" s="79" t="s">
        <v>1</v>
      </c>
      <c r="C96" s="79" t="s">
        <v>2</v>
      </c>
      <c r="D96" s="79" t="s">
        <v>3</v>
      </c>
      <c r="E96" s="79" t="s">
        <v>4</v>
      </c>
      <c r="F96" s="79"/>
      <c r="G96" s="79"/>
      <c r="H96" s="79"/>
      <c r="I96" s="79"/>
      <c r="J96" s="79"/>
      <c r="K96" s="79"/>
      <c r="L96" s="79"/>
      <c r="M96" s="79" t="s">
        <v>5</v>
      </c>
      <c r="N96" s="79" t="s">
        <v>6</v>
      </c>
      <c r="O96" s="79"/>
    </row>
    <row r="97" spans="2:15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ht="15" customHeight="1">
      <c r="B98" s="79"/>
      <c r="C98" s="79"/>
      <c r="D98" s="79"/>
      <c r="E98" s="79" t="s">
        <v>7</v>
      </c>
      <c r="F98" s="79" t="s">
        <v>8</v>
      </c>
      <c r="G98" s="79"/>
      <c r="H98" s="79"/>
      <c r="I98" s="79"/>
      <c r="J98" s="79"/>
      <c r="K98" s="79" t="s">
        <v>9</v>
      </c>
      <c r="L98" s="79" t="s">
        <v>10</v>
      </c>
      <c r="M98" s="79"/>
      <c r="N98" s="79" t="s">
        <v>11</v>
      </c>
      <c r="O98" s="79" t="s">
        <v>12</v>
      </c>
    </row>
    <row r="99" spans="2:15">
      <c r="B99" s="79"/>
      <c r="C99" s="79"/>
      <c r="D99" s="79"/>
      <c r="E99" s="79"/>
      <c r="F99" s="79" t="s">
        <v>13</v>
      </c>
      <c r="G99" s="79" t="s">
        <v>14</v>
      </c>
      <c r="H99" s="79" t="s">
        <v>15</v>
      </c>
      <c r="I99" s="79"/>
      <c r="J99" s="79"/>
      <c r="K99" s="79"/>
      <c r="L99" s="79"/>
      <c r="M99" s="79"/>
      <c r="N99" s="79"/>
      <c r="O99" s="79"/>
    </row>
    <row r="100" spans="2:1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>
      <c r="B102" s="79"/>
      <c r="C102" s="79"/>
      <c r="D102" s="1" t="s">
        <v>16</v>
      </c>
      <c r="E102" s="1" t="s">
        <v>17</v>
      </c>
      <c r="F102" s="1" t="s">
        <v>17</v>
      </c>
      <c r="G102" s="1" t="s">
        <v>17</v>
      </c>
      <c r="H102" s="1" t="s">
        <v>18</v>
      </c>
      <c r="I102" s="1" t="s">
        <v>19</v>
      </c>
      <c r="J102" s="1"/>
      <c r="K102" s="1" t="s">
        <v>20</v>
      </c>
      <c r="L102" s="1" t="s">
        <v>20</v>
      </c>
      <c r="M102" s="1" t="str">
        <f>L102</f>
        <v>Kč</v>
      </c>
      <c r="N102" s="1" t="str">
        <f>M102</f>
        <v>Kč</v>
      </c>
      <c r="O102" s="1" t="str">
        <f>N102</f>
        <v>Kč</v>
      </c>
    </row>
    <row r="103" spans="2:15">
      <c r="B103" s="2">
        <v>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3"/>
      <c r="O103" s="3"/>
    </row>
    <row r="104" spans="2:15">
      <c r="B104" s="2">
        <v>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3"/>
      <c r="O104" s="3"/>
    </row>
    <row r="105" spans="2:15">
      <c r="B105" s="2">
        <v>3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3"/>
      <c r="O105" s="3"/>
    </row>
    <row r="106" spans="2:15">
      <c r="B106" s="2">
        <v>4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3"/>
      <c r="O106" s="3"/>
    </row>
    <row r="107" spans="2:15">
      <c r="B107" s="2">
        <v>5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3"/>
      <c r="O107" s="3"/>
    </row>
    <row r="108" spans="2:15">
      <c r="B108" s="2">
        <v>6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3"/>
      <c r="O108" s="3"/>
    </row>
    <row r="109" spans="2:15">
      <c r="B109" s="2">
        <v>7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</row>
    <row r="110" spans="2:15">
      <c r="B110" s="2">
        <v>8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</row>
    <row r="111" spans="2:15">
      <c r="B111" s="2">
        <v>9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2:15">
      <c r="B112" s="2">
        <v>10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2:15" ht="15.95">
      <c r="B113" s="78" t="s">
        <v>21</v>
      </c>
      <c r="C113" s="78"/>
      <c r="D113" s="78"/>
      <c r="E113" s="5">
        <f t="shared" ref="E113:O113" si="4">SUM(E103:E112)</f>
        <v>0</v>
      </c>
      <c r="F113" s="5">
        <f t="shared" si="4"/>
        <v>0</v>
      </c>
      <c r="G113" s="5">
        <f t="shared" si="4"/>
        <v>0</v>
      </c>
      <c r="H113" s="5">
        <f t="shared" si="4"/>
        <v>0</v>
      </c>
      <c r="I113" s="5">
        <f t="shared" si="4"/>
        <v>0</v>
      </c>
      <c r="J113" s="5">
        <f t="shared" si="4"/>
        <v>0</v>
      </c>
      <c r="K113" s="5">
        <f t="shared" si="4"/>
        <v>0</v>
      </c>
      <c r="L113" s="5">
        <f t="shared" si="4"/>
        <v>0</v>
      </c>
      <c r="M113" s="5">
        <f t="shared" si="4"/>
        <v>0</v>
      </c>
      <c r="N113" s="5">
        <f t="shared" si="4"/>
        <v>0</v>
      </c>
      <c r="O113" s="5">
        <f t="shared" si="4"/>
        <v>0</v>
      </c>
    </row>
    <row r="114" spans="2:15" ht="17.100000000000001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3"/>
      <c r="N114" s="78">
        <f>N113+O113</f>
        <v>0</v>
      </c>
      <c r="O114" s="78"/>
    </row>
    <row r="115" spans="2:15" ht="15.95">
      <c r="B115" s="144" t="s">
        <v>22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</row>
    <row r="117" spans="2:15">
      <c r="B117" s="80" t="s">
        <v>27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ht="15" customHeight="1">
      <c r="B119" s="79" t="s">
        <v>1</v>
      </c>
      <c r="C119" s="79" t="s">
        <v>2</v>
      </c>
      <c r="D119" s="79" t="s">
        <v>3</v>
      </c>
      <c r="E119" s="79" t="s">
        <v>4</v>
      </c>
      <c r="F119" s="79"/>
      <c r="G119" s="79"/>
      <c r="H119" s="79"/>
      <c r="I119" s="79"/>
      <c r="J119" s="79"/>
      <c r="K119" s="79"/>
      <c r="L119" s="79"/>
      <c r="M119" s="79" t="s">
        <v>5</v>
      </c>
      <c r="N119" s="79" t="s">
        <v>6</v>
      </c>
      <c r="O119" s="79"/>
    </row>
    <row r="120" spans="2:15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</row>
    <row r="121" spans="2:15" ht="15" customHeight="1">
      <c r="B121" s="79"/>
      <c r="C121" s="79"/>
      <c r="D121" s="79"/>
      <c r="E121" s="79" t="s">
        <v>7</v>
      </c>
      <c r="F121" s="79" t="s">
        <v>8</v>
      </c>
      <c r="G121" s="79"/>
      <c r="H121" s="79"/>
      <c r="I121" s="79"/>
      <c r="J121" s="79"/>
      <c r="K121" s="79" t="s">
        <v>9</v>
      </c>
      <c r="L121" s="79" t="s">
        <v>10</v>
      </c>
      <c r="M121" s="79"/>
      <c r="N121" s="79" t="s">
        <v>11</v>
      </c>
      <c r="O121" s="79" t="s">
        <v>12</v>
      </c>
    </row>
    <row r="122" spans="2:15">
      <c r="B122" s="79"/>
      <c r="C122" s="79"/>
      <c r="D122" s="79"/>
      <c r="E122" s="79"/>
      <c r="F122" s="79" t="s">
        <v>13</v>
      </c>
      <c r="G122" s="79" t="s">
        <v>14</v>
      </c>
      <c r="H122" s="79" t="s">
        <v>15</v>
      </c>
      <c r="I122" s="79"/>
      <c r="J122" s="79"/>
      <c r="K122" s="79"/>
      <c r="L122" s="79"/>
      <c r="M122" s="79"/>
      <c r="N122" s="79"/>
      <c r="O122" s="79"/>
    </row>
    <row r="123" spans="2:15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</row>
    <row r="124" spans="2:15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</row>
    <row r="125" spans="2:15">
      <c r="B125" s="79"/>
      <c r="C125" s="79"/>
      <c r="D125" s="1" t="s">
        <v>16</v>
      </c>
      <c r="E125" s="1" t="s">
        <v>17</v>
      </c>
      <c r="F125" s="1" t="s">
        <v>17</v>
      </c>
      <c r="G125" s="1" t="s">
        <v>17</v>
      </c>
      <c r="H125" s="1" t="s">
        <v>18</v>
      </c>
      <c r="I125" s="1" t="s">
        <v>19</v>
      </c>
      <c r="J125" s="1"/>
      <c r="K125" s="1" t="s">
        <v>20</v>
      </c>
      <c r="L125" s="1" t="s">
        <v>20</v>
      </c>
      <c r="M125" s="1" t="str">
        <f>L125</f>
        <v>Kč</v>
      </c>
      <c r="N125" s="1" t="str">
        <f>M125</f>
        <v>Kč</v>
      </c>
      <c r="O125" s="1" t="str">
        <f>N125</f>
        <v>Kč</v>
      </c>
    </row>
    <row r="126" spans="2:15">
      <c r="B126" s="2">
        <v>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  <row r="127" spans="2:15">
      <c r="B127" s="2">
        <v>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3"/>
      <c r="O127" s="3"/>
    </row>
    <row r="128" spans="2:15">
      <c r="B128" s="2">
        <v>3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3"/>
      <c r="O128" s="3"/>
    </row>
    <row r="129" spans="2:15">
      <c r="B129" s="2">
        <v>4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3"/>
      <c r="O129" s="3"/>
    </row>
    <row r="130" spans="2:15">
      <c r="B130" s="2">
        <v>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3"/>
      <c r="O130" s="3"/>
    </row>
    <row r="131" spans="2:15">
      <c r="B131" s="2">
        <v>6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4"/>
      <c r="N131" s="3"/>
      <c r="O131" s="3"/>
    </row>
    <row r="132" spans="2:15">
      <c r="B132" s="2">
        <v>7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4"/>
      <c r="N132" s="3"/>
      <c r="O132" s="3"/>
    </row>
    <row r="133" spans="2:15">
      <c r="B133" s="2">
        <v>8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4"/>
      <c r="N133" s="3"/>
      <c r="O133" s="3"/>
    </row>
    <row r="134" spans="2:15">
      <c r="B134" s="2">
        <v>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4"/>
      <c r="N134" s="3"/>
      <c r="O134" s="3"/>
    </row>
    <row r="135" spans="2:15">
      <c r="B135" s="2">
        <v>10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4"/>
      <c r="N135" s="3"/>
      <c r="O135" s="3"/>
    </row>
    <row r="136" spans="2:15" ht="15.95">
      <c r="B136" s="78" t="s">
        <v>21</v>
      </c>
      <c r="C136" s="78"/>
      <c r="D136" s="78"/>
      <c r="E136" s="5">
        <f t="shared" ref="E136:O136" si="5">SUM(E126:E135)</f>
        <v>0</v>
      </c>
      <c r="F136" s="5">
        <f t="shared" si="5"/>
        <v>0</v>
      </c>
      <c r="G136" s="5">
        <f t="shared" si="5"/>
        <v>0</v>
      </c>
      <c r="H136" s="5">
        <f t="shared" si="5"/>
        <v>0</v>
      </c>
      <c r="I136" s="5">
        <f t="shared" si="5"/>
        <v>0</v>
      </c>
      <c r="J136" s="5">
        <f t="shared" si="5"/>
        <v>0</v>
      </c>
      <c r="K136" s="5">
        <f t="shared" si="5"/>
        <v>0</v>
      </c>
      <c r="L136" s="5">
        <f t="shared" si="5"/>
        <v>0</v>
      </c>
      <c r="M136" s="5">
        <f t="shared" si="5"/>
        <v>0</v>
      </c>
      <c r="N136" s="5">
        <f t="shared" si="5"/>
        <v>0</v>
      </c>
      <c r="O136" s="5">
        <f t="shared" si="5"/>
        <v>0</v>
      </c>
    </row>
    <row r="137" spans="2:15" ht="17.100000000000001">
      <c r="B137" s="141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3"/>
      <c r="N137" s="78">
        <f>N136+O136</f>
        <v>0</v>
      </c>
      <c r="O137" s="78"/>
    </row>
    <row r="138" spans="2:15" ht="15.95">
      <c r="B138" s="144" t="s">
        <v>22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</row>
    <row r="139" spans="2:15" ht="15.9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</row>
    <row r="140" spans="2:15">
      <c r="B140" s="80" t="s">
        <v>28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</row>
    <row r="141" spans="2:15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</row>
    <row r="142" spans="2:15" ht="15" customHeight="1">
      <c r="B142" s="79" t="s">
        <v>1</v>
      </c>
      <c r="C142" s="79" t="s">
        <v>2</v>
      </c>
      <c r="D142" s="79" t="s">
        <v>3</v>
      </c>
      <c r="E142" s="79" t="s">
        <v>4</v>
      </c>
      <c r="F142" s="79"/>
      <c r="G142" s="79"/>
      <c r="H142" s="79"/>
      <c r="I142" s="79"/>
      <c r="J142" s="79"/>
      <c r="K142" s="79"/>
      <c r="L142" s="79"/>
      <c r="M142" s="79" t="s">
        <v>5</v>
      </c>
      <c r="N142" s="79" t="s">
        <v>6</v>
      </c>
      <c r="O142" s="79"/>
    </row>
    <row r="143" spans="2:15"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</row>
    <row r="144" spans="2:15" ht="15" customHeight="1">
      <c r="B144" s="79"/>
      <c r="C144" s="79"/>
      <c r="D144" s="79"/>
      <c r="E144" s="79" t="s">
        <v>7</v>
      </c>
      <c r="F144" s="79" t="s">
        <v>8</v>
      </c>
      <c r="G144" s="79"/>
      <c r="H144" s="79"/>
      <c r="I144" s="79"/>
      <c r="J144" s="79"/>
      <c r="K144" s="79" t="s">
        <v>9</v>
      </c>
      <c r="L144" s="79" t="s">
        <v>10</v>
      </c>
      <c r="M144" s="79"/>
      <c r="N144" s="79" t="s">
        <v>11</v>
      </c>
      <c r="O144" s="79" t="s">
        <v>12</v>
      </c>
    </row>
    <row r="145" spans="2:15">
      <c r="B145" s="79"/>
      <c r="C145" s="79"/>
      <c r="D145" s="79"/>
      <c r="E145" s="79"/>
      <c r="F145" s="79" t="s">
        <v>13</v>
      </c>
      <c r="G145" s="79" t="s">
        <v>14</v>
      </c>
      <c r="H145" s="79" t="s">
        <v>15</v>
      </c>
      <c r="I145" s="79"/>
      <c r="J145" s="79"/>
      <c r="K145" s="79"/>
      <c r="L145" s="79"/>
      <c r="M145" s="79"/>
      <c r="N145" s="79"/>
      <c r="O145" s="79"/>
    </row>
    <row r="146" spans="2:15"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</row>
    <row r="147" spans="2:15"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</row>
    <row r="148" spans="2:15">
      <c r="B148" s="79"/>
      <c r="C148" s="79"/>
      <c r="D148" s="1" t="s">
        <v>16</v>
      </c>
      <c r="E148" s="1" t="s">
        <v>17</v>
      </c>
      <c r="F148" s="1" t="s">
        <v>17</v>
      </c>
      <c r="G148" s="1" t="s">
        <v>17</v>
      </c>
      <c r="H148" s="1" t="s">
        <v>18</v>
      </c>
      <c r="I148" s="1" t="s">
        <v>19</v>
      </c>
      <c r="J148" s="1"/>
      <c r="K148" s="1" t="s">
        <v>20</v>
      </c>
      <c r="L148" s="1" t="s">
        <v>20</v>
      </c>
      <c r="M148" s="1" t="str">
        <f>L148</f>
        <v>Kč</v>
      </c>
      <c r="N148" s="1" t="str">
        <f>M148</f>
        <v>Kč</v>
      </c>
      <c r="O148" s="1" t="str">
        <f>N148</f>
        <v>Kč</v>
      </c>
    </row>
    <row r="149" spans="2:15">
      <c r="B149" s="2">
        <v>1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3"/>
      <c r="O149" s="3"/>
    </row>
    <row r="150" spans="2:15">
      <c r="B150" s="2">
        <v>2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3"/>
      <c r="O150" s="3"/>
    </row>
    <row r="151" spans="2:15">
      <c r="B151" s="2">
        <v>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3"/>
      <c r="O151" s="3"/>
    </row>
    <row r="152" spans="2:15">
      <c r="B152" s="2">
        <v>4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3"/>
      <c r="O152" s="3"/>
    </row>
    <row r="153" spans="2:15">
      <c r="B153" s="2">
        <v>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3"/>
      <c r="O153" s="3"/>
    </row>
    <row r="154" spans="2:15">
      <c r="B154" s="2">
        <v>6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3"/>
      <c r="O154" s="3"/>
    </row>
    <row r="155" spans="2:15">
      <c r="B155" s="2">
        <v>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3"/>
      <c r="O155" s="3"/>
    </row>
    <row r="156" spans="2:15">
      <c r="B156" s="2">
        <v>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3"/>
      <c r="O156" s="3"/>
    </row>
    <row r="157" spans="2:15">
      <c r="B157" s="2">
        <v>9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3"/>
      <c r="O157" s="3"/>
    </row>
    <row r="158" spans="2:15">
      <c r="B158" s="2">
        <v>10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3"/>
      <c r="O158" s="3"/>
    </row>
    <row r="159" spans="2:15" ht="15.95">
      <c r="B159" s="78" t="s">
        <v>21</v>
      </c>
      <c r="C159" s="78"/>
      <c r="D159" s="78"/>
      <c r="E159" s="5">
        <f t="shared" ref="E159:O159" si="6">SUM(E149:E158)</f>
        <v>0</v>
      </c>
      <c r="F159" s="5">
        <f t="shared" si="6"/>
        <v>0</v>
      </c>
      <c r="G159" s="5">
        <f t="shared" si="6"/>
        <v>0</v>
      </c>
      <c r="H159" s="5">
        <f t="shared" si="6"/>
        <v>0</v>
      </c>
      <c r="I159" s="5">
        <f t="shared" si="6"/>
        <v>0</v>
      </c>
      <c r="J159" s="5">
        <f t="shared" si="6"/>
        <v>0</v>
      </c>
      <c r="K159" s="5">
        <f t="shared" si="6"/>
        <v>0</v>
      </c>
      <c r="L159" s="5">
        <f t="shared" si="6"/>
        <v>0</v>
      </c>
      <c r="M159" s="5">
        <f t="shared" si="6"/>
        <v>0</v>
      </c>
      <c r="N159" s="5">
        <f t="shared" si="6"/>
        <v>0</v>
      </c>
      <c r="O159" s="5">
        <f t="shared" si="6"/>
        <v>0</v>
      </c>
    </row>
    <row r="160" spans="2:15" ht="18" customHeight="1">
      <c r="B160" s="141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3"/>
      <c r="N160" s="78">
        <f>N159+O159</f>
        <v>0</v>
      </c>
      <c r="O160" s="78"/>
    </row>
    <row r="161" spans="2:15" ht="17.100000000000001" customHeight="1">
      <c r="B161" s="144" t="s">
        <v>22</v>
      </c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</row>
    <row r="162" spans="2:15" ht="17.100000000000001" customHeight="1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</row>
    <row r="163" spans="2:15">
      <c r="B163" s="80" t="s">
        <v>29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</row>
    <row r="164" spans="2:15"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</row>
    <row r="165" spans="2:15" ht="15" customHeight="1">
      <c r="B165" s="79" t="s">
        <v>1</v>
      </c>
      <c r="C165" s="79" t="s">
        <v>2</v>
      </c>
      <c r="D165" s="79" t="s">
        <v>3</v>
      </c>
      <c r="E165" s="79" t="s">
        <v>4</v>
      </c>
      <c r="F165" s="79"/>
      <c r="G165" s="79"/>
      <c r="H165" s="79"/>
      <c r="I165" s="79"/>
      <c r="J165" s="79"/>
      <c r="K165" s="79"/>
      <c r="L165" s="79"/>
      <c r="M165" s="79" t="s">
        <v>5</v>
      </c>
      <c r="N165" s="79" t="s">
        <v>6</v>
      </c>
      <c r="O165" s="79"/>
    </row>
    <row r="166" spans="2:15"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</row>
    <row r="167" spans="2:15" ht="15" customHeight="1">
      <c r="B167" s="79"/>
      <c r="C167" s="79"/>
      <c r="D167" s="79"/>
      <c r="E167" s="79" t="s">
        <v>7</v>
      </c>
      <c r="F167" s="79" t="s">
        <v>8</v>
      </c>
      <c r="G167" s="79"/>
      <c r="H167" s="79"/>
      <c r="I167" s="79"/>
      <c r="J167" s="79"/>
      <c r="K167" s="79" t="s">
        <v>9</v>
      </c>
      <c r="L167" s="79" t="s">
        <v>10</v>
      </c>
      <c r="M167" s="79"/>
      <c r="N167" s="79" t="s">
        <v>11</v>
      </c>
      <c r="O167" s="79" t="s">
        <v>12</v>
      </c>
    </row>
    <row r="168" spans="2:15">
      <c r="B168" s="79"/>
      <c r="C168" s="79"/>
      <c r="D168" s="79"/>
      <c r="E168" s="79"/>
      <c r="F168" s="79" t="s">
        <v>13</v>
      </c>
      <c r="G168" s="79" t="s">
        <v>14</v>
      </c>
      <c r="H168" s="79" t="s">
        <v>15</v>
      </c>
      <c r="I168" s="79"/>
      <c r="J168" s="79"/>
      <c r="K168" s="79"/>
      <c r="L168" s="79"/>
      <c r="M168" s="79"/>
      <c r="N168" s="79"/>
      <c r="O168" s="79"/>
    </row>
    <row r="169" spans="2:15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</row>
    <row r="170" spans="2:15"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</row>
    <row r="171" spans="2:15">
      <c r="B171" s="79"/>
      <c r="C171" s="79"/>
      <c r="D171" s="1" t="s">
        <v>16</v>
      </c>
      <c r="E171" s="1" t="s">
        <v>17</v>
      </c>
      <c r="F171" s="1" t="s">
        <v>17</v>
      </c>
      <c r="G171" s="1" t="s">
        <v>17</v>
      </c>
      <c r="H171" s="1" t="s">
        <v>18</v>
      </c>
      <c r="I171" s="1" t="s">
        <v>19</v>
      </c>
      <c r="J171" s="1"/>
      <c r="K171" s="1" t="s">
        <v>20</v>
      </c>
      <c r="L171" s="1" t="s">
        <v>20</v>
      </c>
      <c r="M171" s="1" t="str">
        <f>L171</f>
        <v>Kč</v>
      </c>
      <c r="N171" s="1" t="str">
        <f>M171</f>
        <v>Kč</v>
      </c>
      <c r="O171" s="1" t="str">
        <f>N171</f>
        <v>Kč</v>
      </c>
    </row>
    <row r="172" spans="2:15">
      <c r="B172" s="2">
        <v>1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  <c r="N172" s="3"/>
      <c r="O172" s="3"/>
    </row>
    <row r="173" spans="2:15">
      <c r="B173" s="2">
        <v>2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  <c r="N173" s="3"/>
      <c r="O173" s="3"/>
    </row>
    <row r="174" spans="2:15">
      <c r="B174" s="2">
        <v>3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4"/>
      <c r="N174" s="3"/>
      <c r="O174" s="3"/>
    </row>
    <row r="175" spans="2:15">
      <c r="B175" s="2">
        <v>4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4"/>
      <c r="N175" s="3"/>
      <c r="O175" s="3"/>
    </row>
    <row r="176" spans="2:15">
      <c r="B176" s="2">
        <v>5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3"/>
      <c r="O176" s="3"/>
    </row>
    <row r="177" spans="2:15">
      <c r="B177" s="2">
        <v>6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4"/>
      <c r="N177" s="3"/>
      <c r="O177" s="3"/>
    </row>
    <row r="178" spans="2:15">
      <c r="B178" s="2">
        <v>7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4"/>
      <c r="N178" s="3"/>
      <c r="O178" s="3"/>
    </row>
    <row r="179" spans="2:15">
      <c r="B179" s="2">
        <v>8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4"/>
      <c r="N179" s="3"/>
      <c r="O179" s="3"/>
    </row>
    <row r="180" spans="2:15">
      <c r="B180" s="2">
        <v>9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4"/>
      <c r="N180" s="3"/>
      <c r="O180" s="3"/>
    </row>
    <row r="181" spans="2:15">
      <c r="B181" s="2">
        <v>10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4"/>
      <c r="N181" s="3"/>
      <c r="O181" s="3"/>
    </row>
    <row r="182" spans="2:15" ht="15.95">
      <c r="B182" s="78" t="s">
        <v>21</v>
      </c>
      <c r="C182" s="78"/>
      <c r="D182" s="78"/>
      <c r="E182" s="5">
        <f t="shared" ref="E182:O182" si="7">SUM(E172:E181)</f>
        <v>0</v>
      </c>
      <c r="F182" s="5">
        <f t="shared" si="7"/>
        <v>0</v>
      </c>
      <c r="G182" s="5">
        <f t="shared" si="7"/>
        <v>0</v>
      </c>
      <c r="H182" s="5">
        <f t="shared" si="7"/>
        <v>0</v>
      </c>
      <c r="I182" s="5">
        <f t="shared" si="7"/>
        <v>0</v>
      </c>
      <c r="J182" s="5">
        <f t="shared" si="7"/>
        <v>0</v>
      </c>
      <c r="K182" s="5">
        <f t="shared" si="7"/>
        <v>0</v>
      </c>
      <c r="L182" s="5">
        <f t="shared" si="7"/>
        <v>0</v>
      </c>
      <c r="M182" s="5">
        <f t="shared" si="7"/>
        <v>0</v>
      </c>
      <c r="N182" s="5">
        <f t="shared" si="7"/>
        <v>0</v>
      </c>
      <c r="O182" s="5">
        <f t="shared" si="7"/>
        <v>0</v>
      </c>
    </row>
    <row r="183" spans="2:15" ht="17.100000000000001">
      <c r="B183" s="141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3"/>
      <c r="N183" s="78">
        <f>N182+O182</f>
        <v>0</v>
      </c>
      <c r="O183" s="78"/>
    </row>
    <row r="184" spans="2:15" ht="15.95">
      <c r="B184" s="144" t="s">
        <v>22</v>
      </c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</row>
    <row r="185" spans="2:15" ht="15.95"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</row>
    <row r="186" spans="2:15">
      <c r="B186" s="80" t="s">
        <v>30</v>
      </c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</row>
    <row r="187" spans="2:15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</row>
    <row r="188" spans="2:15" ht="15" customHeight="1">
      <c r="B188" s="79" t="s">
        <v>1</v>
      </c>
      <c r="C188" s="79" t="s">
        <v>2</v>
      </c>
      <c r="D188" s="79" t="s">
        <v>3</v>
      </c>
      <c r="E188" s="79" t="s">
        <v>4</v>
      </c>
      <c r="F188" s="79"/>
      <c r="G188" s="79"/>
      <c r="H188" s="79"/>
      <c r="I188" s="79"/>
      <c r="J188" s="79"/>
      <c r="K188" s="79"/>
      <c r="L188" s="79"/>
      <c r="M188" s="79" t="s">
        <v>5</v>
      </c>
      <c r="N188" s="79" t="s">
        <v>6</v>
      </c>
      <c r="O188" s="79"/>
    </row>
    <row r="189" spans="2:15"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</row>
    <row r="190" spans="2:15" ht="15" customHeight="1">
      <c r="B190" s="79"/>
      <c r="C190" s="79"/>
      <c r="D190" s="79"/>
      <c r="E190" s="79" t="s">
        <v>7</v>
      </c>
      <c r="F190" s="79" t="s">
        <v>8</v>
      </c>
      <c r="G190" s="79"/>
      <c r="H190" s="79"/>
      <c r="I190" s="79"/>
      <c r="J190" s="79"/>
      <c r="K190" s="79" t="s">
        <v>9</v>
      </c>
      <c r="L190" s="79" t="s">
        <v>10</v>
      </c>
      <c r="M190" s="79"/>
      <c r="N190" s="79" t="s">
        <v>11</v>
      </c>
      <c r="O190" s="79" t="s">
        <v>12</v>
      </c>
    </row>
    <row r="191" spans="2:15">
      <c r="B191" s="79"/>
      <c r="C191" s="79"/>
      <c r="D191" s="79"/>
      <c r="E191" s="79"/>
      <c r="F191" s="79" t="s">
        <v>13</v>
      </c>
      <c r="G191" s="79" t="s">
        <v>14</v>
      </c>
      <c r="H191" s="79" t="s">
        <v>15</v>
      </c>
      <c r="I191" s="79"/>
      <c r="J191" s="79"/>
      <c r="K191" s="79"/>
      <c r="L191" s="79"/>
      <c r="M191" s="79"/>
      <c r="N191" s="79"/>
      <c r="O191" s="79"/>
    </row>
    <row r="192" spans="2:15"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</row>
    <row r="193" spans="2:15"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</row>
    <row r="194" spans="2:15">
      <c r="B194" s="79"/>
      <c r="C194" s="79"/>
      <c r="D194" s="1" t="s">
        <v>16</v>
      </c>
      <c r="E194" s="1" t="s">
        <v>17</v>
      </c>
      <c r="F194" s="1" t="s">
        <v>17</v>
      </c>
      <c r="G194" s="1" t="s">
        <v>17</v>
      </c>
      <c r="H194" s="1" t="s">
        <v>18</v>
      </c>
      <c r="I194" s="1" t="s">
        <v>19</v>
      </c>
      <c r="J194" s="1"/>
      <c r="K194" s="1" t="s">
        <v>20</v>
      </c>
      <c r="L194" s="1" t="s">
        <v>20</v>
      </c>
      <c r="M194" s="1" t="str">
        <f>L194</f>
        <v>Kč</v>
      </c>
      <c r="N194" s="1" t="str">
        <f>M194</f>
        <v>Kč</v>
      </c>
      <c r="O194" s="1" t="str">
        <f>N194</f>
        <v>Kč</v>
      </c>
    </row>
    <row r="195" spans="2:15">
      <c r="B195" s="2">
        <v>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4"/>
      <c r="N195" s="3"/>
      <c r="O195" s="3"/>
    </row>
    <row r="196" spans="2:15">
      <c r="B196" s="2">
        <v>2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4"/>
      <c r="N196" s="3"/>
      <c r="O196" s="3"/>
    </row>
    <row r="197" spans="2:15">
      <c r="B197" s="2">
        <v>3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4"/>
      <c r="N197" s="3"/>
      <c r="O197" s="3"/>
    </row>
    <row r="198" spans="2:15">
      <c r="B198" s="2">
        <v>4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  <c r="N198" s="3"/>
      <c r="O198" s="3"/>
    </row>
    <row r="199" spans="2:15">
      <c r="B199" s="2">
        <v>5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4"/>
      <c r="N199" s="3"/>
      <c r="O199" s="3"/>
    </row>
    <row r="200" spans="2:15">
      <c r="B200" s="2">
        <v>6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4"/>
      <c r="N200" s="3"/>
      <c r="O200" s="3"/>
    </row>
    <row r="201" spans="2:15">
      <c r="B201" s="2">
        <v>7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4"/>
      <c r="N201" s="3"/>
      <c r="O201" s="3"/>
    </row>
    <row r="202" spans="2:15">
      <c r="B202" s="2">
        <v>8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4"/>
      <c r="N202" s="3"/>
      <c r="O202" s="3"/>
    </row>
    <row r="203" spans="2:15">
      <c r="B203" s="2">
        <v>9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3"/>
      <c r="O203" s="3"/>
    </row>
    <row r="204" spans="2:15">
      <c r="B204" s="2">
        <v>10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3"/>
      <c r="O204" s="3"/>
    </row>
    <row r="205" spans="2:15" ht="15.95">
      <c r="B205" s="78" t="s">
        <v>21</v>
      </c>
      <c r="C205" s="78"/>
      <c r="D205" s="78"/>
      <c r="E205" s="5">
        <f t="shared" ref="E205:O205" si="8">SUM(E195:E204)</f>
        <v>0</v>
      </c>
      <c r="F205" s="5">
        <f t="shared" si="8"/>
        <v>0</v>
      </c>
      <c r="G205" s="5">
        <f t="shared" si="8"/>
        <v>0</v>
      </c>
      <c r="H205" s="5">
        <f t="shared" si="8"/>
        <v>0</v>
      </c>
      <c r="I205" s="5">
        <f t="shared" si="8"/>
        <v>0</v>
      </c>
      <c r="J205" s="5">
        <f t="shared" si="8"/>
        <v>0</v>
      </c>
      <c r="K205" s="5">
        <f t="shared" si="8"/>
        <v>0</v>
      </c>
      <c r="L205" s="5">
        <f t="shared" si="8"/>
        <v>0</v>
      </c>
      <c r="M205" s="5">
        <f t="shared" si="8"/>
        <v>0</v>
      </c>
      <c r="N205" s="5">
        <f t="shared" si="8"/>
        <v>0</v>
      </c>
      <c r="O205" s="5">
        <f t="shared" si="8"/>
        <v>0</v>
      </c>
    </row>
    <row r="206" spans="2:15" ht="17.100000000000001">
      <c r="B206" s="141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3"/>
      <c r="N206" s="78">
        <f>N205+O205</f>
        <v>0</v>
      </c>
      <c r="O206" s="78"/>
    </row>
    <row r="207" spans="2:15" ht="15.95">
      <c r="B207" s="144" t="s">
        <v>22</v>
      </c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</row>
    <row r="208" spans="2:15" ht="15.95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</row>
    <row r="209" spans="2:15">
      <c r="B209" s="80" t="s">
        <v>31</v>
      </c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</row>
    <row r="210" spans="2:15"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</row>
    <row r="211" spans="2:15" ht="15" customHeight="1">
      <c r="B211" s="79" t="s">
        <v>1</v>
      </c>
      <c r="C211" s="79" t="s">
        <v>2</v>
      </c>
      <c r="D211" s="79" t="s">
        <v>3</v>
      </c>
      <c r="E211" s="79" t="s">
        <v>4</v>
      </c>
      <c r="F211" s="79"/>
      <c r="G211" s="79"/>
      <c r="H211" s="79"/>
      <c r="I211" s="79"/>
      <c r="J211" s="79"/>
      <c r="K211" s="79"/>
      <c r="L211" s="79"/>
      <c r="M211" s="79" t="s">
        <v>5</v>
      </c>
      <c r="N211" s="79" t="s">
        <v>6</v>
      </c>
      <c r="O211" s="79"/>
    </row>
    <row r="212" spans="2:15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</row>
    <row r="213" spans="2:15" ht="15" customHeight="1">
      <c r="B213" s="79"/>
      <c r="C213" s="79"/>
      <c r="D213" s="79"/>
      <c r="E213" s="79" t="s">
        <v>7</v>
      </c>
      <c r="F213" s="79" t="s">
        <v>8</v>
      </c>
      <c r="G213" s="79"/>
      <c r="H213" s="79"/>
      <c r="I213" s="79"/>
      <c r="J213" s="79"/>
      <c r="K213" s="79" t="s">
        <v>9</v>
      </c>
      <c r="L213" s="79" t="s">
        <v>10</v>
      </c>
      <c r="M213" s="79"/>
      <c r="N213" s="79" t="s">
        <v>11</v>
      </c>
      <c r="O213" s="79" t="s">
        <v>12</v>
      </c>
    </row>
    <row r="214" spans="2:15">
      <c r="B214" s="79"/>
      <c r="C214" s="79"/>
      <c r="D214" s="79"/>
      <c r="E214" s="79"/>
      <c r="F214" s="79" t="s">
        <v>13</v>
      </c>
      <c r="G214" s="79" t="s">
        <v>14</v>
      </c>
      <c r="H214" s="79" t="s">
        <v>15</v>
      </c>
      <c r="I214" s="79"/>
      <c r="J214" s="79"/>
      <c r="K214" s="79"/>
      <c r="L214" s="79"/>
      <c r="M214" s="79"/>
      <c r="N214" s="79"/>
      <c r="O214" s="79"/>
    </row>
    <row r="215" spans="2:15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</row>
    <row r="216" spans="2:15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</row>
    <row r="217" spans="2:15">
      <c r="B217" s="79"/>
      <c r="C217" s="79"/>
      <c r="D217" s="1" t="s">
        <v>16</v>
      </c>
      <c r="E217" s="1" t="s">
        <v>17</v>
      </c>
      <c r="F217" s="1" t="s">
        <v>17</v>
      </c>
      <c r="G217" s="1" t="s">
        <v>17</v>
      </c>
      <c r="H217" s="1" t="s">
        <v>18</v>
      </c>
      <c r="I217" s="1" t="s">
        <v>19</v>
      </c>
      <c r="J217" s="1"/>
      <c r="K217" s="1" t="s">
        <v>20</v>
      </c>
      <c r="L217" s="1" t="s">
        <v>20</v>
      </c>
      <c r="M217" s="1" t="str">
        <f>L217</f>
        <v>Kč</v>
      </c>
      <c r="N217" s="1" t="str">
        <f>M217</f>
        <v>Kč</v>
      </c>
      <c r="O217" s="1" t="str">
        <f>N217</f>
        <v>Kč</v>
      </c>
    </row>
    <row r="218" spans="2:15">
      <c r="B218" s="2">
        <v>1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4"/>
      <c r="N218" s="3"/>
      <c r="O218" s="3"/>
    </row>
    <row r="219" spans="2:15">
      <c r="B219" s="2">
        <v>2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4"/>
      <c r="N219" s="3"/>
      <c r="O219" s="3"/>
    </row>
    <row r="220" spans="2:15">
      <c r="B220" s="2">
        <v>3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4"/>
      <c r="N220" s="3"/>
      <c r="O220" s="3"/>
    </row>
    <row r="221" spans="2:15">
      <c r="B221" s="2">
        <v>4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4"/>
      <c r="N221" s="3"/>
      <c r="O221" s="3"/>
    </row>
    <row r="222" spans="2:15">
      <c r="B222" s="2">
        <v>5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4"/>
      <c r="N222" s="3"/>
      <c r="O222" s="3"/>
    </row>
    <row r="223" spans="2:15">
      <c r="B223" s="2">
        <v>6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4"/>
      <c r="N223" s="3"/>
      <c r="O223" s="3"/>
    </row>
    <row r="224" spans="2:15">
      <c r="B224" s="2">
        <v>7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4"/>
      <c r="N224" s="3"/>
      <c r="O224" s="3"/>
    </row>
    <row r="225" spans="2:15">
      <c r="B225" s="2">
        <v>8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4"/>
      <c r="N225" s="3"/>
      <c r="O225" s="3"/>
    </row>
    <row r="226" spans="2:15">
      <c r="B226" s="2">
        <v>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4"/>
      <c r="N226" s="3"/>
      <c r="O226" s="3"/>
    </row>
    <row r="227" spans="2:15">
      <c r="B227" s="2">
        <v>10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4"/>
      <c r="N227" s="3"/>
      <c r="O227" s="3"/>
    </row>
    <row r="228" spans="2:15" ht="15.95">
      <c r="B228" s="78" t="s">
        <v>21</v>
      </c>
      <c r="C228" s="78"/>
      <c r="D228" s="78"/>
      <c r="E228" s="5">
        <f t="shared" ref="E228:O228" si="9">SUM(E218:E227)</f>
        <v>0</v>
      </c>
      <c r="F228" s="5">
        <f t="shared" si="9"/>
        <v>0</v>
      </c>
      <c r="G228" s="5">
        <f t="shared" si="9"/>
        <v>0</v>
      </c>
      <c r="H228" s="5">
        <f t="shared" si="9"/>
        <v>0</v>
      </c>
      <c r="I228" s="5">
        <f t="shared" si="9"/>
        <v>0</v>
      </c>
      <c r="J228" s="5">
        <f t="shared" si="9"/>
        <v>0</v>
      </c>
      <c r="K228" s="5">
        <f t="shared" si="9"/>
        <v>0</v>
      </c>
      <c r="L228" s="5">
        <f t="shared" si="9"/>
        <v>0</v>
      </c>
      <c r="M228" s="5">
        <f t="shared" si="9"/>
        <v>0</v>
      </c>
      <c r="N228" s="5">
        <f t="shared" si="9"/>
        <v>0</v>
      </c>
      <c r="O228" s="5">
        <f t="shared" si="9"/>
        <v>0</v>
      </c>
    </row>
    <row r="229" spans="2:15" ht="17.100000000000001">
      <c r="B229" s="141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3"/>
      <c r="N229" s="78">
        <f>N228+O228</f>
        <v>0</v>
      </c>
      <c r="O229" s="78"/>
    </row>
    <row r="230" spans="2:15" ht="15.95">
      <c r="B230" s="144" t="s">
        <v>22</v>
      </c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</row>
    <row r="232" spans="2:15">
      <c r="B232" s="80" t="s">
        <v>32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</row>
    <row r="233" spans="2:15"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</row>
    <row r="234" spans="2:15">
      <c r="B234" s="79" t="s">
        <v>1</v>
      </c>
      <c r="C234" s="79" t="s">
        <v>2</v>
      </c>
      <c r="D234" s="79" t="s">
        <v>3</v>
      </c>
      <c r="E234" s="79" t="s">
        <v>4</v>
      </c>
      <c r="F234" s="79"/>
      <c r="G234" s="79"/>
      <c r="H234" s="79"/>
      <c r="I234" s="79"/>
      <c r="J234" s="79"/>
      <c r="K234" s="79"/>
      <c r="L234" s="79"/>
      <c r="M234" s="79" t="s">
        <v>5</v>
      </c>
      <c r="N234" s="79" t="s">
        <v>6</v>
      </c>
      <c r="O234" s="79"/>
    </row>
    <row r="235" spans="2:15"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</row>
    <row r="236" spans="2:15">
      <c r="B236" s="79"/>
      <c r="C236" s="79"/>
      <c r="D236" s="79"/>
      <c r="E236" s="79" t="s">
        <v>7</v>
      </c>
      <c r="F236" s="79" t="s">
        <v>8</v>
      </c>
      <c r="G236" s="79"/>
      <c r="H236" s="79"/>
      <c r="I236" s="79"/>
      <c r="J236" s="79"/>
      <c r="K236" s="79" t="s">
        <v>9</v>
      </c>
      <c r="L236" s="79" t="s">
        <v>10</v>
      </c>
      <c r="M236" s="79"/>
      <c r="N236" s="79" t="s">
        <v>11</v>
      </c>
      <c r="O236" s="79" t="s">
        <v>12</v>
      </c>
    </row>
    <row r="237" spans="2:15">
      <c r="B237" s="79"/>
      <c r="C237" s="79"/>
      <c r="D237" s="79"/>
      <c r="E237" s="79"/>
      <c r="F237" s="79" t="s">
        <v>13</v>
      </c>
      <c r="G237" s="79" t="s">
        <v>14</v>
      </c>
      <c r="H237" s="79" t="s">
        <v>15</v>
      </c>
      <c r="I237" s="79"/>
      <c r="J237" s="79"/>
      <c r="K237" s="79"/>
      <c r="L237" s="79"/>
      <c r="M237" s="79"/>
      <c r="N237" s="79"/>
      <c r="O237" s="79"/>
    </row>
    <row r="238" spans="2:15"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</row>
    <row r="239" spans="2:15"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</row>
    <row r="240" spans="2:15">
      <c r="B240" s="79"/>
      <c r="C240" s="79"/>
      <c r="D240" s="1" t="s">
        <v>16</v>
      </c>
      <c r="E240" s="1" t="s">
        <v>17</v>
      </c>
      <c r="F240" s="1" t="s">
        <v>17</v>
      </c>
      <c r="G240" s="1" t="s">
        <v>17</v>
      </c>
      <c r="H240" s="1" t="s">
        <v>18</v>
      </c>
      <c r="I240" s="1" t="s">
        <v>19</v>
      </c>
      <c r="J240" s="1"/>
      <c r="K240" s="1" t="s">
        <v>20</v>
      </c>
      <c r="L240" s="1" t="s">
        <v>20</v>
      </c>
      <c r="M240" s="1" t="str">
        <f>L240</f>
        <v>Kč</v>
      </c>
      <c r="N240" s="1" t="str">
        <f>M240</f>
        <v>Kč</v>
      </c>
      <c r="O240" s="1" t="str">
        <f>N240</f>
        <v>Kč</v>
      </c>
    </row>
    <row r="241" spans="2:15">
      <c r="B241" s="2">
        <v>1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4"/>
      <c r="N241" s="3"/>
      <c r="O241" s="3"/>
    </row>
    <row r="242" spans="2:15">
      <c r="B242" s="2">
        <v>2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4"/>
      <c r="N242" s="3"/>
      <c r="O242" s="3"/>
    </row>
    <row r="243" spans="2:15">
      <c r="B243" s="2">
        <v>3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4"/>
      <c r="N243" s="3"/>
      <c r="O243" s="3"/>
    </row>
    <row r="244" spans="2:15">
      <c r="B244" s="2">
        <v>4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4"/>
      <c r="N244" s="3"/>
      <c r="O244" s="3"/>
    </row>
    <row r="245" spans="2:15">
      <c r="B245" s="2">
        <v>5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4"/>
      <c r="N245" s="3"/>
      <c r="O245" s="3"/>
    </row>
    <row r="246" spans="2:15">
      <c r="B246" s="2">
        <v>6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4"/>
      <c r="N246" s="3"/>
      <c r="O246" s="3"/>
    </row>
    <row r="247" spans="2:15">
      <c r="B247" s="2">
        <v>7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4"/>
      <c r="N247" s="3"/>
      <c r="O247" s="3"/>
    </row>
    <row r="248" spans="2:15">
      <c r="B248" s="2">
        <v>8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4"/>
      <c r="N248" s="3"/>
      <c r="O248" s="3"/>
    </row>
    <row r="249" spans="2:15">
      <c r="B249" s="2">
        <v>9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4"/>
      <c r="N249" s="3"/>
      <c r="O249" s="3"/>
    </row>
    <row r="250" spans="2:15">
      <c r="B250" s="2">
        <v>10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4"/>
      <c r="N250" s="3"/>
      <c r="O250" s="3"/>
    </row>
    <row r="251" spans="2:15" ht="15.95">
      <c r="B251" s="78" t="s">
        <v>21</v>
      </c>
      <c r="C251" s="78"/>
      <c r="D251" s="78"/>
      <c r="E251" s="5">
        <f t="shared" ref="E251:O251" si="10">SUM(E241:E250)</f>
        <v>0</v>
      </c>
      <c r="F251" s="5">
        <f t="shared" si="10"/>
        <v>0</v>
      </c>
      <c r="G251" s="5">
        <f t="shared" si="10"/>
        <v>0</v>
      </c>
      <c r="H251" s="5">
        <f t="shared" si="10"/>
        <v>0</v>
      </c>
      <c r="I251" s="5">
        <f t="shared" si="10"/>
        <v>0</v>
      </c>
      <c r="J251" s="5">
        <f t="shared" si="10"/>
        <v>0</v>
      </c>
      <c r="K251" s="5">
        <f t="shared" si="10"/>
        <v>0</v>
      </c>
      <c r="L251" s="5">
        <f t="shared" si="10"/>
        <v>0</v>
      </c>
      <c r="M251" s="5">
        <f t="shared" si="10"/>
        <v>0</v>
      </c>
      <c r="N251" s="5">
        <f t="shared" si="10"/>
        <v>0</v>
      </c>
      <c r="O251" s="5">
        <f t="shared" si="10"/>
        <v>0</v>
      </c>
    </row>
    <row r="252" spans="2:15" ht="17.100000000000001">
      <c r="B252" s="141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3"/>
      <c r="N252" s="78">
        <f>N251+O251</f>
        <v>0</v>
      </c>
      <c r="O252" s="78"/>
    </row>
    <row r="253" spans="2:15" ht="15.95">
      <c r="B253" s="144" t="s">
        <v>22</v>
      </c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</row>
    <row r="255" spans="2:15">
      <c r="B255" s="80" t="s">
        <v>33</v>
      </c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</row>
    <row r="256" spans="2:15"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</row>
    <row r="257" spans="2:15">
      <c r="B257" s="79" t="s">
        <v>1</v>
      </c>
      <c r="C257" s="79" t="s">
        <v>2</v>
      </c>
      <c r="D257" s="79" t="s">
        <v>3</v>
      </c>
      <c r="E257" s="79" t="s">
        <v>4</v>
      </c>
      <c r="F257" s="79"/>
      <c r="G257" s="79"/>
      <c r="H257" s="79"/>
      <c r="I257" s="79"/>
      <c r="J257" s="79"/>
      <c r="K257" s="79"/>
      <c r="L257" s="79"/>
      <c r="M257" s="79" t="s">
        <v>5</v>
      </c>
      <c r="N257" s="79" t="s">
        <v>6</v>
      </c>
      <c r="O257" s="79"/>
    </row>
    <row r="258" spans="2:15"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</row>
    <row r="259" spans="2:15">
      <c r="B259" s="79"/>
      <c r="C259" s="79"/>
      <c r="D259" s="79"/>
      <c r="E259" s="79" t="s">
        <v>7</v>
      </c>
      <c r="F259" s="79" t="s">
        <v>8</v>
      </c>
      <c r="G259" s="79"/>
      <c r="H259" s="79"/>
      <c r="I259" s="79"/>
      <c r="J259" s="79"/>
      <c r="K259" s="79" t="s">
        <v>9</v>
      </c>
      <c r="L259" s="79" t="s">
        <v>10</v>
      </c>
      <c r="M259" s="79"/>
      <c r="N259" s="79" t="s">
        <v>11</v>
      </c>
      <c r="O259" s="79" t="s">
        <v>12</v>
      </c>
    </row>
    <row r="260" spans="2:15">
      <c r="B260" s="79"/>
      <c r="C260" s="79"/>
      <c r="D260" s="79"/>
      <c r="E260" s="79"/>
      <c r="F260" s="79" t="s">
        <v>13</v>
      </c>
      <c r="G260" s="79" t="s">
        <v>14</v>
      </c>
      <c r="H260" s="79" t="s">
        <v>15</v>
      </c>
      <c r="I260" s="79"/>
      <c r="J260" s="79"/>
      <c r="K260" s="79"/>
      <c r="L260" s="79"/>
      <c r="M260" s="79"/>
      <c r="N260" s="79"/>
      <c r="O260" s="79"/>
    </row>
    <row r="261" spans="2:15"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</row>
    <row r="262" spans="2:15"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</row>
    <row r="263" spans="2:15">
      <c r="B263" s="79"/>
      <c r="C263" s="79"/>
      <c r="D263" s="1" t="s">
        <v>16</v>
      </c>
      <c r="E263" s="1" t="s">
        <v>17</v>
      </c>
      <c r="F263" s="1" t="s">
        <v>17</v>
      </c>
      <c r="G263" s="1" t="s">
        <v>17</v>
      </c>
      <c r="H263" s="1" t="s">
        <v>18</v>
      </c>
      <c r="I263" s="1" t="s">
        <v>19</v>
      </c>
      <c r="J263" s="1"/>
      <c r="K263" s="1" t="s">
        <v>20</v>
      </c>
      <c r="L263" s="1" t="s">
        <v>20</v>
      </c>
      <c r="M263" s="1" t="str">
        <f>L263</f>
        <v>Kč</v>
      </c>
      <c r="N263" s="1" t="str">
        <f>M263</f>
        <v>Kč</v>
      </c>
      <c r="O263" s="1" t="str">
        <f>N263</f>
        <v>Kč</v>
      </c>
    </row>
    <row r="264" spans="2:15">
      <c r="B264" s="2">
        <v>1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4"/>
      <c r="N264" s="3"/>
      <c r="O264" s="3"/>
    </row>
    <row r="265" spans="2:15">
      <c r="B265" s="2">
        <v>2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4"/>
      <c r="N265" s="3"/>
      <c r="O265" s="3"/>
    </row>
    <row r="266" spans="2:15">
      <c r="B266" s="2">
        <v>3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4"/>
      <c r="N266" s="3"/>
      <c r="O266" s="3"/>
    </row>
    <row r="267" spans="2:15">
      <c r="B267" s="2">
        <v>4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4"/>
      <c r="N267" s="3"/>
      <c r="O267" s="3"/>
    </row>
    <row r="268" spans="2:15">
      <c r="B268" s="2">
        <v>5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4"/>
      <c r="N268" s="3"/>
      <c r="O268" s="3"/>
    </row>
    <row r="269" spans="2:15">
      <c r="B269" s="2">
        <v>6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4"/>
      <c r="N269" s="3"/>
      <c r="O269" s="3"/>
    </row>
    <row r="270" spans="2:15">
      <c r="B270" s="2">
        <v>7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4"/>
      <c r="N270" s="3"/>
      <c r="O270" s="3"/>
    </row>
    <row r="271" spans="2:15">
      <c r="B271" s="2">
        <v>8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4"/>
      <c r="N271" s="3"/>
      <c r="O271" s="3"/>
    </row>
    <row r="272" spans="2:15">
      <c r="B272" s="2">
        <v>9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4"/>
      <c r="N272" s="3"/>
      <c r="O272" s="3"/>
    </row>
    <row r="273" spans="2:15">
      <c r="B273" s="2">
        <v>10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4"/>
      <c r="N273" s="3"/>
      <c r="O273" s="3"/>
    </row>
    <row r="274" spans="2:15" ht="15.95">
      <c r="B274" s="78" t="s">
        <v>21</v>
      </c>
      <c r="C274" s="78"/>
      <c r="D274" s="78"/>
      <c r="E274" s="5">
        <f t="shared" ref="E274:O274" si="11">SUM(E264:E273)</f>
        <v>0</v>
      </c>
      <c r="F274" s="5">
        <f t="shared" si="11"/>
        <v>0</v>
      </c>
      <c r="G274" s="5">
        <f t="shared" si="11"/>
        <v>0</v>
      </c>
      <c r="H274" s="5">
        <f t="shared" si="11"/>
        <v>0</v>
      </c>
      <c r="I274" s="5">
        <f t="shared" si="11"/>
        <v>0</v>
      </c>
      <c r="J274" s="5">
        <f t="shared" si="11"/>
        <v>0</v>
      </c>
      <c r="K274" s="5">
        <f t="shared" si="11"/>
        <v>0</v>
      </c>
      <c r="L274" s="5">
        <f t="shared" si="11"/>
        <v>0</v>
      </c>
      <c r="M274" s="5">
        <f t="shared" si="11"/>
        <v>0</v>
      </c>
      <c r="N274" s="5">
        <f t="shared" si="11"/>
        <v>0</v>
      </c>
      <c r="O274" s="5">
        <f t="shared" si="11"/>
        <v>0</v>
      </c>
    </row>
    <row r="275" spans="2:15" ht="17.100000000000001">
      <c r="B275" s="141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3"/>
      <c r="N275" s="78">
        <f>N274+O274</f>
        <v>0</v>
      </c>
      <c r="O275" s="78"/>
    </row>
    <row r="276" spans="2:15" ht="15.95">
      <c r="B276" s="144" t="s">
        <v>22</v>
      </c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</row>
    <row r="278" spans="2:15">
      <c r="B278" s="80" t="s">
        <v>34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</row>
    <row r="279" spans="2:15"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</row>
    <row r="280" spans="2:15">
      <c r="B280" s="79" t="s">
        <v>1</v>
      </c>
      <c r="C280" s="79" t="s">
        <v>2</v>
      </c>
      <c r="D280" s="79" t="s">
        <v>3</v>
      </c>
      <c r="E280" s="79" t="s">
        <v>4</v>
      </c>
      <c r="F280" s="79"/>
      <c r="G280" s="79"/>
      <c r="H280" s="79"/>
      <c r="I280" s="79"/>
      <c r="J280" s="79"/>
      <c r="K280" s="79"/>
      <c r="L280" s="79"/>
      <c r="M280" s="79" t="s">
        <v>5</v>
      </c>
      <c r="N280" s="79" t="s">
        <v>6</v>
      </c>
      <c r="O280" s="79"/>
    </row>
    <row r="281" spans="2:15"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</row>
    <row r="282" spans="2:15">
      <c r="B282" s="79"/>
      <c r="C282" s="79"/>
      <c r="D282" s="79"/>
      <c r="E282" s="79" t="s">
        <v>7</v>
      </c>
      <c r="F282" s="79" t="s">
        <v>8</v>
      </c>
      <c r="G282" s="79"/>
      <c r="H282" s="79"/>
      <c r="I282" s="79"/>
      <c r="J282" s="79"/>
      <c r="K282" s="79" t="s">
        <v>9</v>
      </c>
      <c r="L282" s="79" t="s">
        <v>10</v>
      </c>
      <c r="M282" s="79"/>
      <c r="N282" s="79" t="s">
        <v>11</v>
      </c>
      <c r="O282" s="79" t="s">
        <v>12</v>
      </c>
    </row>
    <row r="283" spans="2:15">
      <c r="B283" s="79"/>
      <c r="C283" s="79"/>
      <c r="D283" s="79"/>
      <c r="E283" s="79"/>
      <c r="F283" s="79" t="s">
        <v>13</v>
      </c>
      <c r="G283" s="79" t="s">
        <v>14</v>
      </c>
      <c r="H283" s="79" t="s">
        <v>15</v>
      </c>
      <c r="I283" s="79"/>
      <c r="J283" s="79"/>
      <c r="K283" s="79"/>
      <c r="L283" s="79"/>
      <c r="M283" s="79"/>
      <c r="N283" s="79"/>
      <c r="O283" s="79"/>
    </row>
    <row r="284" spans="2:15"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</row>
    <row r="285" spans="2:15"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</row>
    <row r="286" spans="2:15">
      <c r="B286" s="79"/>
      <c r="C286" s="79"/>
      <c r="D286" s="1" t="s">
        <v>16</v>
      </c>
      <c r="E286" s="1" t="s">
        <v>17</v>
      </c>
      <c r="F286" s="1" t="s">
        <v>17</v>
      </c>
      <c r="G286" s="1" t="s">
        <v>17</v>
      </c>
      <c r="H286" s="1" t="s">
        <v>18</v>
      </c>
      <c r="I286" s="1" t="s">
        <v>19</v>
      </c>
      <c r="J286" s="1"/>
      <c r="K286" s="1" t="s">
        <v>20</v>
      </c>
      <c r="L286" s="1" t="s">
        <v>20</v>
      </c>
      <c r="M286" s="1" t="str">
        <f>L286</f>
        <v>Kč</v>
      </c>
      <c r="N286" s="1" t="str">
        <f>M286</f>
        <v>Kč</v>
      </c>
      <c r="O286" s="1" t="str">
        <f>N286</f>
        <v>Kč</v>
      </c>
    </row>
    <row r="287" spans="2:15">
      <c r="B287" s="2">
        <v>1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4"/>
      <c r="N287" s="3"/>
      <c r="O287" s="3"/>
    </row>
    <row r="288" spans="2:15">
      <c r="B288" s="2">
        <v>2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4"/>
      <c r="N288" s="3"/>
      <c r="O288" s="3"/>
    </row>
    <row r="289" spans="2:15">
      <c r="B289" s="2">
        <v>3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4"/>
      <c r="N289" s="3"/>
      <c r="O289" s="3"/>
    </row>
    <row r="290" spans="2:15">
      <c r="B290" s="2">
        <v>4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4"/>
      <c r="N290" s="3"/>
      <c r="O290" s="3"/>
    </row>
    <row r="291" spans="2:15">
      <c r="B291" s="2">
        <v>5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4"/>
      <c r="N291" s="3"/>
      <c r="O291" s="3"/>
    </row>
    <row r="292" spans="2:15">
      <c r="B292" s="2">
        <v>6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4"/>
      <c r="N292" s="3"/>
      <c r="O292" s="3"/>
    </row>
    <row r="293" spans="2:15">
      <c r="B293" s="2">
        <v>7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4"/>
      <c r="N293" s="3"/>
      <c r="O293" s="3"/>
    </row>
    <row r="294" spans="2:15">
      <c r="B294" s="2">
        <v>8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4"/>
      <c r="N294" s="3"/>
      <c r="O294" s="3"/>
    </row>
    <row r="295" spans="2:15">
      <c r="B295" s="2">
        <v>9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4"/>
      <c r="N295" s="3"/>
      <c r="O295" s="3"/>
    </row>
    <row r="296" spans="2:15">
      <c r="B296" s="2">
        <v>10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4"/>
      <c r="N296" s="3"/>
      <c r="O296" s="3"/>
    </row>
    <row r="297" spans="2:15" ht="15.95">
      <c r="B297" s="78" t="s">
        <v>21</v>
      </c>
      <c r="C297" s="78"/>
      <c r="D297" s="78"/>
      <c r="E297" s="5">
        <f t="shared" ref="E297:O297" si="12">SUM(E287:E296)</f>
        <v>0</v>
      </c>
      <c r="F297" s="5">
        <f t="shared" si="12"/>
        <v>0</v>
      </c>
      <c r="G297" s="5">
        <f t="shared" si="12"/>
        <v>0</v>
      </c>
      <c r="H297" s="5">
        <f t="shared" si="12"/>
        <v>0</v>
      </c>
      <c r="I297" s="5">
        <f t="shared" si="12"/>
        <v>0</v>
      </c>
      <c r="J297" s="5">
        <f t="shared" si="12"/>
        <v>0</v>
      </c>
      <c r="K297" s="5">
        <f t="shared" si="12"/>
        <v>0</v>
      </c>
      <c r="L297" s="5">
        <f t="shared" si="12"/>
        <v>0</v>
      </c>
      <c r="M297" s="5">
        <f t="shared" si="12"/>
        <v>0</v>
      </c>
      <c r="N297" s="5">
        <f t="shared" si="12"/>
        <v>0</v>
      </c>
      <c r="O297" s="5">
        <f t="shared" si="12"/>
        <v>0</v>
      </c>
    </row>
    <row r="298" spans="2:15" ht="17.100000000000001">
      <c r="B298" s="141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3"/>
      <c r="N298" s="78">
        <f>N297+O297</f>
        <v>0</v>
      </c>
      <c r="O298" s="78"/>
    </row>
    <row r="299" spans="2:15" ht="15.95">
      <c r="B299" s="144" t="s">
        <v>22</v>
      </c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</row>
    <row r="301" spans="2:15">
      <c r="B301" s="80" t="s">
        <v>35</v>
      </c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</row>
    <row r="302" spans="2:15"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</row>
    <row r="303" spans="2:15">
      <c r="B303" s="79" t="s">
        <v>1</v>
      </c>
      <c r="C303" s="79" t="s">
        <v>2</v>
      </c>
      <c r="D303" s="79" t="s">
        <v>3</v>
      </c>
      <c r="E303" s="79" t="s">
        <v>4</v>
      </c>
      <c r="F303" s="79"/>
      <c r="G303" s="79"/>
      <c r="H303" s="79"/>
      <c r="I303" s="79"/>
      <c r="J303" s="79"/>
      <c r="K303" s="79"/>
      <c r="L303" s="79"/>
      <c r="M303" s="79" t="s">
        <v>5</v>
      </c>
      <c r="N303" s="79" t="s">
        <v>6</v>
      </c>
      <c r="O303" s="79"/>
    </row>
    <row r="304" spans="2:15"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</row>
    <row r="305" spans="2:15">
      <c r="B305" s="79"/>
      <c r="C305" s="79"/>
      <c r="D305" s="79"/>
      <c r="E305" s="79" t="s">
        <v>7</v>
      </c>
      <c r="F305" s="79" t="s">
        <v>8</v>
      </c>
      <c r="G305" s="79"/>
      <c r="H305" s="79"/>
      <c r="I305" s="79"/>
      <c r="J305" s="79"/>
      <c r="K305" s="79" t="s">
        <v>9</v>
      </c>
      <c r="L305" s="79" t="s">
        <v>10</v>
      </c>
      <c r="M305" s="79"/>
      <c r="N305" s="79" t="s">
        <v>11</v>
      </c>
      <c r="O305" s="79" t="s">
        <v>12</v>
      </c>
    </row>
    <row r="306" spans="2:15">
      <c r="B306" s="79"/>
      <c r="C306" s="79"/>
      <c r="D306" s="79"/>
      <c r="E306" s="79"/>
      <c r="F306" s="79" t="s">
        <v>13</v>
      </c>
      <c r="G306" s="79" t="s">
        <v>14</v>
      </c>
      <c r="H306" s="79" t="s">
        <v>15</v>
      </c>
      <c r="I306" s="79"/>
      <c r="J306" s="79"/>
      <c r="K306" s="79"/>
      <c r="L306" s="79"/>
      <c r="M306" s="79"/>
      <c r="N306" s="79"/>
      <c r="O306" s="79"/>
    </row>
    <row r="307" spans="2:15"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</row>
    <row r="308" spans="2:15"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</row>
    <row r="309" spans="2:15">
      <c r="B309" s="79"/>
      <c r="C309" s="79"/>
      <c r="D309" s="1" t="s">
        <v>16</v>
      </c>
      <c r="E309" s="1" t="s">
        <v>17</v>
      </c>
      <c r="F309" s="1" t="s">
        <v>17</v>
      </c>
      <c r="G309" s="1" t="s">
        <v>17</v>
      </c>
      <c r="H309" s="1" t="s">
        <v>18</v>
      </c>
      <c r="I309" s="1" t="s">
        <v>19</v>
      </c>
      <c r="J309" s="1"/>
      <c r="K309" s="1" t="s">
        <v>20</v>
      </c>
      <c r="L309" s="1" t="s">
        <v>20</v>
      </c>
      <c r="M309" s="1" t="str">
        <f>L309</f>
        <v>Kč</v>
      </c>
      <c r="N309" s="1" t="str">
        <f>M309</f>
        <v>Kč</v>
      </c>
      <c r="O309" s="1" t="str">
        <f>N309</f>
        <v>Kč</v>
      </c>
    </row>
    <row r="310" spans="2:15">
      <c r="B310" s="2">
        <v>1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4"/>
      <c r="N310" s="3"/>
      <c r="O310" s="3"/>
    </row>
    <row r="311" spans="2:15">
      <c r="B311" s="2">
        <v>2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4"/>
      <c r="N311" s="3"/>
      <c r="O311" s="3"/>
    </row>
    <row r="312" spans="2:15">
      <c r="B312" s="2">
        <v>3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4"/>
      <c r="N312" s="3"/>
      <c r="O312" s="3"/>
    </row>
    <row r="313" spans="2:15">
      <c r="B313" s="2">
        <v>4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4"/>
      <c r="N313" s="3"/>
      <c r="O313" s="3"/>
    </row>
    <row r="314" spans="2:15">
      <c r="B314" s="2">
        <v>5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4"/>
      <c r="N314" s="3"/>
      <c r="O314" s="3"/>
    </row>
    <row r="315" spans="2:15">
      <c r="B315" s="2">
        <v>6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4"/>
      <c r="N315" s="3"/>
      <c r="O315" s="3"/>
    </row>
    <row r="316" spans="2:15">
      <c r="B316" s="2">
        <v>7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4"/>
      <c r="N316" s="3"/>
      <c r="O316" s="3"/>
    </row>
    <row r="317" spans="2:15">
      <c r="B317" s="2">
        <v>8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4"/>
      <c r="N317" s="3"/>
      <c r="O317" s="3"/>
    </row>
    <row r="318" spans="2:15">
      <c r="B318" s="2">
        <v>9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4"/>
      <c r="N318" s="3"/>
      <c r="O318" s="3"/>
    </row>
    <row r="319" spans="2:15">
      <c r="B319" s="2">
        <v>10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4"/>
      <c r="N319" s="3"/>
      <c r="O319" s="3"/>
    </row>
    <row r="320" spans="2:15" ht="15.95">
      <c r="B320" s="78" t="s">
        <v>21</v>
      </c>
      <c r="C320" s="78"/>
      <c r="D320" s="78"/>
      <c r="E320" s="5">
        <f t="shared" ref="E320:O320" si="13">SUM(E310:E319)</f>
        <v>0</v>
      </c>
      <c r="F320" s="5">
        <f t="shared" si="13"/>
        <v>0</v>
      </c>
      <c r="G320" s="5">
        <f t="shared" si="13"/>
        <v>0</v>
      </c>
      <c r="H320" s="5">
        <f t="shared" si="13"/>
        <v>0</v>
      </c>
      <c r="I320" s="5">
        <f t="shared" si="13"/>
        <v>0</v>
      </c>
      <c r="J320" s="5">
        <f t="shared" si="13"/>
        <v>0</v>
      </c>
      <c r="K320" s="5">
        <f t="shared" si="13"/>
        <v>0</v>
      </c>
      <c r="L320" s="5">
        <f t="shared" si="13"/>
        <v>0</v>
      </c>
      <c r="M320" s="5">
        <f t="shared" si="13"/>
        <v>0</v>
      </c>
      <c r="N320" s="5">
        <f t="shared" si="13"/>
        <v>0</v>
      </c>
      <c r="O320" s="5">
        <f t="shared" si="13"/>
        <v>0</v>
      </c>
    </row>
    <row r="321" spans="2:15" ht="17.100000000000001">
      <c r="B321" s="141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3"/>
      <c r="N321" s="78">
        <f>N320+O320</f>
        <v>0</v>
      </c>
      <c r="O321" s="78"/>
    </row>
    <row r="322" spans="2:15" ht="15.95">
      <c r="B322" s="144" t="s">
        <v>22</v>
      </c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</row>
  </sheetData>
  <protectedRanges>
    <protectedRange sqref="C218:O222 C195:O199 C172:O176 C149:O153 C126:O130 C103:O107 C80:O84 C57:O61 C34:O38 C11:O15 C241:O245 C264:O268 C287:O291 C310:O314" name="asfa_1"/>
  </protectedRanges>
  <mergeCells count="280">
    <mergeCell ref="B320:D320"/>
    <mergeCell ref="B321:M321"/>
    <mergeCell ref="N321:O321"/>
    <mergeCell ref="B322:O322"/>
    <mergeCell ref="B297:D297"/>
    <mergeCell ref="B298:M298"/>
    <mergeCell ref="N298:O298"/>
    <mergeCell ref="B299:O299"/>
    <mergeCell ref="B301:O302"/>
    <mergeCell ref="B303:B309"/>
    <mergeCell ref="C303:C309"/>
    <mergeCell ref="D303:D308"/>
    <mergeCell ref="E303:L304"/>
    <mergeCell ref="M303:M308"/>
    <mergeCell ref="N303:O304"/>
    <mergeCell ref="E305:E308"/>
    <mergeCell ref="F305:J305"/>
    <mergeCell ref="K305:K308"/>
    <mergeCell ref="L305:L308"/>
    <mergeCell ref="N305:N308"/>
    <mergeCell ref="O305:O308"/>
    <mergeCell ref="F306:F308"/>
    <mergeCell ref="G306:G308"/>
    <mergeCell ref="H306:J308"/>
    <mergeCell ref="B274:D274"/>
    <mergeCell ref="B275:M275"/>
    <mergeCell ref="N275:O275"/>
    <mergeCell ref="B276:O276"/>
    <mergeCell ref="B278:O279"/>
    <mergeCell ref="B280:B286"/>
    <mergeCell ref="C280:C286"/>
    <mergeCell ref="D280:D285"/>
    <mergeCell ref="E280:L281"/>
    <mergeCell ref="M280:M285"/>
    <mergeCell ref="N280:O281"/>
    <mergeCell ref="E282:E285"/>
    <mergeCell ref="F282:J282"/>
    <mergeCell ref="K282:K285"/>
    <mergeCell ref="L282:L285"/>
    <mergeCell ref="N282:N285"/>
    <mergeCell ref="O282:O285"/>
    <mergeCell ref="F283:F285"/>
    <mergeCell ref="G283:G285"/>
    <mergeCell ref="H283:J285"/>
    <mergeCell ref="B251:D251"/>
    <mergeCell ref="B252:M252"/>
    <mergeCell ref="N252:O252"/>
    <mergeCell ref="B253:O253"/>
    <mergeCell ref="B255:O256"/>
    <mergeCell ref="B257:B263"/>
    <mergeCell ref="C257:C263"/>
    <mergeCell ref="D257:D262"/>
    <mergeCell ref="E257:L258"/>
    <mergeCell ref="M257:M262"/>
    <mergeCell ref="N257:O258"/>
    <mergeCell ref="E259:E262"/>
    <mergeCell ref="F259:J259"/>
    <mergeCell ref="K259:K262"/>
    <mergeCell ref="L259:L262"/>
    <mergeCell ref="N259:N262"/>
    <mergeCell ref="O259:O262"/>
    <mergeCell ref="F260:F262"/>
    <mergeCell ref="G260:G262"/>
    <mergeCell ref="H260:J262"/>
    <mergeCell ref="B232:O233"/>
    <mergeCell ref="B234:B240"/>
    <mergeCell ref="C234:C240"/>
    <mergeCell ref="D234:D239"/>
    <mergeCell ref="E234:L235"/>
    <mergeCell ref="M234:M239"/>
    <mergeCell ref="N234:O235"/>
    <mergeCell ref="E236:E239"/>
    <mergeCell ref="F236:J236"/>
    <mergeCell ref="K236:K239"/>
    <mergeCell ref="L236:L239"/>
    <mergeCell ref="N236:N239"/>
    <mergeCell ref="O236:O239"/>
    <mergeCell ref="F237:F239"/>
    <mergeCell ref="G237:G239"/>
    <mergeCell ref="H237:J239"/>
    <mergeCell ref="B2:O3"/>
    <mergeCell ref="B4:B10"/>
    <mergeCell ref="C4:C10"/>
    <mergeCell ref="D4:D9"/>
    <mergeCell ref="E4:L5"/>
    <mergeCell ref="M4:M9"/>
    <mergeCell ref="N4:O5"/>
    <mergeCell ref="E6:E9"/>
    <mergeCell ref="F6:J6"/>
    <mergeCell ref="B21:D21"/>
    <mergeCell ref="B22:M22"/>
    <mergeCell ref="N22:O22"/>
    <mergeCell ref="B25:O26"/>
    <mergeCell ref="E27:L28"/>
    <mergeCell ref="N27:O28"/>
    <mergeCell ref="B23:O23"/>
    <mergeCell ref="K6:K9"/>
    <mergeCell ref="L6:L9"/>
    <mergeCell ref="N6:N9"/>
    <mergeCell ref="O6:O9"/>
    <mergeCell ref="F7:F9"/>
    <mergeCell ref="G7:G9"/>
    <mergeCell ref="H7:J9"/>
    <mergeCell ref="C27:C33"/>
    <mergeCell ref="D27:D32"/>
    <mergeCell ref="M27:M32"/>
    <mergeCell ref="E29:E32"/>
    <mergeCell ref="K29:K32"/>
    <mergeCell ref="L29:L32"/>
    <mergeCell ref="N29:N32"/>
    <mergeCell ref="F29:J29"/>
    <mergeCell ref="O29:O32"/>
    <mergeCell ref="F30:F32"/>
    <mergeCell ref="B71:O72"/>
    <mergeCell ref="E73:L74"/>
    <mergeCell ref="N73:O74"/>
    <mergeCell ref="B67:D67"/>
    <mergeCell ref="B68:M68"/>
    <mergeCell ref="N68:O68"/>
    <mergeCell ref="B69:O69"/>
    <mergeCell ref="B48:O49"/>
    <mergeCell ref="E50:L51"/>
    <mergeCell ref="N50:O51"/>
    <mergeCell ref="F52:J52"/>
    <mergeCell ref="B113:D113"/>
    <mergeCell ref="B114:M114"/>
    <mergeCell ref="N114:O114"/>
    <mergeCell ref="B94:O95"/>
    <mergeCell ref="E96:L97"/>
    <mergeCell ref="N96:O97"/>
    <mergeCell ref="F98:J98"/>
    <mergeCell ref="F75:J75"/>
    <mergeCell ref="B73:B79"/>
    <mergeCell ref="C73:C79"/>
    <mergeCell ref="D73:D78"/>
    <mergeCell ref="M73:M78"/>
    <mergeCell ref="E75:E78"/>
    <mergeCell ref="K75:K78"/>
    <mergeCell ref="L75:L78"/>
    <mergeCell ref="N75:N78"/>
    <mergeCell ref="O75:O78"/>
    <mergeCell ref="F76:F78"/>
    <mergeCell ref="G76:G78"/>
    <mergeCell ref="H76:J78"/>
    <mergeCell ref="B90:D90"/>
    <mergeCell ref="B91:M91"/>
    <mergeCell ref="N91:O91"/>
    <mergeCell ref="B92:O92"/>
    <mergeCell ref="N121:N124"/>
    <mergeCell ref="O121:O124"/>
    <mergeCell ref="F122:F124"/>
    <mergeCell ref="G122:G124"/>
    <mergeCell ref="H122:J124"/>
    <mergeCell ref="B136:D136"/>
    <mergeCell ref="B117:O118"/>
    <mergeCell ref="E119:L120"/>
    <mergeCell ref="N119:O120"/>
    <mergeCell ref="F121:J121"/>
    <mergeCell ref="B119:B125"/>
    <mergeCell ref="C119:C125"/>
    <mergeCell ref="D119:D124"/>
    <mergeCell ref="M119:M124"/>
    <mergeCell ref="E121:E124"/>
    <mergeCell ref="K121:K124"/>
    <mergeCell ref="L121:L124"/>
    <mergeCell ref="N160:O160"/>
    <mergeCell ref="B161:O161"/>
    <mergeCell ref="B140:O141"/>
    <mergeCell ref="E142:L143"/>
    <mergeCell ref="N142:O143"/>
    <mergeCell ref="F144:J144"/>
    <mergeCell ref="E167:E170"/>
    <mergeCell ref="K167:K170"/>
    <mergeCell ref="L167:L170"/>
    <mergeCell ref="N167:N170"/>
    <mergeCell ref="O167:O170"/>
    <mergeCell ref="F168:F170"/>
    <mergeCell ref="G168:G170"/>
    <mergeCell ref="H168:J170"/>
    <mergeCell ref="C142:C148"/>
    <mergeCell ref="D142:D147"/>
    <mergeCell ref="M142:M147"/>
    <mergeCell ref="E144:E147"/>
    <mergeCell ref="O144:O147"/>
    <mergeCell ref="N206:O206"/>
    <mergeCell ref="B207:O207"/>
    <mergeCell ref="B186:O187"/>
    <mergeCell ref="E188:L189"/>
    <mergeCell ref="N188:O189"/>
    <mergeCell ref="F190:J190"/>
    <mergeCell ref="B182:D182"/>
    <mergeCell ref="B163:O164"/>
    <mergeCell ref="E165:L166"/>
    <mergeCell ref="N165:O166"/>
    <mergeCell ref="H214:J216"/>
    <mergeCell ref="F167:J167"/>
    <mergeCell ref="B165:B171"/>
    <mergeCell ref="C165:C171"/>
    <mergeCell ref="D165:D170"/>
    <mergeCell ref="M165:M170"/>
    <mergeCell ref="G30:G32"/>
    <mergeCell ref="H30:J32"/>
    <mergeCell ref="B44:D44"/>
    <mergeCell ref="F213:J213"/>
    <mergeCell ref="B211:B217"/>
    <mergeCell ref="C211:C217"/>
    <mergeCell ref="D211:D216"/>
    <mergeCell ref="M211:M216"/>
    <mergeCell ref="E213:E216"/>
    <mergeCell ref="K213:K216"/>
    <mergeCell ref="L213:L216"/>
    <mergeCell ref="B27:B33"/>
    <mergeCell ref="B45:M45"/>
    <mergeCell ref="F145:F147"/>
    <mergeCell ref="G145:G147"/>
    <mergeCell ref="H145:J147"/>
    <mergeCell ref="B159:D159"/>
    <mergeCell ref="B160:M160"/>
    <mergeCell ref="N45:O45"/>
    <mergeCell ref="B46:O46"/>
    <mergeCell ref="B50:B56"/>
    <mergeCell ref="C50:C56"/>
    <mergeCell ref="D50:D55"/>
    <mergeCell ref="M50:M55"/>
    <mergeCell ref="E52:E55"/>
    <mergeCell ref="K52:K55"/>
    <mergeCell ref="L52:L55"/>
    <mergeCell ref="N52:N55"/>
    <mergeCell ref="O52:O55"/>
    <mergeCell ref="F53:F55"/>
    <mergeCell ref="G53:G55"/>
    <mergeCell ref="H53:J55"/>
    <mergeCell ref="B229:M229"/>
    <mergeCell ref="N229:O229"/>
    <mergeCell ref="B96:B102"/>
    <mergeCell ref="C96:C102"/>
    <mergeCell ref="D96:D101"/>
    <mergeCell ref="M96:M101"/>
    <mergeCell ref="E98:E101"/>
    <mergeCell ref="K98:K101"/>
    <mergeCell ref="L98:L101"/>
    <mergeCell ref="N98:N101"/>
    <mergeCell ref="O98:O101"/>
    <mergeCell ref="F99:F101"/>
    <mergeCell ref="G99:G101"/>
    <mergeCell ref="H99:J101"/>
    <mergeCell ref="B228:D228"/>
    <mergeCell ref="B209:O210"/>
    <mergeCell ref="E211:L212"/>
    <mergeCell ref="N211:O212"/>
    <mergeCell ref="B205:D205"/>
    <mergeCell ref="B206:M206"/>
    <mergeCell ref="N213:N216"/>
    <mergeCell ref="O213:O216"/>
    <mergeCell ref="F214:F216"/>
    <mergeCell ref="G214:G216"/>
    <mergeCell ref="B230:O230"/>
    <mergeCell ref="B115:O115"/>
    <mergeCell ref="B183:M183"/>
    <mergeCell ref="N183:O183"/>
    <mergeCell ref="B184:O184"/>
    <mergeCell ref="B188:B194"/>
    <mergeCell ref="C188:C194"/>
    <mergeCell ref="D188:D193"/>
    <mergeCell ref="M188:M193"/>
    <mergeCell ref="E190:E193"/>
    <mergeCell ref="K190:K193"/>
    <mergeCell ref="L190:L193"/>
    <mergeCell ref="N190:N193"/>
    <mergeCell ref="O190:O193"/>
    <mergeCell ref="F191:F193"/>
    <mergeCell ref="G191:G193"/>
    <mergeCell ref="H191:J193"/>
    <mergeCell ref="B137:M137"/>
    <mergeCell ref="N137:O137"/>
    <mergeCell ref="B138:O138"/>
    <mergeCell ref="B142:B148"/>
    <mergeCell ref="K144:K147"/>
    <mergeCell ref="L144:L147"/>
    <mergeCell ref="N144:N1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3931-F6A6-4279-AE33-96751769F762}">
  <dimension ref="B3:AB557"/>
  <sheetViews>
    <sheetView tabSelected="1" topLeftCell="A344" zoomScale="87" workbookViewId="0">
      <selection activeCell="W158" sqref="W158"/>
    </sheetView>
  </sheetViews>
  <sheetFormatPr defaultColWidth="8.85546875" defaultRowHeight="15"/>
  <cols>
    <col min="2" max="2" width="19.140625" bestFit="1" customWidth="1"/>
    <col min="4" max="6" width="0" hidden="1" customWidth="1"/>
    <col min="7" max="7" width="12.85546875" customWidth="1"/>
    <col min="19" max="20" width="8.85546875" hidden="1" customWidth="1"/>
    <col min="22" max="22" width="23.140625" customWidth="1"/>
    <col min="23" max="23" width="22.42578125" customWidth="1"/>
    <col min="24" max="24" width="22.7109375" customWidth="1"/>
    <col min="26" max="26" width="22.42578125" bestFit="1" customWidth="1"/>
    <col min="27" max="27" width="35.140625" bestFit="1" customWidth="1"/>
    <col min="28" max="28" width="33.140625" bestFit="1" customWidth="1"/>
  </cols>
  <sheetData>
    <row r="3" spans="2:28" ht="15" customHeight="1">
      <c r="B3" s="96" t="s">
        <v>36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6"/>
      <c r="V3" s="7" t="s">
        <v>37</v>
      </c>
      <c r="W3" s="8"/>
      <c r="X3" s="8"/>
    </row>
    <row r="4" spans="2:28" ht="15" customHeight="1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6"/>
      <c r="V4" s="9" t="s">
        <v>38</v>
      </c>
      <c r="W4" s="8"/>
      <c r="X4" s="8"/>
    </row>
    <row r="5" spans="2:28">
      <c r="B5" s="10" t="s">
        <v>39</v>
      </c>
      <c r="C5" s="10">
        <v>11</v>
      </c>
      <c r="D5" s="11"/>
      <c r="E5" s="11"/>
      <c r="F5" s="12" t="s">
        <v>40</v>
      </c>
      <c r="G5" s="12" t="s">
        <v>41</v>
      </c>
      <c r="H5" s="12">
        <v>0</v>
      </c>
      <c r="I5" s="12">
        <f>H5+1</f>
        <v>1</v>
      </c>
      <c r="J5" s="12">
        <f t="shared" ref="J5:S5" si="0">I5+1</f>
        <v>2</v>
      </c>
      <c r="K5" s="12">
        <f t="shared" si="0"/>
        <v>3</v>
      </c>
      <c r="L5" s="12">
        <f t="shared" si="0"/>
        <v>4</v>
      </c>
      <c r="M5" s="12">
        <f t="shared" si="0"/>
        <v>5</v>
      </c>
      <c r="N5" s="12">
        <f t="shared" si="0"/>
        <v>6</v>
      </c>
      <c r="O5" s="12">
        <f t="shared" si="0"/>
        <v>7</v>
      </c>
      <c r="P5" s="12">
        <f t="shared" si="0"/>
        <v>8</v>
      </c>
      <c r="Q5" s="12">
        <f t="shared" si="0"/>
        <v>9</v>
      </c>
      <c r="R5" s="12">
        <f t="shared" si="0"/>
        <v>10</v>
      </c>
      <c r="S5" s="12">
        <f t="shared" si="0"/>
        <v>11</v>
      </c>
      <c r="T5" s="12">
        <v>12</v>
      </c>
      <c r="U5" s="13"/>
      <c r="V5" s="105" t="s">
        <v>42</v>
      </c>
      <c r="W5" s="105"/>
      <c r="X5" s="13"/>
    </row>
    <row r="6" spans="2:28">
      <c r="B6" s="102" t="s">
        <v>43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6"/>
      <c r="V6" s="8"/>
      <c r="W6" s="8"/>
      <c r="X6" s="8"/>
    </row>
    <row r="7" spans="2:28">
      <c r="B7" s="14" t="s">
        <v>44</v>
      </c>
      <c r="C7" s="14" t="s">
        <v>45</v>
      </c>
      <c r="D7" s="15"/>
      <c r="E7" s="15"/>
      <c r="F7" s="16"/>
      <c r="G7" s="87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17"/>
    </row>
    <row r="8" spans="2:28" ht="15" customHeight="1">
      <c r="B8" s="18" t="s">
        <v>46</v>
      </c>
      <c r="C8" s="14" t="s">
        <v>17</v>
      </c>
      <c r="D8" s="19"/>
      <c r="E8" s="19"/>
      <c r="F8" s="20"/>
      <c r="G8" s="21">
        <f>G46+G83+G120+G157+G194+G231+G268+G305+G342+G379+G416+G453+G490+G527</f>
        <v>635.72466999999995</v>
      </c>
      <c r="H8" s="22">
        <f>G8</f>
        <v>635.72466999999995</v>
      </c>
      <c r="I8" s="22">
        <f t="shared" ref="I8:T8" si="1">H8</f>
        <v>635.72466999999995</v>
      </c>
      <c r="J8" s="22">
        <f t="shared" si="1"/>
        <v>635.72466999999995</v>
      </c>
      <c r="K8" s="22">
        <f t="shared" si="1"/>
        <v>635.72466999999995</v>
      </c>
      <c r="L8" s="22">
        <f t="shared" si="1"/>
        <v>635.72466999999995</v>
      </c>
      <c r="M8" s="22">
        <f t="shared" si="1"/>
        <v>635.72466999999995</v>
      </c>
      <c r="N8" s="22">
        <f t="shared" si="1"/>
        <v>635.72466999999995</v>
      </c>
      <c r="O8" s="22">
        <f t="shared" si="1"/>
        <v>635.72466999999995</v>
      </c>
      <c r="P8" s="22">
        <f t="shared" si="1"/>
        <v>635.72466999999995</v>
      </c>
      <c r="Q8" s="22">
        <f t="shared" si="1"/>
        <v>635.72466999999995</v>
      </c>
      <c r="R8" s="22">
        <f t="shared" si="1"/>
        <v>635.72466999999995</v>
      </c>
      <c r="S8" s="22">
        <f t="shared" si="1"/>
        <v>635.72466999999995</v>
      </c>
      <c r="T8" s="22">
        <f t="shared" si="1"/>
        <v>635.72466999999995</v>
      </c>
      <c r="U8" s="17"/>
      <c r="V8" s="92" t="s">
        <v>47</v>
      </c>
      <c r="W8" s="92" t="s">
        <v>48</v>
      </c>
      <c r="X8" s="93" t="s">
        <v>49</v>
      </c>
      <c r="Z8" s="93" t="s">
        <v>47</v>
      </c>
      <c r="AA8" s="92" t="s">
        <v>50</v>
      </c>
      <c r="AB8" s="103"/>
    </row>
    <row r="9" spans="2:28">
      <c r="B9" s="18" t="s">
        <v>51</v>
      </c>
      <c r="C9" s="14" t="s">
        <v>17</v>
      </c>
      <c r="D9" s="19"/>
      <c r="E9" s="19"/>
      <c r="F9" s="20"/>
      <c r="G9" s="21">
        <f t="shared" ref="G9:G11" si="2">G47+G84+G121+G158+G195+G232+G269+G306+G343+G380+G417+G454+G491+G528</f>
        <v>1590.159443152206</v>
      </c>
      <c r="H9" s="22">
        <f t="shared" ref="H9:T15" si="3">G9</f>
        <v>1590.159443152206</v>
      </c>
      <c r="I9" s="22">
        <f t="shared" si="3"/>
        <v>1590.159443152206</v>
      </c>
      <c r="J9" s="22">
        <f t="shared" si="3"/>
        <v>1590.159443152206</v>
      </c>
      <c r="K9" s="22">
        <f t="shared" si="3"/>
        <v>1590.159443152206</v>
      </c>
      <c r="L9" s="22">
        <f t="shared" si="3"/>
        <v>1590.159443152206</v>
      </c>
      <c r="M9" s="22">
        <f t="shared" si="3"/>
        <v>1590.159443152206</v>
      </c>
      <c r="N9" s="22">
        <f t="shared" si="3"/>
        <v>1590.159443152206</v>
      </c>
      <c r="O9" s="22">
        <f t="shared" si="3"/>
        <v>1590.159443152206</v>
      </c>
      <c r="P9" s="22">
        <f t="shared" si="3"/>
        <v>1590.159443152206</v>
      </c>
      <c r="Q9" s="22">
        <f t="shared" si="3"/>
        <v>1590.159443152206</v>
      </c>
      <c r="R9" s="22">
        <f t="shared" si="3"/>
        <v>1590.159443152206</v>
      </c>
      <c r="S9" s="22">
        <f t="shared" si="3"/>
        <v>1590.159443152206</v>
      </c>
      <c r="T9" s="22">
        <f t="shared" si="3"/>
        <v>1590.159443152206</v>
      </c>
      <c r="U9" s="17"/>
      <c r="V9" s="92"/>
      <c r="W9" s="92"/>
      <c r="X9" s="94"/>
      <c r="Z9" s="94"/>
      <c r="AA9" s="92"/>
      <c r="AB9" s="103"/>
    </row>
    <row r="10" spans="2:28">
      <c r="B10" s="18" t="s">
        <v>52</v>
      </c>
      <c r="C10" s="14" t="s">
        <v>53</v>
      </c>
      <c r="D10" s="19"/>
      <c r="E10" s="19"/>
      <c r="F10" s="20"/>
      <c r="G10" s="21">
        <f t="shared" si="2"/>
        <v>0</v>
      </c>
      <c r="H10" s="22">
        <f t="shared" si="3"/>
        <v>0</v>
      </c>
      <c r="I10" s="22">
        <f t="shared" si="3"/>
        <v>0</v>
      </c>
      <c r="J10" s="22">
        <f t="shared" si="3"/>
        <v>0</v>
      </c>
      <c r="K10" s="22">
        <f t="shared" si="3"/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0</v>
      </c>
      <c r="U10" s="17"/>
      <c r="V10" s="24" t="s">
        <v>54</v>
      </c>
      <c r="W10" s="25">
        <f>IFERROR(G12/G8,0)</f>
        <v>4999.9999685398407</v>
      </c>
      <c r="X10" s="25">
        <f>W10*AB10</f>
        <v>6049.9999619332066</v>
      </c>
      <c r="Z10" s="24" t="s">
        <v>46</v>
      </c>
      <c r="AA10" s="64">
        <v>0.21</v>
      </c>
      <c r="AB10" s="65">
        <f>1+AA10</f>
        <v>1.21</v>
      </c>
    </row>
    <row r="11" spans="2:28">
      <c r="B11" s="18" t="s">
        <v>55</v>
      </c>
      <c r="C11" s="14" t="s">
        <v>17</v>
      </c>
      <c r="D11" s="19"/>
      <c r="E11" s="19"/>
      <c r="F11" s="20"/>
      <c r="G11" s="21">
        <f t="shared" si="2"/>
        <v>952.4065721411007</v>
      </c>
      <c r="H11" s="22">
        <f>G11</f>
        <v>952.4065721411007</v>
      </c>
      <c r="I11" s="22">
        <f t="shared" si="3"/>
        <v>952.4065721411007</v>
      </c>
      <c r="J11" s="22">
        <f t="shared" si="3"/>
        <v>952.4065721411007</v>
      </c>
      <c r="K11" s="22">
        <f t="shared" si="3"/>
        <v>952.4065721411007</v>
      </c>
      <c r="L11" s="22">
        <f t="shared" si="3"/>
        <v>952.4065721411007</v>
      </c>
      <c r="M11" s="22">
        <f t="shared" si="3"/>
        <v>952.4065721411007</v>
      </c>
      <c r="N11" s="22">
        <f t="shared" si="3"/>
        <v>952.4065721411007</v>
      </c>
      <c r="O11" s="22">
        <f t="shared" si="3"/>
        <v>952.4065721411007</v>
      </c>
      <c r="P11" s="22">
        <f t="shared" si="3"/>
        <v>952.4065721411007</v>
      </c>
      <c r="Q11" s="22">
        <f t="shared" si="3"/>
        <v>952.4065721411007</v>
      </c>
      <c r="R11" s="22">
        <f t="shared" si="3"/>
        <v>952.4065721411007</v>
      </c>
      <c r="S11" s="22">
        <f t="shared" si="3"/>
        <v>952.4065721411007</v>
      </c>
      <c r="T11" s="22">
        <f t="shared" si="3"/>
        <v>952.4065721411007</v>
      </c>
      <c r="U11" s="17"/>
      <c r="V11" s="24" t="s">
        <v>56</v>
      </c>
      <c r="W11" s="25">
        <f t="shared" ref="W11:W13" si="4">IFERROR(G13/G9,0)</f>
        <v>3348.9001490982564</v>
      </c>
      <c r="X11" s="25">
        <f>W11*AB11</f>
        <v>3750.7681669900476</v>
      </c>
      <c r="Z11" s="24" t="s">
        <v>51</v>
      </c>
      <c r="AA11" s="64">
        <v>0.12</v>
      </c>
      <c r="AB11" s="65">
        <f t="shared" ref="AB11:AB13" si="5">1+AA11</f>
        <v>1.1200000000000001</v>
      </c>
    </row>
    <row r="12" spans="2:28">
      <c r="B12" s="18" t="s">
        <v>46</v>
      </c>
      <c r="C12" s="14" t="s">
        <v>20</v>
      </c>
      <c r="D12" s="19"/>
      <c r="E12" s="19"/>
      <c r="F12" s="20"/>
      <c r="G12" s="21">
        <f>G50+G87+G124+G161+G198+G235+G272+G309+G346+G383++G420+G457+G494+G531</f>
        <v>3178623.33</v>
      </c>
      <c r="H12" s="22">
        <f t="shared" si="3"/>
        <v>3178623.33</v>
      </c>
      <c r="I12" s="22">
        <f t="shared" si="3"/>
        <v>3178623.33</v>
      </c>
      <c r="J12" s="22">
        <f t="shared" si="3"/>
        <v>3178623.33</v>
      </c>
      <c r="K12" s="22">
        <f t="shared" si="3"/>
        <v>3178623.33</v>
      </c>
      <c r="L12" s="22">
        <f t="shared" si="3"/>
        <v>3178623.33</v>
      </c>
      <c r="M12" s="22">
        <f t="shared" si="3"/>
        <v>3178623.33</v>
      </c>
      <c r="N12" s="22">
        <f t="shared" si="3"/>
        <v>3178623.33</v>
      </c>
      <c r="O12" s="22">
        <f t="shared" si="3"/>
        <v>3178623.33</v>
      </c>
      <c r="P12" s="22">
        <f t="shared" si="3"/>
        <v>3178623.33</v>
      </c>
      <c r="Q12" s="22">
        <f t="shared" si="3"/>
        <v>3178623.33</v>
      </c>
      <c r="R12" s="22">
        <f t="shared" si="3"/>
        <v>3178623.33</v>
      </c>
      <c r="S12" s="22">
        <f t="shared" si="3"/>
        <v>3178623.33</v>
      </c>
      <c r="T12" s="22">
        <f t="shared" si="3"/>
        <v>3178623.33</v>
      </c>
      <c r="U12" s="17"/>
      <c r="V12" s="24" t="s">
        <v>57</v>
      </c>
      <c r="W12" s="25">
        <f t="shared" si="4"/>
        <v>0</v>
      </c>
      <c r="X12" s="25">
        <f>W12*AB11</f>
        <v>0</v>
      </c>
      <c r="Z12" s="24" t="s">
        <v>58</v>
      </c>
      <c r="AA12" s="64">
        <v>0.12</v>
      </c>
      <c r="AB12" s="65">
        <f t="shared" si="5"/>
        <v>1.1200000000000001</v>
      </c>
    </row>
    <row r="13" spans="2:28">
      <c r="B13" s="18" t="s">
        <v>51</v>
      </c>
      <c r="C13" s="14" t="s">
        <v>20</v>
      </c>
      <c r="D13" s="19"/>
      <c r="E13" s="19"/>
      <c r="F13" s="20"/>
      <c r="G13" s="21">
        <f t="shared" ref="G13:G15" si="6">G51+G88+G125+G162+G199+G236+G273+G310+G347+G384++G421+G458+G495+G532</f>
        <v>5325285.1962624229</v>
      </c>
      <c r="H13" s="22">
        <f t="shared" si="3"/>
        <v>5325285.1962624229</v>
      </c>
      <c r="I13" s="22">
        <f t="shared" si="3"/>
        <v>5325285.1962624229</v>
      </c>
      <c r="J13" s="22">
        <f t="shared" si="3"/>
        <v>5325285.1962624229</v>
      </c>
      <c r="K13" s="22">
        <f t="shared" si="3"/>
        <v>5325285.1962624229</v>
      </c>
      <c r="L13" s="22">
        <f t="shared" si="3"/>
        <v>5325285.1962624229</v>
      </c>
      <c r="M13" s="22">
        <f t="shared" si="3"/>
        <v>5325285.1962624229</v>
      </c>
      <c r="N13" s="22">
        <f t="shared" si="3"/>
        <v>5325285.1962624229</v>
      </c>
      <c r="O13" s="22">
        <f t="shared" si="3"/>
        <v>5325285.1962624229</v>
      </c>
      <c r="P13" s="22">
        <f t="shared" si="3"/>
        <v>5325285.1962624229</v>
      </c>
      <c r="Q13" s="22">
        <f t="shared" si="3"/>
        <v>5325285.1962624229</v>
      </c>
      <c r="R13" s="22">
        <f t="shared" si="3"/>
        <v>5325285.1962624229</v>
      </c>
      <c r="S13" s="22">
        <f t="shared" si="3"/>
        <v>5325285.1962624229</v>
      </c>
      <c r="T13" s="22">
        <f t="shared" si="3"/>
        <v>5325285.1962624229</v>
      </c>
      <c r="U13" s="17"/>
      <c r="V13" s="24" t="s">
        <v>59</v>
      </c>
      <c r="W13" s="25">
        <f t="shared" si="4"/>
        <v>1729.3230611083181</v>
      </c>
      <c r="X13" s="25">
        <f>W13*AB12</f>
        <v>1936.8418284413165</v>
      </c>
      <c r="Z13" s="66" t="s">
        <v>55</v>
      </c>
      <c r="AA13" s="64">
        <v>0.21</v>
      </c>
      <c r="AB13" s="65">
        <f t="shared" si="5"/>
        <v>1.21</v>
      </c>
    </row>
    <row r="14" spans="2:28">
      <c r="B14" s="18" t="s">
        <v>52</v>
      </c>
      <c r="C14" s="14" t="s">
        <v>20</v>
      </c>
      <c r="D14" s="19"/>
      <c r="E14" s="19"/>
      <c r="F14" s="20"/>
      <c r="G14" s="21">
        <f t="shared" si="6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0</v>
      </c>
      <c r="O14" s="22">
        <f t="shared" si="3"/>
        <v>0</v>
      </c>
      <c r="P14" s="22">
        <f t="shared" si="3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17"/>
      <c r="V14" s="26"/>
      <c r="W14" s="26"/>
      <c r="X14" s="26"/>
    </row>
    <row r="15" spans="2:28">
      <c r="B15" s="18" t="s">
        <v>55</v>
      </c>
      <c r="C15" s="14" t="s">
        <v>20</v>
      </c>
      <c r="D15" s="19"/>
      <c r="E15" s="19"/>
      <c r="F15" s="19"/>
      <c r="G15" s="21">
        <f t="shared" si="6"/>
        <v>1647018.6487547285</v>
      </c>
      <c r="H15" s="22">
        <f t="shared" si="3"/>
        <v>1647018.6487547285</v>
      </c>
      <c r="I15" s="22">
        <f t="shared" si="3"/>
        <v>1647018.6487547285</v>
      </c>
      <c r="J15" s="22">
        <f t="shared" si="3"/>
        <v>1647018.6487547285</v>
      </c>
      <c r="K15" s="22">
        <f t="shared" si="3"/>
        <v>1647018.6487547285</v>
      </c>
      <c r="L15" s="22">
        <f t="shared" si="3"/>
        <v>1647018.6487547285</v>
      </c>
      <c r="M15" s="22">
        <f t="shared" si="3"/>
        <v>1647018.6487547285</v>
      </c>
      <c r="N15" s="22">
        <f t="shared" si="3"/>
        <v>1647018.6487547285</v>
      </c>
      <c r="O15" s="22">
        <f t="shared" si="3"/>
        <v>1647018.6487547285</v>
      </c>
      <c r="P15" s="22">
        <f t="shared" si="3"/>
        <v>1647018.6487547285</v>
      </c>
      <c r="Q15" s="22">
        <f t="shared" si="3"/>
        <v>1647018.6487547285</v>
      </c>
      <c r="R15" s="22">
        <f t="shared" si="3"/>
        <v>1647018.6487547285</v>
      </c>
      <c r="S15" s="22">
        <f t="shared" si="3"/>
        <v>1647018.6487547285</v>
      </c>
      <c r="T15" s="22">
        <f t="shared" si="3"/>
        <v>1647018.6487547285</v>
      </c>
      <c r="U15" s="17"/>
      <c r="V15" s="26"/>
      <c r="W15" s="26"/>
      <c r="X15" s="26"/>
    </row>
    <row r="16" spans="2:28">
      <c r="B16" s="27" t="s">
        <v>21</v>
      </c>
      <c r="C16" s="28" t="s">
        <v>20</v>
      </c>
      <c r="D16" s="29"/>
      <c r="E16" s="29"/>
      <c r="F16" s="29"/>
      <c r="G16" s="30"/>
      <c r="H16" s="30">
        <f t="shared" ref="H16:T16" si="7">SUM(H12:H15)</f>
        <v>10150927.175017152</v>
      </c>
      <c r="I16" s="30">
        <f t="shared" si="7"/>
        <v>10150927.175017152</v>
      </c>
      <c r="J16" s="30">
        <f t="shared" si="7"/>
        <v>10150927.175017152</v>
      </c>
      <c r="K16" s="30">
        <f t="shared" si="7"/>
        <v>10150927.175017152</v>
      </c>
      <c r="L16" s="30">
        <f t="shared" si="7"/>
        <v>10150927.175017152</v>
      </c>
      <c r="M16" s="30">
        <f t="shared" si="7"/>
        <v>10150927.175017152</v>
      </c>
      <c r="N16" s="30">
        <f t="shared" si="7"/>
        <v>10150927.175017152</v>
      </c>
      <c r="O16" s="30">
        <f t="shared" si="7"/>
        <v>10150927.175017152</v>
      </c>
      <c r="P16" s="30">
        <f t="shared" si="7"/>
        <v>10150927.175017152</v>
      </c>
      <c r="Q16" s="30">
        <f t="shared" si="7"/>
        <v>10150927.175017152</v>
      </c>
      <c r="R16" s="30">
        <f t="shared" si="7"/>
        <v>10150927.175017152</v>
      </c>
      <c r="S16" s="30">
        <f t="shared" si="7"/>
        <v>10150927.175017152</v>
      </c>
      <c r="T16" s="30">
        <f t="shared" si="7"/>
        <v>10150927.175017152</v>
      </c>
      <c r="U16" s="17"/>
      <c r="V16" s="26"/>
      <c r="W16" s="26"/>
      <c r="X16" s="26"/>
    </row>
    <row r="17" spans="2:24">
      <c r="B17" s="95" t="s">
        <v>60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6"/>
      <c r="V17" s="8"/>
      <c r="W17" s="8"/>
      <c r="X17" s="8"/>
    </row>
    <row r="18" spans="2:24">
      <c r="B18" s="14" t="s">
        <v>44</v>
      </c>
      <c r="C18" s="14" t="s">
        <v>45</v>
      </c>
      <c r="D18" s="15"/>
      <c r="E18" s="15"/>
      <c r="F18" s="16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17"/>
      <c r="V18" s="26"/>
      <c r="W18" s="26"/>
      <c r="X18" s="26"/>
    </row>
    <row r="19" spans="2:24">
      <c r="B19" s="18" t="s">
        <v>46</v>
      </c>
      <c r="C19" s="14" t="s">
        <v>17</v>
      </c>
      <c r="D19" s="19"/>
      <c r="E19" s="19"/>
      <c r="F19" s="20"/>
      <c r="G19" s="90"/>
      <c r="H19" s="22">
        <f>IFERROR(H57+H94+H131+H168+H205+H242+H279+H316+H353+H390+H427+H464+H501+H538,0)</f>
        <v>0</v>
      </c>
      <c r="I19" s="22">
        <f t="shared" ref="I19:S19" si="8">IFERROR(I57+I94+I131+I168+I205+I242+I279+I316+I353+I390+I427+I464+I501+I538,0)</f>
        <v>0</v>
      </c>
      <c r="J19" s="22">
        <f t="shared" si="8"/>
        <v>0</v>
      </c>
      <c r="K19" s="22">
        <f t="shared" si="8"/>
        <v>0</v>
      </c>
      <c r="L19" s="22">
        <f t="shared" si="8"/>
        <v>0</v>
      </c>
      <c r="M19" s="22">
        <f t="shared" si="8"/>
        <v>0</v>
      </c>
      <c r="N19" s="22">
        <f t="shared" si="8"/>
        <v>0</v>
      </c>
      <c r="O19" s="22">
        <f t="shared" si="8"/>
        <v>0</v>
      </c>
      <c r="P19" s="22">
        <f t="shared" si="8"/>
        <v>0</v>
      </c>
      <c r="Q19" s="22">
        <f t="shared" si="8"/>
        <v>0</v>
      </c>
      <c r="R19" s="22">
        <f t="shared" si="8"/>
        <v>0</v>
      </c>
      <c r="S19" s="22">
        <f t="shared" si="8"/>
        <v>0</v>
      </c>
      <c r="T19" s="22">
        <f t="shared" ref="T19" si="9">T57+T94+T131+T168+T205+T242+T279+T316+T353+T390</f>
        <v>0</v>
      </c>
      <c r="U19" s="17"/>
      <c r="V19" s="26"/>
      <c r="W19" s="26"/>
      <c r="X19" s="26"/>
    </row>
    <row r="20" spans="2:24">
      <c r="B20" s="18" t="s">
        <v>51</v>
      </c>
      <c r="C20" s="14" t="s">
        <v>17</v>
      </c>
      <c r="D20" s="19"/>
      <c r="E20" s="19"/>
      <c r="F20" s="20"/>
      <c r="G20" s="91"/>
      <c r="H20" s="22">
        <f t="shared" ref="H20:S26" si="10">IFERROR(H58+H95+H132+H169+H206+H243+H280+H317+H354+H391+H428+H465+H502+H539,0)</f>
        <v>0</v>
      </c>
      <c r="I20" s="22">
        <f t="shared" si="10"/>
        <v>0</v>
      </c>
      <c r="J20" s="22">
        <f t="shared" si="10"/>
        <v>0</v>
      </c>
      <c r="K20" s="22">
        <f t="shared" si="10"/>
        <v>0</v>
      </c>
      <c r="L20" s="22">
        <f t="shared" si="10"/>
        <v>0</v>
      </c>
      <c r="M20" s="22">
        <f t="shared" si="10"/>
        <v>0</v>
      </c>
      <c r="N20" s="22">
        <f t="shared" si="10"/>
        <v>0</v>
      </c>
      <c r="O20" s="22">
        <f t="shared" si="10"/>
        <v>0</v>
      </c>
      <c r="P20" s="22">
        <f t="shared" si="10"/>
        <v>0</v>
      </c>
      <c r="Q20" s="22">
        <f t="shared" si="10"/>
        <v>0</v>
      </c>
      <c r="R20" s="22">
        <f t="shared" si="10"/>
        <v>0</v>
      </c>
      <c r="S20" s="22">
        <f t="shared" si="10"/>
        <v>0</v>
      </c>
      <c r="T20" s="22">
        <f t="shared" ref="T20" si="11">T58+T95+T169+T206+T243+T280+T317+T354+T391</f>
        <v>0</v>
      </c>
      <c r="U20" s="17"/>
      <c r="V20" s="26"/>
      <c r="W20" s="26"/>
      <c r="X20" s="26"/>
    </row>
    <row r="21" spans="2:24">
      <c r="B21" s="18" t="s">
        <v>52</v>
      </c>
      <c r="C21" s="14" t="s">
        <v>53</v>
      </c>
      <c r="D21" s="19"/>
      <c r="E21" s="19"/>
      <c r="F21" s="20"/>
      <c r="G21" s="91"/>
      <c r="H21" s="22">
        <f t="shared" si="10"/>
        <v>0</v>
      </c>
      <c r="I21" s="22">
        <f t="shared" si="10"/>
        <v>0</v>
      </c>
      <c r="J21" s="22">
        <f t="shared" si="10"/>
        <v>0</v>
      </c>
      <c r="K21" s="22">
        <f t="shared" si="10"/>
        <v>0</v>
      </c>
      <c r="L21" s="22">
        <f t="shared" si="10"/>
        <v>0</v>
      </c>
      <c r="M21" s="22">
        <f t="shared" si="10"/>
        <v>0</v>
      </c>
      <c r="N21" s="22">
        <f t="shared" si="10"/>
        <v>0</v>
      </c>
      <c r="O21" s="22">
        <f t="shared" si="10"/>
        <v>0</v>
      </c>
      <c r="P21" s="22">
        <f t="shared" si="10"/>
        <v>0</v>
      </c>
      <c r="Q21" s="22">
        <f t="shared" si="10"/>
        <v>0</v>
      </c>
      <c r="R21" s="22">
        <f t="shared" si="10"/>
        <v>0</v>
      </c>
      <c r="S21" s="22">
        <f t="shared" si="10"/>
        <v>0</v>
      </c>
      <c r="T21" s="22">
        <f t="shared" ref="T21" si="12">T59+T96+T133+T170+T207+T244+T281+T318+T355+T392</f>
        <v>0</v>
      </c>
      <c r="U21" s="17"/>
      <c r="V21" s="26"/>
      <c r="W21" s="26"/>
      <c r="X21" s="26"/>
    </row>
    <row r="22" spans="2:24">
      <c r="B22" s="18" t="s">
        <v>55</v>
      </c>
      <c r="C22" s="14" t="s">
        <v>17</v>
      </c>
      <c r="D22" s="19"/>
      <c r="E22" s="19"/>
      <c r="F22" s="20"/>
      <c r="G22" s="91"/>
      <c r="H22" s="22">
        <f t="shared" si="10"/>
        <v>0</v>
      </c>
      <c r="I22" s="22">
        <f t="shared" si="10"/>
        <v>0</v>
      </c>
      <c r="J22" s="22">
        <f t="shared" si="10"/>
        <v>0</v>
      </c>
      <c r="K22" s="22">
        <f t="shared" si="10"/>
        <v>0</v>
      </c>
      <c r="L22" s="22">
        <f t="shared" si="10"/>
        <v>0</v>
      </c>
      <c r="M22" s="22">
        <f t="shared" si="10"/>
        <v>0</v>
      </c>
      <c r="N22" s="22">
        <f t="shared" si="10"/>
        <v>0</v>
      </c>
      <c r="O22" s="22">
        <f t="shared" si="10"/>
        <v>0</v>
      </c>
      <c r="P22" s="22">
        <f t="shared" si="10"/>
        <v>0</v>
      </c>
      <c r="Q22" s="22">
        <f t="shared" si="10"/>
        <v>0</v>
      </c>
      <c r="R22" s="22">
        <f t="shared" si="10"/>
        <v>0</v>
      </c>
      <c r="S22" s="22">
        <f t="shared" si="10"/>
        <v>0</v>
      </c>
      <c r="T22" s="22">
        <f t="shared" ref="T22" si="13">T60+T97+T132+T171+T208+T245+T282+T319+T356+T393</f>
        <v>0</v>
      </c>
      <c r="U22" s="17"/>
      <c r="V22" s="26"/>
      <c r="W22" s="26"/>
      <c r="X22" s="26"/>
    </row>
    <row r="23" spans="2:24">
      <c r="B23" s="18" t="s">
        <v>46</v>
      </c>
      <c r="C23" s="14" t="s">
        <v>20</v>
      </c>
      <c r="D23" s="19"/>
      <c r="E23" s="19"/>
      <c r="F23" s="20"/>
      <c r="G23" s="91"/>
      <c r="H23" s="22">
        <f t="shared" si="10"/>
        <v>0</v>
      </c>
      <c r="I23" s="22">
        <f t="shared" si="10"/>
        <v>0</v>
      </c>
      <c r="J23" s="22">
        <f t="shared" si="10"/>
        <v>0</v>
      </c>
      <c r="K23" s="22">
        <f t="shared" si="10"/>
        <v>0</v>
      </c>
      <c r="L23" s="22">
        <f t="shared" si="10"/>
        <v>0</v>
      </c>
      <c r="M23" s="22">
        <f t="shared" si="10"/>
        <v>0</v>
      </c>
      <c r="N23" s="22">
        <f t="shared" si="10"/>
        <v>0</v>
      </c>
      <c r="O23" s="22">
        <f t="shared" si="10"/>
        <v>0</v>
      </c>
      <c r="P23" s="22">
        <f t="shared" si="10"/>
        <v>0</v>
      </c>
      <c r="Q23" s="22">
        <f t="shared" si="10"/>
        <v>0</v>
      </c>
      <c r="R23" s="22">
        <f t="shared" si="10"/>
        <v>0</v>
      </c>
      <c r="S23" s="22">
        <f t="shared" si="10"/>
        <v>0</v>
      </c>
      <c r="T23" s="22">
        <f t="shared" ref="T23" si="14">IFERROR(T61+T98+T135+T172+T209+T246+T283+T320+T357+T394+T431+T468+T505+T542,0)</f>
        <v>0</v>
      </c>
      <c r="U23" s="17"/>
      <c r="V23" s="26"/>
      <c r="W23" s="26"/>
      <c r="X23" s="26"/>
    </row>
    <row r="24" spans="2:24">
      <c r="B24" s="18" t="s">
        <v>51</v>
      </c>
      <c r="C24" s="14" t="s">
        <v>20</v>
      </c>
      <c r="D24" s="19"/>
      <c r="E24" s="19"/>
      <c r="F24" s="20"/>
      <c r="G24" s="91"/>
      <c r="H24" s="22">
        <f t="shared" si="10"/>
        <v>0</v>
      </c>
      <c r="I24" s="22">
        <f t="shared" si="10"/>
        <v>0</v>
      </c>
      <c r="J24" s="22">
        <f t="shared" si="10"/>
        <v>0</v>
      </c>
      <c r="K24" s="22">
        <f t="shared" si="10"/>
        <v>0</v>
      </c>
      <c r="L24" s="22">
        <f t="shared" si="10"/>
        <v>0</v>
      </c>
      <c r="M24" s="22">
        <f t="shared" si="10"/>
        <v>0</v>
      </c>
      <c r="N24" s="22">
        <f t="shared" si="10"/>
        <v>0</v>
      </c>
      <c r="O24" s="22">
        <f t="shared" si="10"/>
        <v>0</v>
      </c>
      <c r="P24" s="22">
        <f t="shared" si="10"/>
        <v>0</v>
      </c>
      <c r="Q24" s="22">
        <f t="shared" si="10"/>
        <v>0</v>
      </c>
      <c r="R24" s="22">
        <f t="shared" si="10"/>
        <v>0</v>
      </c>
      <c r="S24" s="22">
        <f t="shared" si="10"/>
        <v>0</v>
      </c>
      <c r="T24" s="22">
        <f t="shared" ref="T24" si="15">IFERROR(T62+T99+T136+T173+T210+T247+T284+T321+T358+T395+T432+T469+T506+T543,0)</f>
        <v>0</v>
      </c>
      <c r="U24" s="17"/>
      <c r="V24" s="26"/>
      <c r="W24" s="26"/>
      <c r="X24" s="26"/>
    </row>
    <row r="25" spans="2:24">
      <c r="B25" s="18" t="s">
        <v>52</v>
      </c>
      <c r="C25" s="14" t="s">
        <v>20</v>
      </c>
      <c r="D25" s="19"/>
      <c r="E25" s="19"/>
      <c r="F25" s="20"/>
      <c r="G25" s="91"/>
      <c r="H25" s="22">
        <f t="shared" si="10"/>
        <v>0</v>
      </c>
      <c r="I25" s="22">
        <f t="shared" si="10"/>
        <v>0</v>
      </c>
      <c r="J25" s="22">
        <f t="shared" si="10"/>
        <v>0</v>
      </c>
      <c r="K25" s="22">
        <f t="shared" si="10"/>
        <v>0</v>
      </c>
      <c r="L25" s="22">
        <f t="shared" si="10"/>
        <v>0</v>
      </c>
      <c r="M25" s="22">
        <f t="shared" si="10"/>
        <v>0</v>
      </c>
      <c r="N25" s="22">
        <f t="shared" si="10"/>
        <v>0</v>
      </c>
      <c r="O25" s="22">
        <f t="shared" si="10"/>
        <v>0</v>
      </c>
      <c r="P25" s="22">
        <f t="shared" si="10"/>
        <v>0</v>
      </c>
      <c r="Q25" s="22">
        <f t="shared" si="10"/>
        <v>0</v>
      </c>
      <c r="R25" s="22">
        <f t="shared" si="10"/>
        <v>0</v>
      </c>
      <c r="S25" s="22">
        <f t="shared" si="10"/>
        <v>0</v>
      </c>
      <c r="T25" s="22">
        <f t="shared" ref="T25" si="16">IFERROR(T63+T100+T137+T174+T211+T248+T285+T322+T359+T396+T433+T470+T507+T544,0)</f>
        <v>0</v>
      </c>
      <c r="U25" s="17"/>
      <c r="V25" s="31"/>
      <c r="W25" s="31"/>
      <c r="X25" s="31"/>
    </row>
    <row r="26" spans="2:24">
      <c r="B26" s="18" t="s">
        <v>55</v>
      </c>
      <c r="C26" s="14" t="s">
        <v>20</v>
      </c>
      <c r="D26" s="19"/>
      <c r="E26" s="19"/>
      <c r="F26" s="19"/>
      <c r="G26" s="91"/>
      <c r="H26" s="22">
        <f t="shared" si="10"/>
        <v>0</v>
      </c>
      <c r="I26" s="22">
        <f t="shared" si="10"/>
        <v>0</v>
      </c>
      <c r="J26" s="22">
        <f t="shared" si="10"/>
        <v>0</v>
      </c>
      <c r="K26" s="22">
        <f t="shared" si="10"/>
        <v>0</v>
      </c>
      <c r="L26" s="22">
        <f t="shared" si="10"/>
        <v>0</v>
      </c>
      <c r="M26" s="22">
        <f t="shared" si="10"/>
        <v>0</v>
      </c>
      <c r="N26" s="22">
        <f t="shared" si="10"/>
        <v>0</v>
      </c>
      <c r="O26" s="22">
        <f t="shared" si="10"/>
        <v>0</v>
      </c>
      <c r="P26" s="22">
        <f t="shared" si="10"/>
        <v>0</v>
      </c>
      <c r="Q26" s="22">
        <f t="shared" si="10"/>
        <v>0</v>
      </c>
      <c r="R26" s="22">
        <f t="shared" si="10"/>
        <v>0</v>
      </c>
      <c r="S26" s="22">
        <f t="shared" si="10"/>
        <v>0</v>
      </c>
      <c r="T26" s="22">
        <f t="shared" ref="T26" si="17">IFERROR(T64+T101+T138+T175+T212+T249+T286+T323+T360+T397+T434+T471+T508+T545,0)</f>
        <v>0</v>
      </c>
      <c r="U26" s="17"/>
      <c r="V26" s="31"/>
      <c r="W26" s="31"/>
      <c r="X26" s="31"/>
    </row>
    <row r="27" spans="2:24">
      <c r="B27" s="27" t="s">
        <v>21</v>
      </c>
      <c r="C27" s="28" t="s">
        <v>20</v>
      </c>
      <c r="D27" s="29"/>
      <c r="E27" s="29"/>
      <c r="F27" s="29"/>
      <c r="G27" s="27"/>
      <c r="H27" s="30">
        <f t="shared" ref="H27:T27" si="18">SUM(H23:H26)</f>
        <v>0</v>
      </c>
      <c r="I27" s="30">
        <f t="shared" si="18"/>
        <v>0</v>
      </c>
      <c r="J27" s="30">
        <f t="shared" si="18"/>
        <v>0</v>
      </c>
      <c r="K27" s="30">
        <f t="shared" si="18"/>
        <v>0</v>
      </c>
      <c r="L27" s="30">
        <f t="shared" si="18"/>
        <v>0</v>
      </c>
      <c r="M27" s="30">
        <f t="shared" si="18"/>
        <v>0</v>
      </c>
      <c r="N27" s="30">
        <f t="shared" si="18"/>
        <v>0</v>
      </c>
      <c r="O27" s="30">
        <f t="shared" si="18"/>
        <v>0</v>
      </c>
      <c r="P27" s="30">
        <f t="shared" si="18"/>
        <v>0</v>
      </c>
      <c r="Q27" s="30">
        <f t="shared" si="18"/>
        <v>0</v>
      </c>
      <c r="R27" s="30">
        <f t="shared" si="18"/>
        <v>0</v>
      </c>
      <c r="S27" s="30">
        <f t="shared" si="18"/>
        <v>0</v>
      </c>
      <c r="T27" s="30">
        <f t="shared" si="18"/>
        <v>0</v>
      </c>
      <c r="U27" s="17"/>
      <c r="V27" s="31"/>
      <c r="W27" s="31"/>
      <c r="X27" s="31"/>
    </row>
    <row r="28" spans="2:24">
      <c r="B28" s="95" t="s">
        <v>61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6"/>
      <c r="V28" s="32"/>
      <c r="W28" s="32"/>
      <c r="X28" s="32"/>
    </row>
    <row r="29" spans="2:24">
      <c r="B29" s="14" t="s">
        <v>44</v>
      </c>
      <c r="C29" s="14" t="s">
        <v>45</v>
      </c>
      <c r="D29" s="15"/>
      <c r="E29" s="15"/>
      <c r="F29" s="16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9"/>
      <c r="U29" s="17"/>
      <c r="V29" s="26"/>
      <c r="W29" s="26"/>
      <c r="X29" s="26"/>
    </row>
    <row r="30" spans="2:24">
      <c r="B30" s="18" t="s">
        <v>46</v>
      </c>
      <c r="C30" s="14" t="s">
        <v>17</v>
      </c>
      <c r="D30" s="19"/>
      <c r="E30" s="19"/>
      <c r="F30" s="20"/>
      <c r="G30" s="90"/>
      <c r="H30" s="22">
        <f>IFERROR(H68+H105+H142+H179+H216+H253+H290+H327+H364+H401+H438+H475+H512+H549,0)</f>
        <v>635.72466999999995</v>
      </c>
      <c r="I30" s="22">
        <f t="shared" ref="I30:S30" si="19">IFERROR(I68+I105+I142+I179+I216+I253+I290+I327+I364+I401+I438+I475+I512+I549,0)</f>
        <v>635.72466999999995</v>
      </c>
      <c r="J30" s="22">
        <f t="shared" si="19"/>
        <v>635.72466999999995</v>
      </c>
      <c r="K30" s="22">
        <f t="shared" si="19"/>
        <v>635.72466999999995</v>
      </c>
      <c r="L30" s="22">
        <f t="shared" si="19"/>
        <v>635.72466999999995</v>
      </c>
      <c r="M30" s="22">
        <f t="shared" si="19"/>
        <v>635.72466999999995</v>
      </c>
      <c r="N30" s="22">
        <f t="shared" si="19"/>
        <v>635.72466999999995</v>
      </c>
      <c r="O30" s="22">
        <f t="shared" si="19"/>
        <v>635.72466999999995</v>
      </c>
      <c r="P30" s="22">
        <f t="shared" si="19"/>
        <v>635.72466999999995</v>
      </c>
      <c r="Q30" s="22">
        <f t="shared" si="19"/>
        <v>635.72466999999995</v>
      </c>
      <c r="R30" s="22">
        <f t="shared" si="19"/>
        <v>635.72466999999995</v>
      </c>
      <c r="S30" s="22">
        <f t="shared" si="19"/>
        <v>635.72466999999995</v>
      </c>
      <c r="T30" s="22">
        <f t="shared" ref="T30" si="20">T68+T105+T142+T179+T216+T253+T290+T327+T364+T401+T549+T512+T475+T438</f>
        <v>635.72466999999995</v>
      </c>
      <c r="U30" s="17"/>
      <c r="V30" s="26"/>
      <c r="W30" s="26"/>
      <c r="X30" s="26"/>
    </row>
    <row r="31" spans="2:24">
      <c r="B31" s="18" t="s">
        <v>51</v>
      </c>
      <c r="C31" s="14" t="s">
        <v>17</v>
      </c>
      <c r="D31" s="19"/>
      <c r="E31" s="19"/>
      <c r="F31" s="20"/>
      <c r="G31" s="91"/>
      <c r="H31" s="22">
        <f t="shared" ref="H31:S37" si="21">IFERROR(H69+H106+H143+H180+H217+H254+H291+H328+H365+H402+H439+H476+H513+H550,0)</f>
        <v>1590.159443152206</v>
      </c>
      <c r="I31" s="22">
        <f t="shared" si="21"/>
        <v>1590.159443152206</v>
      </c>
      <c r="J31" s="22">
        <f t="shared" si="21"/>
        <v>1590.159443152206</v>
      </c>
      <c r="K31" s="22">
        <f t="shared" si="21"/>
        <v>1590.159443152206</v>
      </c>
      <c r="L31" s="22">
        <f t="shared" si="21"/>
        <v>1590.159443152206</v>
      </c>
      <c r="M31" s="22">
        <f t="shared" si="21"/>
        <v>1590.159443152206</v>
      </c>
      <c r="N31" s="22">
        <f t="shared" si="21"/>
        <v>1590.159443152206</v>
      </c>
      <c r="O31" s="22">
        <f t="shared" si="21"/>
        <v>1590.159443152206</v>
      </c>
      <c r="P31" s="22">
        <f t="shared" si="21"/>
        <v>1590.159443152206</v>
      </c>
      <c r="Q31" s="22">
        <f t="shared" si="21"/>
        <v>1590.159443152206</v>
      </c>
      <c r="R31" s="22">
        <f t="shared" si="21"/>
        <v>1590.159443152206</v>
      </c>
      <c r="S31" s="22">
        <f t="shared" si="21"/>
        <v>1590.159443152206</v>
      </c>
      <c r="T31" s="22">
        <f t="shared" ref="T31:T33" si="22">T69+T106+T143+T180+T217+T254+T291+T328+T365+T402</f>
        <v>1426.9358986919724</v>
      </c>
      <c r="U31" s="17"/>
      <c r="V31" s="26"/>
      <c r="W31" s="26"/>
      <c r="X31" s="26"/>
    </row>
    <row r="32" spans="2:24">
      <c r="B32" s="18" t="s">
        <v>52</v>
      </c>
      <c r="C32" s="14" t="s">
        <v>53</v>
      </c>
      <c r="D32" s="19"/>
      <c r="E32" s="19"/>
      <c r="F32" s="20"/>
      <c r="G32" s="91"/>
      <c r="H32" s="22">
        <f t="shared" si="21"/>
        <v>0</v>
      </c>
      <c r="I32" s="22">
        <f t="shared" si="21"/>
        <v>0</v>
      </c>
      <c r="J32" s="22">
        <f t="shared" si="21"/>
        <v>0</v>
      </c>
      <c r="K32" s="22">
        <f t="shared" si="21"/>
        <v>0</v>
      </c>
      <c r="L32" s="22">
        <f t="shared" si="21"/>
        <v>0</v>
      </c>
      <c r="M32" s="22">
        <f t="shared" si="21"/>
        <v>0</v>
      </c>
      <c r="N32" s="22">
        <f t="shared" si="21"/>
        <v>0</v>
      </c>
      <c r="O32" s="22">
        <f t="shared" si="21"/>
        <v>0</v>
      </c>
      <c r="P32" s="22">
        <f t="shared" si="21"/>
        <v>0</v>
      </c>
      <c r="Q32" s="22">
        <f t="shared" si="21"/>
        <v>0</v>
      </c>
      <c r="R32" s="22">
        <f t="shared" si="21"/>
        <v>0</v>
      </c>
      <c r="S32" s="22">
        <f t="shared" si="21"/>
        <v>0</v>
      </c>
      <c r="T32" s="22">
        <f t="shared" si="22"/>
        <v>0</v>
      </c>
      <c r="U32" s="17"/>
      <c r="V32" s="26"/>
      <c r="W32" s="26"/>
      <c r="X32" s="26"/>
    </row>
    <row r="33" spans="2:28">
      <c r="B33" s="18" t="s">
        <v>55</v>
      </c>
      <c r="C33" s="14" t="s">
        <v>17</v>
      </c>
      <c r="D33" s="19"/>
      <c r="E33" s="19"/>
      <c r="F33" s="20"/>
      <c r="G33" s="91"/>
      <c r="H33" s="22">
        <f t="shared" si="21"/>
        <v>952.4065721411007</v>
      </c>
      <c r="I33" s="22">
        <f t="shared" si="21"/>
        <v>952.4065721411007</v>
      </c>
      <c r="J33" s="22">
        <f t="shared" si="21"/>
        <v>952.4065721411007</v>
      </c>
      <c r="K33" s="22">
        <f t="shared" si="21"/>
        <v>952.4065721411007</v>
      </c>
      <c r="L33" s="22">
        <f t="shared" si="21"/>
        <v>952.4065721411007</v>
      </c>
      <c r="M33" s="22">
        <f t="shared" si="21"/>
        <v>952.4065721411007</v>
      </c>
      <c r="N33" s="22">
        <f t="shared" si="21"/>
        <v>952.4065721411007</v>
      </c>
      <c r="O33" s="22">
        <f t="shared" si="21"/>
        <v>952.4065721411007</v>
      </c>
      <c r="P33" s="22">
        <f t="shared" si="21"/>
        <v>952.4065721411007</v>
      </c>
      <c r="Q33" s="22">
        <f t="shared" si="21"/>
        <v>952.4065721411007</v>
      </c>
      <c r="R33" s="22">
        <f t="shared" si="21"/>
        <v>952.4065721411007</v>
      </c>
      <c r="S33" s="22">
        <f t="shared" si="21"/>
        <v>952.4065721411007</v>
      </c>
      <c r="T33" s="22">
        <f t="shared" si="22"/>
        <v>865.15408644640274</v>
      </c>
      <c r="U33" s="17"/>
      <c r="V33" s="26"/>
      <c r="W33" s="26"/>
      <c r="X33" s="26"/>
    </row>
    <row r="34" spans="2:28">
      <c r="B34" s="18" t="s">
        <v>46</v>
      </c>
      <c r="C34" s="14" t="s">
        <v>20</v>
      </c>
      <c r="D34" s="19"/>
      <c r="E34" s="19"/>
      <c r="F34" s="20"/>
      <c r="G34" s="91"/>
      <c r="H34" s="22">
        <f t="shared" si="21"/>
        <v>3178623.33</v>
      </c>
      <c r="I34" s="22">
        <f t="shared" si="21"/>
        <v>3178623.33</v>
      </c>
      <c r="J34" s="22">
        <f t="shared" si="21"/>
        <v>3178623.33</v>
      </c>
      <c r="K34" s="22">
        <f t="shared" si="21"/>
        <v>3178623.33</v>
      </c>
      <c r="L34" s="22">
        <f t="shared" si="21"/>
        <v>3178623.33</v>
      </c>
      <c r="M34" s="22">
        <f t="shared" si="21"/>
        <v>3178623.33</v>
      </c>
      <c r="N34" s="22">
        <f t="shared" si="21"/>
        <v>3178623.33</v>
      </c>
      <c r="O34" s="22">
        <f t="shared" si="21"/>
        <v>3178623.33</v>
      </c>
      <c r="P34" s="22">
        <f t="shared" si="21"/>
        <v>3178623.33</v>
      </c>
      <c r="Q34" s="22">
        <f t="shared" si="21"/>
        <v>3178623.33</v>
      </c>
      <c r="R34" s="22">
        <f t="shared" si="21"/>
        <v>3178623.33</v>
      </c>
      <c r="S34" s="22">
        <f t="shared" si="21"/>
        <v>3178623.33</v>
      </c>
      <c r="T34" s="22">
        <f>IFERROR(T72+T109+T146+T183+T220+T257+T294+T331+T368+T405+T442+T479+T516+T553,0)</f>
        <v>3178623.33</v>
      </c>
      <c r="U34" s="17"/>
      <c r="V34" s="26"/>
      <c r="W34" s="26"/>
      <c r="X34" s="26"/>
    </row>
    <row r="35" spans="2:28">
      <c r="B35" s="18" t="s">
        <v>51</v>
      </c>
      <c r="C35" s="14" t="s">
        <v>20</v>
      </c>
      <c r="D35" s="19"/>
      <c r="E35" s="19"/>
      <c r="F35" s="20"/>
      <c r="G35" s="91"/>
      <c r="H35" s="22">
        <f t="shared" si="21"/>
        <v>5325285.1962624229</v>
      </c>
      <c r="I35" s="22">
        <f t="shared" si="21"/>
        <v>5325285.1962624229</v>
      </c>
      <c r="J35" s="22">
        <f t="shared" si="21"/>
        <v>5325285.1962624229</v>
      </c>
      <c r="K35" s="22">
        <f t="shared" si="21"/>
        <v>5325285.1962624229</v>
      </c>
      <c r="L35" s="22">
        <f t="shared" si="21"/>
        <v>5325285.1962624229</v>
      </c>
      <c r="M35" s="22">
        <f t="shared" si="21"/>
        <v>5325285.1962624229</v>
      </c>
      <c r="N35" s="22">
        <f t="shared" si="21"/>
        <v>5325285.1962624229</v>
      </c>
      <c r="O35" s="22">
        <f t="shared" si="21"/>
        <v>5325285.1962624229</v>
      </c>
      <c r="P35" s="22">
        <f t="shared" si="21"/>
        <v>5325285.1962624229</v>
      </c>
      <c r="Q35" s="22">
        <f t="shared" si="21"/>
        <v>5325285.1962624229</v>
      </c>
      <c r="R35" s="22">
        <f t="shared" si="21"/>
        <v>5325285.1962624229</v>
      </c>
      <c r="S35" s="22">
        <f t="shared" si="21"/>
        <v>5325285.1962624229</v>
      </c>
      <c r="T35" s="22">
        <f t="shared" ref="T35" si="23">IFERROR(T73+T110+T147+T184+T221+T258+T295+T332+T369+T406+T443+T480+T517+T554,0)</f>
        <v>5325285.1962624229</v>
      </c>
      <c r="U35" s="17"/>
      <c r="V35" s="31"/>
      <c r="W35" s="31"/>
      <c r="X35" s="31"/>
    </row>
    <row r="36" spans="2:28">
      <c r="B36" s="18" t="s">
        <v>52</v>
      </c>
      <c r="C36" s="14" t="s">
        <v>20</v>
      </c>
      <c r="D36" s="19"/>
      <c r="E36" s="19"/>
      <c r="F36" s="20"/>
      <c r="G36" s="91"/>
      <c r="H36" s="22">
        <f t="shared" si="21"/>
        <v>0</v>
      </c>
      <c r="I36" s="22">
        <f t="shared" si="21"/>
        <v>0</v>
      </c>
      <c r="J36" s="22">
        <f t="shared" si="21"/>
        <v>0</v>
      </c>
      <c r="K36" s="22">
        <f t="shared" si="21"/>
        <v>0</v>
      </c>
      <c r="L36" s="22">
        <f t="shared" si="21"/>
        <v>0</v>
      </c>
      <c r="M36" s="22">
        <f t="shared" si="21"/>
        <v>0</v>
      </c>
      <c r="N36" s="22">
        <f t="shared" si="21"/>
        <v>0</v>
      </c>
      <c r="O36" s="22">
        <f t="shared" si="21"/>
        <v>0</v>
      </c>
      <c r="P36" s="22">
        <f t="shared" si="21"/>
        <v>0</v>
      </c>
      <c r="Q36" s="22">
        <f t="shared" si="21"/>
        <v>0</v>
      </c>
      <c r="R36" s="22">
        <f t="shared" si="21"/>
        <v>0</v>
      </c>
      <c r="S36" s="22">
        <f t="shared" si="21"/>
        <v>0</v>
      </c>
      <c r="T36" s="22">
        <f t="shared" ref="T36" si="24">IFERROR(T74+T111+T148+T185+T222+T259+T296+T333+T370+T407+T444+T481+T518+T555,0)</f>
        <v>0</v>
      </c>
      <c r="U36" s="17"/>
      <c r="V36" s="31"/>
      <c r="W36" s="31"/>
      <c r="X36" s="31"/>
    </row>
    <row r="37" spans="2:28">
      <c r="B37" s="18" t="s">
        <v>55</v>
      </c>
      <c r="C37" s="14" t="s">
        <v>20</v>
      </c>
      <c r="D37" s="19"/>
      <c r="E37" s="19"/>
      <c r="F37" s="19"/>
      <c r="G37" s="91"/>
      <c r="H37" s="22">
        <f t="shared" si="21"/>
        <v>1647018.6487547285</v>
      </c>
      <c r="I37" s="22">
        <f t="shared" si="21"/>
        <v>1647018.6487547285</v>
      </c>
      <c r="J37" s="22">
        <f t="shared" si="21"/>
        <v>1647018.6487547285</v>
      </c>
      <c r="K37" s="22">
        <f t="shared" si="21"/>
        <v>1647018.6487547285</v>
      </c>
      <c r="L37" s="22">
        <f t="shared" si="21"/>
        <v>1647018.6487547285</v>
      </c>
      <c r="M37" s="22">
        <f t="shared" si="21"/>
        <v>1647018.6487547285</v>
      </c>
      <c r="N37" s="22">
        <f t="shared" si="21"/>
        <v>1647018.6487547285</v>
      </c>
      <c r="O37" s="22">
        <f t="shared" si="21"/>
        <v>1647018.6487547285</v>
      </c>
      <c r="P37" s="22">
        <f t="shared" si="21"/>
        <v>1647018.6487547285</v>
      </c>
      <c r="Q37" s="22">
        <f t="shared" si="21"/>
        <v>1647018.6487547285</v>
      </c>
      <c r="R37" s="22">
        <f t="shared" si="21"/>
        <v>1647018.6487547285</v>
      </c>
      <c r="S37" s="22">
        <f t="shared" si="21"/>
        <v>1647018.6487547285</v>
      </c>
      <c r="T37" s="22">
        <f t="shared" ref="T37" si="25">IFERROR(T75+T112+T149+T186+T223+T260+T297+T334+T371+T408+T445+T482+T519+T556,0)</f>
        <v>1647018.6487547285</v>
      </c>
      <c r="U37" s="17"/>
      <c r="V37" s="31"/>
      <c r="W37" s="31"/>
      <c r="X37" s="31"/>
    </row>
    <row r="38" spans="2:28">
      <c r="B38" s="27" t="s">
        <v>21</v>
      </c>
      <c r="C38" s="28" t="s">
        <v>20</v>
      </c>
      <c r="D38" s="29"/>
      <c r="E38" s="29"/>
      <c r="F38" s="29"/>
      <c r="G38" s="27"/>
      <c r="H38" s="30">
        <f t="shared" ref="H38:T38" si="26">SUM(H34:H37)</f>
        <v>10150927.175017152</v>
      </c>
      <c r="I38" s="30">
        <f t="shared" si="26"/>
        <v>10150927.175017152</v>
      </c>
      <c r="J38" s="30">
        <f t="shared" si="26"/>
        <v>10150927.175017152</v>
      </c>
      <c r="K38" s="30">
        <f t="shared" si="26"/>
        <v>10150927.175017152</v>
      </c>
      <c r="L38" s="30">
        <f t="shared" si="26"/>
        <v>10150927.175017152</v>
      </c>
      <c r="M38" s="30">
        <f t="shared" si="26"/>
        <v>10150927.175017152</v>
      </c>
      <c r="N38" s="30">
        <f t="shared" si="26"/>
        <v>10150927.175017152</v>
      </c>
      <c r="O38" s="30">
        <f t="shared" si="26"/>
        <v>10150927.175017152</v>
      </c>
      <c r="P38" s="30">
        <f t="shared" si="26"/>
        <v>10150927.175017152</v>
      </c>
      <c r="Q38" s="30">
        <f t="shared" si="26"/>
        <v>10150927.175017152</v>
      </c>
      <c r="R38" s="30">
        <f t="shared" si="26"/>
        <v>10150927.175017152</v>
      </c>
      <c r="S38" s="30">
        <f t="shared" si="26"/>
        <v>10150927.175017152</v>
      </c>
      <c r="T38" s="30">
        <f t="shared" si="26"/>
        <v>10150927.175017152</v>
      </c>
      <c r="U38" s="17"/>
      <c r="V38" s="31"/>
      <c r="W38" s="31"/>
      <c r="X38" s="31"/>
    </row>
    <row r="39" spans="2:28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32"/>
      <c r="W39" s="32"/>
      <c r="X39" s="32"/>
    </row>
    <row r="40" spans="2:28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8"/>
      <c r="W40" s="8"/>
      <c r="X40" s="8"/>
    </row>
    <row r="41" spans="2:28">
      <c r="B41" s="96" t="str">
        <f>'8 - Údaje a hodnotící tabulky '!B2</f>
        <v>Muzeum a galerie Břeclav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/>
      <c r="U41" s="6"/>
      <c r="V41" s="8"/>
      <c r="W41" s="8"/>
      <c r="X41" s="8"/>
    </row>
    <row r="42" spans="2:28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1"/>
      <c r="U42" s="6"/>
      <c r="V42" s="8"/>
      <c r="W42" s="8"/>
      <c r="X42" s="8"/>
    </row>
    <row r="43" spans="2:28">
      <c r="B43" s="33" t="s">
        <v>39</v>
      </c>
      <c r="C43" s="34">
        <f>C5</f>
        <v>11</v>
      </c>
      <c r="D43" s="35"/>
      <c r="E43" s="35"/>
      <c r="F43" s="36" t="s">
        <v>40</v>
      </c>
      <c r="G43" s="36" t="s">
        <v>41</v>
      </c>
      <c r="H43" s="12">
        <v>0</v>
      </c>
      <c r="I43" s="12">
        <f>H43+1</f>
        <v>1</v>
      </c>
      <c r="J43" s="12">
        <f t="shared" ref="J43" si="27">I43+1</f>
        <v>2</v>
      </c>
      <c r="K43" s="12">
        <f t="shared" ref="K43" si="28">J43+1</f>
        <v>3</v>
      </c>
      <c r="L43" s="12">
        <f t="shared" ref="L43" si="29">K43+1</f>
        <v>4</v>
      </c>
      <c r="M43" s="12">
        <f t="shared" ref="M43" si="30">L43+1</f>
        <v>5</v>
      </c>
      <c r="N43" s="12">
        <f t="shared" ref="N43" si="31">M43+1</f>
        <v>6</v>
      </c>
      <c r="O43" s="12">
        <f t="shared" ref="O43" si="32">N43+1</f>
        <v>7</v>
      </c>
      <c r="P43" s="12">
        <f t="shared" ref="P43" si="33">O43+1</f>
        <v>8</v>
      </c>
      <c r="Q43" s="12">
        <f t="shared" ref="Q43" si="34">P43+1</f>
        <v>9</v>
      </c>
      <c r="R43" s="12">
        <f t="shared" ref="R43" si="35">Q43+1</f>
        <v>10</v>
      </c>
      <c r="S43" s="12">
        <f t="shared" ref="S43" si="36">R43+1</f>
        <v>11</v>
      </c>
      <c r="T43" s="12">
        <v>12</v>
      </c>
      <c r="U43" s="37"/>
      <c r="V43" s="37"/>
      <c r="W43" s="37"/>
      <c r="X43" s="37"/>
    </row>
    <row r="44" spans="2:28">
      <c r="B44" s="102" t="s">
        <v>43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6"/>
      <c r="V44" s="8"/>
      <c r="W44" s="8"/>
      <c r="X44" s="8"/>
    </row>
    <row r="45" spans="2:28" ht="15" customHeight="1">
      <c r="B45" s="14" t="s">
        <v>44</v>
      </c>
      <c r="C45" s="14" t="s">
        <v>45</v>
      </c>
      <c r="D45" s="15"/>
      <c r="E45" s="15"/>
      <c r="F45" s="16"/>
      <c r="G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17"/>
      <c r="V45" s="92" t="s">
        <v>47</v>
      </c>
      <c r="W45" s="92" t="s">
        <v>48</v>
      </c>
      <c r="X45" s="93" t="s">
        <v>49</v>
      </c>
      <c r="Z45" s="93" t="s">
        <v>47</v>
      </c>
      <c r="AA45" s="92" t="s">
        <v>50</v>
      </c>
      <c r="AB45" s="104"/>
    </row>
    <row r="46" spans="2:28">
      <c r="B46" s="18" t="s">
        <v>46</v>
      </c>
      <c r="C46" s="14" t="s">
        <v>17</v>
      </c>
      <c r="D46" s="19"/>
      <c r="E46" s="19"/>
      <c r="F46" s="20"/>
      <c r="G46" s="21">
        <v>19.09</v>
      </c>
      <c r="H46" s="22">
        <f>G46</f>
        <v>19.09</v>
      </c>
      <c r="I46" s="22">
        <f t="shared" ref="I46:T53" si="37">H46</f>
        <v>19.09</v>
      </c>
      <c r="J46" s="22">
        <f t="shared" si="37"/>
        <v>19.09</v>
      </c>
      <c r="K46" s="22">
        <f t="shared" si="37"/>
        <v>19.09</v>
      </c>
      <c r="L46" s="22">
        <f t="shared" si="37"/>
        <v>19.09</v>
      </c>
      <c r="M46" s="22">
        <f t="shared" si="37"/>
        <v>19.09</v>
      </c>
      <c r="N46" s="22">
        <f t="shared" si="37"/>
        <v>19.09</v>
      </c>
      <c r="O46" s="22">
        <f t="shared" si="37"/>
        <v>19.09</v>
      </c>
      <c r="P46" s="22">
        <f t="shared" si="37"/>
        <v>19.09</v>
      </c>
      <c r="Q46" s="22">
        <f t="shared" si="37"/>
        <v>19.09</v>
      </c>
      <c r="R46" s="22">
        <f t="shared" si="37"/>
        <v>19.09</v>
      </c>
      <c r="S46" s="22">
        <f t="shared" si="37"/>
        <v>19.09</v>
      </c>
      <c r="T46" s="22">
        <f t="shared" si="37"/>
        <v>19.09</v>
      </c>
      <c r="U46" s="17"/>
      <c r="V46" s="92"/>
      <c r="W46" s="92"/>
      <c r="X46" s="94"/>
      <c r="Z46" s="94"/>
      <c r="AA46" s="92"/>
      <c r="AB46" s="104"/>
    </row>
    <row r="47" spans="2:28">
      <c r="B47" s="18" t="s">
        <v>51</v>
      </c>
      <c r="C47" s="14" t="s">
        <v>17</v>
      </c>
      <c r="D47" s="19"/>
      <c r="E47" s="19"/>
      <c r="F47" s="20"/>
      <c r="G47" s="21">
        <v>53.807899999999997</v>
      </c>
      <c r="H47" s="22">
        <f t="shared" ref="H47:H53" si="38">G47</f>
        <v>53.807899999999997</v>
      </c>
      <c r="I47" s="22">
        <f t="shared" si="37"/>
        <v>53.807899999999997</v>
      </c>
      <c r="J47" s="22">
        <f t="shared" si="37"/>
        <v>53.807899999999997</v>
      </c>
      <c r="K47" s="22">
        <f t="shared" si="37"/>
        <v>53.807899999999997</v>
      </c>
      <c r="L47" s="22">
        <f t="shared" si="37"/>
        <v>53.807899999999997</v>
      </c>
      <c r="M47" s="22">
        <f t="shared" si="37"/>
        <v>53.807899999999997</v>
      </c>
      <c r="N47" s="22">
        <f t="shared" si="37"/>
        <v>53.807899999999997</v>
      </c>
      <c r="O47" s="22">
        <f t="shared" si="37"/>
        <v>53.807899999999997</v>
      </c>
      <c r="P47" s="22">
        <f t="shared" si="37"/>
        <v>53.807899999999997</v>
      </c>
      <c r="Q47" s="22">
        <f t="shared" si="37"/>
        <v>53.807899999999997</v>
      </c>
      <c r="R47" s="22">
        <f t="shared" si="37"/>
        <v>53.807899999999997</v>
      </c>
      <c r="S47" s="22">
        <f t="shared" si="37"/>
        <v>53.807899999999997</v>
      </c>
      <c r="T47" s="22">
        <f t="shared" si="37"/>
        <v>53.807899999999997</v>
      </c>
      <c r="U47" s="17"/>
      <c r="V47" s="24" t="s">
        <v>54</v>
      </c>
      <c r="W47" s="25">
        <f>IFERROR(G50/G46,"-")</f>
        <v>5000</v>
      </c>
      <c r="X47" s="25">
        <f>IFERROR(W47*AB47,"-")</f>
        <v>6050</v>
      </c>
      <c r="Z47" s="24" t="s">
        <v>46</v>
      </c>
      <c r="AA47" s="64">
        <v>0.21</v>
      </c>
      <c r="AB47" s="65">
        <f>1+AA47</f>
        <v>1.21</v>
      </c>
    </row>
    <row r="48" spans="2:28">
      <c r="B48" s="18" t="s">
        <v>52</v>
      </c>
      <c r="C48" s="14" t="s">
        <v>53</v>
      </c>
      <c r="D48" s="19"/>
      <c r="E48" s="19"/>
      <c r="F48" s="20"/>
      <c r="G48" s="21">
        <v>0</v>
      </c>
      <c r="H48" s="22">
        <f t="shared" si="38"/>
        <v>0</v>
      </c>
      <c r="I48" s="22">
        <f t="shared" si="37"/>
        <v>0</v>
      </c>
      <c r="J48" s="22">
        <f t="shared" si="37"/>
        <v>0</v>
      </c>
      <c r="K48" s="22">
        <f t="shared" si="37"/>
        <v>0</v>
      </c>
      <c r="L48" s="22">
        <f t="shared" si="37"/>
        <v>0</v>
      </c>
      <c r="M48" s="22">
        <f t="shared" si="37"/>
        <v>0</v>
      </c>
      <c r="N48" s="22">
        <f t="shared" si="37"/>
        <v>0</v>
      </c>
      <c r="O48" s="22">
        <f t="shared" si="37"/>
        <v>0</v>
      </c>
      <c r="P48" s="22">
        <f t="shared" si="37"/>
        <v>0</v>
      </c>
      <c r="Q48" s="22">
        <f t="shared" si="37"/>
        <v>0</v>
      </c>
      <c r="R48" s="22">
        <f t="shared" si="37"/>
        <v>0</v>
      </c>
      <c r="S48" s="22">
        <f t="shared" si="37"/>
        <v>0</v>
      </c>
      <c r="T48" s="22">
        <f t="shared" si="37"/>
        <v>0</v>
      </c>
      <c r="U48" s="17"/>
      <c r="V48" s="24" t="s">
        <v>56</v>
      </c>
      <c r="W48" s="25">
        <f t="shared" ref="W48:W50" si="39">IFERROR(G51/G47,"-")</f>
        <v>3348.8993883797734</v>
      </c>
      <c r="X48" s="25">
        <f t="shared" ref="X48:X50" si="40">IFERROR(W48*AB48,"-")</f>
        <v>3750.7673149853467</v>
      </c>
      <c r="Z48" s="24" t="s">
        <v>51</v>
      </c>
      <c r="AA48" s="64">
        <v>0.12</v>
      </c>
      <c r="AB48" s="65">
        <f t="shared" ref="AB48:AB50" si="41">1+AA48</f>
        <v>1.1200000000000001</v>
      </c>
    </row>
    <row r="49" spans="2:28" ht="15" customHeight="1">
      <c r="B49" s="18" t="s">
        <v>55</v>
      </c>
      <c r="C49" s="14" t="s">
        <v>17</v>
      </c>
      <c r="D49" s="19"/>
      <c r="E49" s="19"/>
      <c r="F49" s="20"/>
      <c r="G49" s="21">
        <v>0</v>
      </c>
      <c r="H49" s="22">
        <f t="shared" si="38"/>
        <v>0</v>
      </c>
      <c r="I49" s="22">
        <f t="shared" si="37"/>
        <v>0</v>
      </c>
      <c r="J49" s="22">
        <f t="shared" si="37"/>
        <v>0</v>
      </c>
      <c r="K49" s="22">
        <f t="shared" si="37"/>
        <v>0</v>
      </c>
      <c r="L49" s="22">
        <f t="shared" si="37"/>
        <v>0</v>
      </c>
      <c r="M49" s="22">
        <f t="shared" si="37"/>
        <v>0</v>
      </c>
      <c r="N49" s="22">
        <f t="shared" si="37"/>
        <v>0</v>
      </c>
      <c r="O49" s="22">
        <f t="shared" si="37"/>
        <v>0</v>
      </c>
      <c r="P49" s="22">
        <f t="shared" si="37"/>
        <v>0</v>
      </c>
      <c r="Q49" s="22">
        <f t="shared" si="37"/>
        <v>0</v>
      </c>
      <c r="R49" s="22">
        <f t="shared" si="37"/>
        <v>0</v>
      </c>
      <c r="S49" s="22">
        <f t="shared" si="37"/>
        <v>0</v>
      </c>
      <c r="T49" s="22">
        <f t="shared" si="37"/>
        <v>0</v>
      </c>
      <c r="U49" s="17"/>
      <c r="V49" s="24" t="s">
        <v>57</v>
      </c>
      <c r="W49" s="25" t="str">
        <f t="shared" si="39"/>
        <v>-</v>
      </c>
      <c r="X49" s="25" t="str">
        <f t="shared" si="40"/>
        <v>-</v>
      </c>
      <c r="Z49" s="24" t="s">
        <v>58</v>
      </c>
      <c r="AA49" s="64">
        <v>0.12</v>
      </c>
      <c r="AB49" s="65">
        <f t="shared" si="41"/>
        <v>1.1200000000000001</v>
      </c>
    </row>
    <row r="50" spans="2:28">
      <c r="B50" s="18" t="s">
        <v>46</v>
      </c>
      <c r="C50" s="14" t="s">
        <v>20</v>
      </c>
      <c r="D50" s="19"/>
      <c r="E50" s="19"/>
      <c r="F50" s="20"/>
      <c r="G50" s="21">
        <v>95450</v>
      </c>
      <c r="H50" s="22">
        <f t="shared" si="38"/>
        <v>95450</v>
      </c>
      <c r="I50" s="22">
        <f t="shared" si="37"/>
        <v>95450</v>
      </c>
      <c r="J50" s="22">
        <f t="shared" si="37"/>
        <v>95450</v>
      </c>
      <c r="K50" s="22">
        <f t="shared" si="37"/>
        <v>95450</v>
      </c>
      <c r="L50" s="22">
        <f t="shared" si="37"/>
        <v>95450</v>
      </c>
      <c r="M50" s="22">
        <f t="shared" si="37"/>
        <v>95450</v>
      </c>
      <c r="N50" s="22">
        <f t="shared" si="37"/>
        <v>95450</v>
      </c>
      <c r="O50" s="22">
        <f t="shared" si="37"/>
        <v>95450</v>
      </c>
      <c r="P50" s="22">
        <f t="shared" si="37"/>
        <v>95450</v>
      </c>
      <c r="Q50" s="22">
        <f t="shared" si="37"/>
        <v>95450</v>
      </c>
      <c r="R50" s="22">
        <f t="shared" si="37"/>
        <v>95450</v>
      </c>
      <c r="S50" s="22">
        <f t="shared" si="37"/>
        <v>95450</v>
      </c>
      <c r="T50" s="22">
        <f t="shared" si="37"/>
        <v>95450</v>
      </c>
      <c r="U50" s="17"/>
      <c r="V50" s="24" t="s">
        <v>59</v>
      </c>
      <c r="W50" s="25" t="str">
        <f t="shared" si="39"/>
        <v>-</v>
      </c>
      <c r="X50" s="25" t="str">
        <f t="shared" si="40"/>
        <v>-</v>
      </c>
      <c r="Z50" s="66" t="s">
        <v>55</v>
      </c>
      <c r="AA50" s="64">
        <v>0.21</v>
      </c>
      <c r="AB50" s="65">
        <f t="shared" si="41"/>
        <v>1.21</v>
      </c>
    </row>
    <row r="51" spans="2:28">
      <c r="B51" s="18" t="s">
        <v>51</v>
      </c>
      <c r="C51" s="14" t="s">
        <v>20</v>
      </c>
      <c r="D51" s="19"/>
      <c r="E51" s="19"/>
      <c r="F51" s="20"/>
      <c r="G51" s="21">
        <v>180197.24340000001</v>
      </c>
      <c r="H51" s="22">
        <f t="shared" si="38"/>
        <v>180197.24340000001</v>
      </c>
      <c r="I51" s="22">
        <f t="shared" si="37"/>
        <v>180197.24340000001</v>
      </c>
      <c r="J51" s="22">
        <f t="shared" si="37"/>
        <v>180197.24340000001</v>
      </c>
      <c r="K51" s="22">
        <f t="shared" si="37"/>
        <v>180197.24340000001</v>
      </c>
      <c r="L51" s="22">
        <f t="shared" si="37"/>
        <v>180197.24340000001</v>
      </c>
      <c r="M51" s="22">
        <f t="shared" si="37"/>
        <v>180197.24340000001</v>
      </c>
      <c r="N51" s="22">
        <f t="shared" si="37"/>
        <v>180197.24340000001</v>
      </c>
      <c r="O51" s="22">
        <f t="shared" si="37"/>
        <v>180197.24340000001</v>
      </c>
      <c r="P51" s="22">
        <f t="shared" si="37"/>
        <v>180197.24340000001</v>
      </c>
      <c r="Q51" s="22">
        <f t="shared" si="37"/>
        <v>180197.24340000001</v>
      </c>
      <c r="R51" s="22">
        <f t="shared" si="37"/>
        <v>180197.24340000001</v>
      </c>
      <c r="S51" s="22">
        <f t="shared" si="37"/>
        <v>180197.24340000001</v>
      </c>
      <c r="T51" s="22">
        <f t="shared" si="37"/>
        <v>180197.24340000001</v>
      </c>
      <c r="U51" s="17"/>
      <c r="V51" s="61"/>
      <c r="W51" s="62"/>
      <c r="X51" s="62"/>
    </row>
    <row r="52" spans="2:28">
      <c r="B52" s="18" t="s">
        <v>52</v>
      </c>
      <c r="C52" s="14" t="s">
        <v>20</v>
      </c>
      <c r="D52" s="19"/>
      <c r="E52" s="19"/>
      <c r="F52" s="20"/>
      <c r="G52" s="21">
        <v>0</v>
      </c>
      <c r="H52" s="22">
        <f t="shared" si="38"/>
        <v>0</v>
      </c>
      <c r="I52" s="22">
        <f t="shared" si="37"/>
        <v>0</v>
      </c>
      <c r="J52" s="22">
        <f t="shared" si="37"/>
        <v>0</v>
      </c>
      <c r="K52" s="22">
        <f t="shared" si="37"/>
        <v>0</v>
      </c>
      <c r="L52" s="22">
        <f t="shared" si="37"/>
        <v>0</v>
      </c>
      <c r="M52" s="22">
        <f t="shared" si="37"/>
        <v>0</v>
      </c>
      <c r="N52" s="22">
        <f t="shared" si="37"/>
        <v>0</v>
      </c>
      <c r="O52" s="22">
        <f t="shared" si="37"/>
        <v>0</v>
      </c>
      <c r="P52" s="22">
        <f t="shared" si="37"/>
        <v>0</v>
      </c>
      <c r="Q52" s="22">
        <f t="shared" si="37"/>
        <v>0</v>
      </c>
      <c r="R52" s="22">
        <f t="shared" si="37"/>
        <v>0</v>
      </c>
      <c r="S52" s="22">
        <f t="shared" si="37"/>
        <v>0</v>
      </c>
      <c r="T52" s="22">
        <f t="shared" si="37"/>
        <v>0</v>
      </c>
      <c r="U52" s="17"/>
      <c r="V52" s="26"/>
      <c r="W52" s="26"/>
      <c r="X52" s="26"/>
    </row>
    <row r="53" spans="2:28">
      <c r="B53" s="18" t="s">
        <v>55</v>
      </c>
      <c r="C53" s="14" t="s">
        <v>20</v>
      </c>
      <c r="D53" s="19"/>
      <c r="E53" s="19"/>
      <c r="F53" s="20"/>
      <c r="G53" s="21">
        <v>0</v>
      </c>
      <c r="H53" s="22">
        <f t="shared" si="38"/>
        <v>0</v>
      </c>
      <c r="I53" s="22">
        <f t="shared" si="37"/>
        <v>0</v>
      </c>
      <c r="J53" s="22">
        <f t="shared" si="37"/>
        <v>0</v>
      </c>
      <c r="K53" s="22">
        <f t="shared" si="37"/>
        <v>0</v>
      </c>
      <c r="L53" s="22">
        <f t="shared" si="37"/>
        <v>0</v>
      </c>
      <c r="M53" s="22">
        <f t="shared" si="37"/>
        <v>0</v>
      </c>
      <c r="N53" s="22">
        <f t="shared" si="37"/>
        <v>0</v>
      </c>
      <c r="O53" s="22">
        <f t="shared" si="37"/>
        <v>0</v>
      </c>
      <c r="P53" s="22">
        <f t="shared" si="37"/>
        <v>0</v>
      </c>
      <c r="Q53" s="22">
        <f t="shared" si="37"/>
        <v>0</v>
      </c>
      <c r="R53" s="22">
        <f t="shared" si="37"/>
        <v>0</v>
      </c>
      <c r="S53" s="22">
        <f t="shared" si="37"/>
        <v>0</v>
      </c>
      <c r="T53" s="23">
        <f t="shared" si="37"/>
        <v>0</v>
      </c>
      <c r="U53" s="17"/>
      <c r="V53" s="26"/>
      <c r="W53" s="26"/>
      <c r="X53" s="26"/>
    </row>
    <row r="54" spans="2:28">
      <c r="B54" s="27" t="s">
        <v>21</v>
      </c>
      <c r="C54" s="28" t="s">
        <v>20</v>
      </c>
      <c r="D54" s="29"/>
      <c r="E54" s="29"/>
      <c r="F54" s="29"/>
      <c r="G54" s="30"/>
      <c r="H54" s="30">
        <f t="shared" ref="H54:T54" si="42">SUM(H50:H53)</f>
        <v>275647.24340000004</v>
      </c>
      <c r="I54" s="30">
        <f t="shared" si="42"/>
        <v>275647.24340000004</v>
      </c>
      <c r="J54" s="30">
        <f t="shared" si="42"/>
        <v>275647.24340000004</v>
      </c>
      <c r="K54" s="30">
        <f t="shared" si="42"/>
        <v>275647.24340000004</v>
      </c>
      <c r="L54" s="30">
        <f t="shared" si="42"/>
        <v>275647.24340000004</v>
      </c>
      <c r="M54" s="30">
        <f t="shared" si="42"/>
        <v>275647.24340000004</v>
      </c>
      <c r="N54" s="30">
        <f t="shared" si="42"/>
        <v>275647.24340000004</v>
      </c>
      <c r="O54" s="30">
        <f t="shared" si="42"/>
        <v>275647.24340000004</v>
      </c>
      <c r="P54" s="30">
        <f t="shared" si="42"/>
        <v>275647.24340000004</v>
      </c>
      <c r="Q54" s="30">
        <f t="shared" si="42"/>
        <v>275647.24340000004</v>
      </c>
      <c r="R54" s="30">
        <f t="shared" si="42"/>
        <v>275647.24340000004</v>
      </c>
      <c r="S54" s="30">
        <f t="shared" si="42"/>
        <v>275647.24340000004</v>
      </c>
      <c r="T54" s="30">
        <f t="shared" si="42"/>
        <v>275647.24340000004</v>
      </c>
      <c r="U54" s="17"/>
      <c r="V54" s="26"/>
      <c r="W54" s="26"/>
      <c r="X54" s="26"/>
    </row>
    <row r="55" spans="2:28">
      <c r="B55" s="95" t="s">
        <v>60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6"/>
      <c r="V55" s="8"/>
      <c r="W55" s="8"/>
      <c r="X55" s="8"/>
    </row>
    <row r="56" spans="2:28">
      <c r="B56" s="14" t="s">
        <v>44</v>
      </c>
      <c r="C56" s="14" t="s">
        <v>45</v>
      </c>
      <c r="D56" s="15"/>
      <c r="E56" s="15"/>
      <c r="F56" s="16"/>
      <c r="G56" s="87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9"/>
      <c r="U56" s="17"/>
      <c r="V56" s="26"/>
      <c r="W56" s="26"/>
      <c r="X56" s="26"/>
    </row>
    <row r="57" spans="2:28">
      <c r="B57" s="18" t="s">
        <v>46</v>
      </c>
      <c r="C57" s="14" t="s">
        <v>17</v>
      </c>
      <c r="D57" s="19"/>
      <c r="E57" s="19"/>
      <c r="F57" s="20"/>
      <c r="G57" s="90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17"/>
      <c r="V57" s="26"/>
      <c r="W57" s="26"/>
      <c r="X57" s="26"/>
    </row>
    <row r="58" spans="2:28">
      <c r="B58" s="18" t="s">
        <v>51</v>
      </c>
      <c r="C58" s="14" t="s">
        <v>17</v>
      </c>
      <c r="D58" s="19"/>
      <c r="E58" s="19"/>
      <c r="F58" s="20"/>
      <c r="G58" s="91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17"/>
      <c r="V58" s="26"/>
      <c r="W58" s="26"/>
      <c r="X58" s="26"/>
    </row>
    <row r="59" spans="2:28">
      <c r="B59" s="18" t="s">
        <v>52</v>
      </c>
      <c r="C59" s="14" t="s">
        <v>53</v>
      </c>
      <c r="D59" s="19"/>
      <c r="E59" s="19"/>
      <c r="F59" s="20"/>
      <c r="G59" s="91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17"/>
      <c r="V59" s="26"/>
      <c r="W59" s="26"/>
      <c r="X59" s="26"/>
    </row>
    <row r="60" spans="2:28">
      <c r="B60" s="18" t="s">
        <v>55</v>
      </c>
      <c r="C60" s="14" t="s">
        <v>17</v>
      </c>
      <c r="D60" s="19"/>
      <c r="E60" s="19"/>
      <c r="F60" s="20"/>
      <c r="G60" s="91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9"/>
      <c r="U60" s="17"/>
      <c r="V60" s="26"/>
      <c r="W60" s="26"/>
      <c r="X60" s="26"/>
    </row>
    <row r="61" spans="2:28">
      <c r="B61" s="18" t="s">
        <v>46</v>
      </c>
      <c r="C61" s="14" t="s">
        <v>20</v>
      </c>
      <c r="D61" s="19"/>
      <c r="E61" s="19"/>
      <c r="F61" s="20"/>
      <c r="G61" s="91"/>
      <c r="H61" s="22">
        <f>IFERROR(H57*$X47,0)</f>
        <v>0</v>
      </c>
      <c r="I61" s="22">
        <f t="shared" ref="I61:S61" si="43">IFERROR(I57*$X47,0)</f>
        <v>0</v>
      </c>
      <c r="J61" s="22">
        <f t="shared" si="43"/>
        <v>0</v>
      </c>
      <c r="K61" s="22">
        <f t="shared" si="43"/>
        <v>0</v>
      </c>
      <c r="L61" s="22">
        <f t="shared" si="43"/>
        <v>0</v>
      </c>
      <c r="M61" s="22">
        <f t="shared" si="43"/>
        <v>0</v>
      </c>
      <c r="N61" s="22">
        <f t="shared" si="43"/>
        <v>0</v>
      </c>
      <c r="O61" s="22">
        <f t="shared" si="43"/>
        <v>0</v>
      </c>
      <c r="P61" s="22">
        <f t="shared" si="43"/>
        <v>0</v>
      </c>
      <c r="Q61" s="22">
        <f t="shared" si="43"/>
        <v>0</v>
      </c>
      <c r="R61" s="22">
        <f t="shared" si="43"/>
        <v>0</v>
      </c>
      <c r="S61" s="22">
        <f t="shared" si="43"/>
        <v>0</v>
      </c>
      <c r="T61" s="22">
        <f t="shared" ref="T61" si="44">IFERROR(T57*$X47,0)</f>
        <v>0</v>
      </c>
      <c r="U61" s="17"/>
      <c r="V61" s="26"/>
      <c r="W61" s="26"/>
      <c r="X61" s="26"/>
    </row>
    <row r="62" spans="2:28">
      <c r="B62" s="18" t="s">
        <v>51</v>
      </c>
      <c r="C62" s="14" t="s">
        <v>20</v>
      </c>
      <c r="D62" s="19"/>
      <c r="E62" s="19"/>
      <c r="F62" s="20"/>
      <c r="G62" s="91"/>
      <c r="H62" s="22">
        <f t="shared" ref="H62:S64" si="45">IFERROR(H58*$X48,0)</f>
        <v>0</v>
      </c>
      <c r="I62" s="22">
        <f t="shared" si="45"/>
        <v>0</v>
      </c>
      <c r="J62" s="22">
        <f t="shared" si="45"/>
        <v>0</v>
      </c>
      <c r="K62" s="22">
        <f t="shared" si="45"/>
        <v>0</v>
      </c>
      <c r="L62" s="22">
        <f t="shared" si="45"/>
        <v>0</v>
      </c>
      <c r="M62" s="22">
        <f t="shared" si="45"/>
        <v>0</v>
      </c>
      <c r="N62" s="22">
        <f t="shared" si="45"/>
        <v>0</v>
      </c>
      <c r="O62" s="22">
        <f t="shared" si="45"/>
        <v>0</v>
      </c>
      <c r="P62" s="22">
        <f t="shared" si="45"/>
        <v>0</v>
      </c>
      <c r="Q62" s="22">
        <f t="shared" si="45"/>
        <v>0</v>
      </c>
      <c r="R62" s="22">
        <f t="shared" si="45"/>
        <v>0</v>
      </c>
      <c r="S62" s="22">
        <f t="shared" si="45"/>
        <v>0</v>
      </c>
      <c r="T62" s="22">
        <f t="shared" ref="T62" si="46">IFERROR(T58*$X48,0)</f>
        <v>0</v>
      </c>
      <c r="U62" s="17"/>
      <c r="V62" s="26"/>
      <c r="W62" s="26"/>
      <c r="X62" s="26"/>
    </row>
    <row r="63" spans="2:28">
      <c r="B63" s="18" t="s">
        <v>52</v>
      </c>
      <c r="C63" s="14" t="s">
        <v>20</v>
      </c>
      <c r="D63" s="19"/>
      <c r="E63" s="19"/>
      <c r="F63" s="20"/>
      <c r="G63" s="91"/>
      <c r="H63" s="22">
        <f t="shared" si="45"/>
        <v>0</v>
      </c>
      <c r="I63" s="22">
        <f t="shared" si="45"/>
        <v>0</v>
      </c>
      <c r="J63" s="22">
        <f t="shared" si="45"/>
        <v>0</v>
      </c>
      <c r="K63" s="22">
        <f t="shared" si="45"/>
        <v>0</v>
      </c>
      <c r="L63" s="22">
        <f t="shared" si="45"/>
        <v>0</v>
      </c>
      <c r="M63" s="22">
        <f t="shared" si="45"/>
        <v>0</v>
      </c>
      <c r="N63" s="22">
        <f t="shared" si="45"/>
        <v>0</v>
      </c>
      <c r="O63" s="22">
        <f t="shared" si="45"/>
        <v>0</v>
      </c>
      <c r="P63" s="22">
        <f t="shared" si="45"/>
        <v>0</v>
      </c>
      <c r="Q63" s="22">
        <f t="shared" si="45"/>
        <v>0</v>
      </c>
      <c r="R63" s="22">
        <f t="shared" si="45"/>
        <v>0</v>
      </c>
      <c r="S63" s="22">
        <f t="shared" si="45"/>
        <v>0</v>
      </c>
      <c r="T63" s="22">
        <f t="shared" ref="T63" si="47">IFERROR(T59*$X49,0)</f>
        <v>0</v>
      </c>
      <c r="U63" s="17"/>
      <c r="V63" s="26"/>
      <c r="W63" s="26"/>
      <c r="X63" s="26"/>
    </row>
    <row r="64" spans="2:28">
      <c r="B64" s="18" t="s">
        <v>55</v>
      </c>
      <c r="C64" s="14" t="s">
        <v>20</v>
      </c>
      <c r="D64" s="19"/>
      <c r="E64" s="19"/>
      <c r="F64" s="19"/>
      <c r="G64" s="91"/>
      <c r="H64" s="22">
        <f t="shared" si="45"/>
        <v>0</v>
      </c>
      <c r="I64" s="22">
        <f t="shared" si="45"/>
        <v>0</v>
      </c>
      <c r="J64" s="22">
        <f t="shared" si="45"/>
        <v>0</v>
      </c>
      <c r="K64" s="22">
        <f t="shared" si="45"/>
        <v>0</v>
      </c>
      <c r="L64" s="22">
        <f t="shared" si="45"/>
        <v>0</v>
      </c>
      <c r="M64" s="22">
        <f t="shared" si="45"/>
        <v>0</v>
      </c>
      <c r="N64" s="22">
        <f t="shared" si="45"/>
        <v>0</v>
      </c>
      <c r="O64" s="22">
        <f t="shared" si="45"/>
        <v>0</v>
      </c>
      <c r="P64" s="22">
        <f t="shared" si="45"/>
        <v>0</v>
      </c>
      <c r="Q64" s="22">
        <f t="shared" si="45"/>
        <v>0</v>
      </c>
      <c r="R64" s="22">
        <f t="shared" si="45"/>
        <v>0</v>
      </c>
      <c r="S64" s="22">
        <f t="shared" si="45"/>
        <v>0</v>
      </c>
      <c r="T64" s="22">
        <f t="shared" ref="T64" si="48">IFERROR(T60*$X50,0)</f>
        <v>0</v>
      </c>
      <c r="U64" s="17"/>
      <c r="V64" s="26"/>
      <c r="W64" s="26"/>
      <c r="X64" s="26"/>
    </row>
    <row r="65" spans="2:24">
      <c r="B65" s="27" t="s">
        <v>21</v>
      </c>
      <c r="C65" s="28" t="s">
        <v>20</v>
      </c>
      <c r="D65" s="29"/>
      <c r="E65" s="29"/>
      <c r="F65" s="29"/>
      <c r="G65" s="27"/>
      <c r="H65" s="30">
        <f t="shared" ref="H65:T65" si="49">SUM(H61:H64)</f>
        <v>0</v>
      </c>
      <c r="I65" s="30">
        <f t="shared" si="49"/>
        <v>0</v>
      </c>
      <c r="J65" s="30">
        <f t="shared" si="49"/>
        <v>0</v>
      </c>
      <c r="K65" s="30">
        <f t="shared" si="49"/>
        <v>0</v>
      </c>
      <c r="L65" s="30">
        <f t="shared" si="49"/>
        <v>0</v>
      </c>
      <c r="M65" s="30">
        <f t="shared" si="49"/>
        <v>0</v>
      </c>
      <c r="N65" s="30">
        <f t="shared" si="49"/>
        <v>0</v>
      </c>
      <c r="O65" s="30">
        <f t="shared" si="49"/>
        <v>0</v>
      </c>
      <c r="P65" s="30">
        <f t="shared" si="49"/>
        <v>0</v>
      </c>
      <c r="Q65" s="30">
        <f t="shared" si="49"/>
        <v>0</v>
      </c>
      <c r="R65" s="30">
        <f t="shared" si="49"/>
        <v>0</v>
      </c>
      <c r="S65" s="30">
        <f t="shared" si="49"/>
        <v>0</v>
      </c>
      <c r="T65" s="30">
        <f t="shared" si="49"/>
        <v>0</v>
      </c>
      <c r="U65" s="17"/>
      <c r="V65" s="26"/>
      <c r="W65" s="26"/>
      <c r="X65" s="26"/>
    </row>
    <row r="66" spans="2:24">
      <c r="B66" s="95" t="s">
        <v>61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6"/>
      <c r="V66" s="8"/>
      <c r="W66" s="8"/>
      <c r="X66" s="8"/>
    </row>
    <row r="67" spans="2:24">
      <c r="B67" s="14" t="s">
        <v>44</v>
      </c>
      <c r="C67" s="14" t="s">
        <v>45</v>
      </c>
      <c r="D67" s="15"/>
      <c r="E67" s="15"/>
      <c r="F67" s="16"/>
      <c r="G67" s="87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9"/>
      <c r="U67" s="17"/>
      <c r="V67" s="40"/>
      <c r="W67" s="40"/>
      <c r="X67" s="40"/>
    </row>
    <row r="68" spans="2:24">
      <c r="B68" s="18" t="s">
        <v>46</v>
      </c>
      <c r="C68" s="14" t="s">
        <v>17</v>
      </c>
      <c r="D68" s="19"/>
      <c r="E68" s="19"/>
      <c r="F68" s="20"/>
      <c r="G68" s="90"/>
      <c r="H68" s="22">
        <f t="shared" ref="H68:T68" si="50">H46-H57</f>
        <v>19.09</v>
      </c>
      <c r="I68" s="22">
        <f t="shared" si="50"/>
        <v>19.09</v>
      </c>
      <c r="J68" s="22">
        <f t="shared" si="50"/>
        <v>19.09</v>
      </c>
      <c r="K68" s="22">
        <f t="shared" si="50"/>
        <v>19.09</v>
      </c>
      <c r="L68" s="22">
        <f t="shared" si="50"/>
        <v>19.09</v>
      </c>
      <c r="M68" s="22">
        <f t="shared" si="50"/>
        <v>19.09</v>
      </c>
      <c r="N68" s="22">
        <f t="shared" si="50"/>
        <v>19.09</v>
      </c>
      <c r="O68" s="22">
        <f t="shared" si="50"/>
        <v>19.09</v>
      </c>
      <c r="P68" s="22">
        <f t="shared" si="50"/>
        <v>19.09</v>
      </c>
      <c r="Q68" s="22">
        <f t="shared" si="50"/>
        <v>19.09</v>
      </c>
      <c r="R68" s="22">
        <f t="shared" si="50"/>
        <v>19.09</v>
      </c>
      <c r="S68" s="22">
        <f t="shared" si="50"/>
        <v>19.09</v>
      </c>
      <c r="T68" s="22">
        <f t="shared" si="50"/>
        <v>19.09</v>
      </c>
      <c r="U68" s="17"/>
      <c r="V68" s="40"/>
      <c r="W68" s="40"/>
      <c r="X68" s="40"/>
    </row>
    <row r="69" spans="2:24">
      <c r="B69" s="18" t="s">
        <v>51</v>
      </c>
      <c r="C69" s="14" t="s">
        <v>17</v>
      </c>
      <c r="D69" s="19"/>
      <c r="E69" s="19"/>
      <c r="F69" s="20"/>
      <c r="G69" s="91"/>
      <c r="H69" s="22">
        <f t="shared" ref="H69:T69" si="51">H47-H58</f>
        <v>53.807899999999997</v>
      </c>
      <c r="I69" s="22">
        <f t="shared" si="51"/>
        <v>53.807899999999997</v>
      </c>
      <c r="J69" s="22">
        <f t="shared" si="51"/>
        <v>53.807899999999997</v>
      </c>
      <c r="K69" s="22">
        <f t="shared" si="51"/>
        <v>53.807899999999997</v>
      </c>
      <c r="L69" s="22">
        <f t="shared" si="51"/>
        <v>53.807899999999997</v>
      </c>
      <c r="M69" s="22">
        <f t="shared" si="51"/>
        <v>53.807899999999997</v>
      </c>
      <c r="N69" s="22">
        <f t="shared" si="51"/>
        <v>53.807899999999997</v>
      </c>
      <c r="O69" s="22">
        <f t="shared" si="51"/>
        <v>53.807899999999997</v>
      </c>
      <c r="P69" s="22">
        <f t="shared" si="51"/>
        <v>53.807899999999997</v>
      </c>
      <c r="Q69" s="22">
        <f t="shared" si="51"/>
        <v>53.807899999999997</v>
      </c>
      <c r="R69" s="22">
        <f t="shared" si="51"/>
        <v>53.807899999999997</v>
      </c>
      <c r="S69" s="22">
        <f t="shared" si="51"/>
        <v>53.807899999999997</v>
      </c>
      <c r="T69" s="22">
        <f t="shared" si="51"/>
        <v>53.807899999999997</v>
      </c>
      <c r="U69" s="17"/>
      <c r="V69" s="40"/>
      <c r="W69" s="40"/>
      <c r="X69" s="40"/>
    </row>
    <row r="70" spans="2:24">
      <c r="B70" s="18" t="s">
        <v>52</v>
      </c>
      <c r="C70" s="14" t="s">
        <v>53</v>
      </c>
      <c r="D70" s="19"/>
      <c r="E70" s="19"/>
      <c r="F70" s="20"/>
      <c r="G70" s="91"/>
      <c r="H70" s="22">
        <f>H48-H59</f>
        <v>0</v>
      </c>
      <c r="I70" s="22">
        <f t="shared" ref="I70:T70" si="52">I48-I59</f>
        <v>0</v>
      </c>
      <c r="J70" s="22">
        <f t="shared" si="52"/>
        <v>0</v>
      </c>
      <c r="K70" s="22">
        <f t="shared" si="52"/>
        <v>0</v>
      </c>
      <c r="L70" s="22">
        <f t="shared" si="52"/>
        <v>0</v>
      </c>
      <c r="M70" s="22">
        <f t="shared" si="52"/>
        <v>0</v>
      </c>
      <c r="N70" s="22">
        <f t="shared" si="52"/>
        <v>0</v>
      </c>
      <c r="O70" s="22">
        <f t="shared" si="52"/>
        <v>0</v>
      </c>
      <c r="P70" s="22">
        <f t="shared" si="52"/>
        <v>0</v>
      </c>
      <c r="Q70" s="22">
        <f t="shared" si="52"/>
        <v>0</v>
      </c>
      <c r="R70" s="22">
        <f t="shared" si="52"/>
        <v>0</v>
      </c>
      <c r="S70" s="22">
        <f t="shared" si="52"/>
        <v>0</v>
      </c>
      <c r="T70" s="22">
        <f t="shared" si="52"/>
        <v>0</v>
      </c>
      <c r="U70" s="17"/>
      <c r="V70" s="40"/>
      <c r="W70" s="40"/>
      <c r="X70" s="40"/>
    </row>
    <row r="71" spans="2:24">
      <c r="B71" s="18" t="s">
        <v>55</v>
      </c>
      <c r="C71" s="14" t="s">
        <v>17</v>
      </c>
      <c r="D71" s="19"/>
      <c r="E71" s="19"/>
      <c r="F71" s="20"/>
      <c r="G71" s="91"/>
      <c r="H71" s="22">
        <f>H49-H60</f>
        <v>0</v>
      </c>
      <c r="I71" s="22">
        <f t="shared" ref="I71:T71" si="53">I49-I60</f>
        <v>0</v>
      </c>
      <c r="J71" s="22">
        <f t="shared" si="53"/>
        <v>0</v>
      </c>
      <c r="K71" s="22">
        <f t="shared" si="53"/>
        <v>0</v>
      </c>
      <c r="L71" s="22">
        <f t="shared" si="53"/>
        <v>0</v>
      </c>
      <c r="M71" s="22">
        <f t="shared" si="53"/>
        <v>0</v>
      </c>
      <c r="N71" s="22">
        <f t="shared" si="53"/>
        <v>0</v>
      </c>
      <c r="O71" s="22">
        <f t="shared" si="53"/>
        <v>0</v>
      </c>
      <c r="P71" s="22">
        <f t="shared" si="53"/>
        <v>0</v>
      </c>
      <c r="Q71" s="22">
        <f t="shared" si="53"/>
        <v>0</v>
      </c>
      <c r="R71" s="22">
        <f t="shared" si="53"/>
        <v>0</v>
      </c>
      <c r="S71" s="22">
        <f t="shared" si="53"/>
        <v>0</v>
      </c>
      <c r="T71" s="22">
        <f t="shared" si="53"/>
        <v>0</v>
      </c>
      <c r="U71" s="17"/>
      <c r="V71" s="40"/>
      <c r="W71" s="40"/>
      <c r="X71" s="40"/>
    </row>
    <row r="72" spans="2:24">
      <c r="B72" s="18" t="s">
        <v>46</v>
      </c>
      <c r="C72" s="14" t="s">
        <v>20</v>
      </c>
      <c r="D72" s="19"/>
      <c r="E72" s="19"/>
      <c r="F72" s="20"/>
      <c r="G72" s="91"/>
      <c r="H72" s="22">
        <f>IFERROR(H50-H61,0)</f>
        <v>95450</v>
      </c>
      <c r="I72" s="22">
        <f t="shared" ref="I72:S72" si="54">IFERROR(I50-I61,0)</f>
        <v>95450</v>
      </c>
      <c r="J72" s="22">
        <f t="shared" si="54"/>
        <v>95450</v>
      </c>
      <c r="K72" s="22">
        <f t="shared" si="54"/>
        <v>95450</v>
      </c>
      <c r="L72" s="22">
        <f t="shared" si="54"/>
        <v>95450</v>
      </c>
      <c r="M72" s="22">
        <f t="shared" si="54"/>
        <v>95450</v>
      </c>
      <c r="N72" s="22">
        <f t="shared" si="54"/>
        <v>95450</v>
      </c>
      <c r="O72" s="22">
        <f t="shared" si="54"/>
        <v>95450</v>
      </c>
      <c r="P72" s="22">
        <f t="shared" si="54"/>
        <v>95450</v>
      </c>
      <c r="Q72" s="22">
        <f t="shared" si="54"/>
        <v>95450</v>
      </c>
      <c r="R72" s="22">
        <f t="shared" si="54"/>
        <v>95450</v>
      </c>
      <c r="S72" s="22">
        <f t="shared" si="54"/>
        <v>95450</v>
      </c>
      <c r="T72" s="22">
        <f t="shared" ref="T72" si="55">IFERROR(T50-T61,0)</f>
        <v>95450</v>
      </c>
      <c r="U72" s="17"/>
      <c r="V72" s="40"/>
      <c r="W72" s="40"/>
      <c r="X72" s="40"/>
    </row>
    <row r="73" spans="2:24">
      <c r="B73" s="18" t="s">
        <v>51</v>
      </c>
      <c r="C73" s="14" t="s">
        <v>20</v>
      </c>
      <c r="D73" s="19"/>
      <c r="E73" s="19"/>
      <c r="F73" s="20"/>
      <c r="G73" s="91"/>
      <c r="H73" s="22">
        <f t="shared" ref="H73:S75" si="56">IFERROR(H51-H62,0)</f>
        <v>180197.24340000001</v>
      </c>
      <c r="I73" s="22">
        <f t="shared" si="56"/>
        <v>180197.24340000001</v>
      </c>
      <c r="J73" s="22">
        <f t="shared" si="56"/>
        <v>180197.24340000001</v>
      </c>
      <c r="K73" s="22">
        <f t="shared" si="56"/>
        <v>180197.24340000001</v>
      </c>
      <c r="L73" s="22">
        <f t="shared" si="56"/>
        <v>180197.24340000001</v>
      </c>
      <c r="M73" s="22">
        <f t="shared" si="56"/>
        <v>180197.24340000001</v>
      </c>
      <c r="N73" s="22">
        <f t="shared" si="56"/>
        <v>180197.24340000001</v>
      </c>
      <c r="O73" s="22">
        <f t="shared" si="56"/>
        <v>180197.24340000001</v>
      </c>
      <c r="P73" s="22">
        <f t="shared" si="56"/>
        <v>180197.24340000001</v>
      </c>
      <c r="Q73" s="22">
        <f t="shared" si="56"/>
        <v>180197.24340000001</v>
      </c>
      <c r="R73" s="22">
        <f t="shared" si="56"/>
        <v>180197.24340000001</v>
      </c>
      <c r="S73" s="22">
        <f t="shared" si="56"/>
        <v>180197.24340000001</v>
      </c>
      <c r="T73" s="22">
        <f t="shared" ref="T73" si="57">IFERROR(T51-T62,0)</f>
        <v>180197.24340000001</v>
      </c>
      <c r="U73" s="17"/>
      <c r="V73" s="26"/>
      <c r="W73" s="26"/>
      <c r="X73" s="26"/>
    </row>
    <row r="74" spans="2:24">
      <c r="B74" s="18" t="s">
        <v>52</v>
      </c>
      <c r="C74" s="14" t="s">
        <v>20</v>
      </c>
      <c r="D74" s="19"/>
      <c r="E74" s="19"/>
      <c r="F74" s="20"/>
      <c r="G74" s="91"/>
      <c r="H74" s="22">
        <f t="shared" si="56"/>
        <v>0</v>
      </c>
      <c r="I74" s="22">
        <f t="shared" si="56"/>
        <v>0</v>
      </c>
      <c r="J74" s="22">
        <f t="shared" si="56"/>
        <v>0</v>
      </c>
      <c r="K74" s="22">
        <f t="shared" si="56"/>
        <v>0</v>
      </c>
      <c r="L74" s="22">
        <f t="shared" si="56"/>
        <v>0</v>
      </c>
      <c r="M74" s="22">
        <f t="shared" si="56"/>
        <v>0</v>
      </c>
      <c r="N74" s="22">
        <f t="shared" si="56"/>
        <v>0</v>
      </c>
      <c r="O74" s="22">
        <f t="shared" si="56"/>
        <v>0</v>
      </c>
      <c r="P74" s="22">
        <f t="shared" si="56"/>
        <v>0</v>
      </c>
      <c r="Q74" s="22">
        <f t="shared" si="56"/>
        <v>0</v>
      </c>
      <c r="R74" s="22">
        <f t="shared" si="56"/>
        <v>0</v>
      </c>
      <c r="S74" s="22">
        <f t="shared" si="56"/>
        <v>0</v>
      </c>
      <c r="T74" s="22">
        <f t="shared" ref="T74" si="58">IFERROR(T52-T63,0)</f>
        <v>0</v>
      </c>
      <c r="U74" s="17"/>
      <c r="V74" s="26"/>
      <c r="W74" s="26"/>
      <c r="X74" s="26"/>
    </row>
    <row r="75" spans="2:24">
      <c r="B75" s="18" t="s">
        <v>55</v>
      </c>
      <c r="C75" s="14" t="s">
        <v>20</v>
      </c>
      <c r="D75" s="19"/>
      <c r="E75" s="19"/>
      <c r="F75" s="19"/>
      <c r="G75" s="91"/>
      <c r="H75" s="22">
        <f t="shared" si="56"/>
        <v>0</v>
      </c>
      <c r="I75" s="22">
        <f t="shared" si="56"/>
        <v>0</v>
      </c>
      <c r="J75" s="22">
        <f t="shared" si="56"/>
        <v>0</v>
      </c>
      <c r="K75" s="22">
        <f t="shared" si="56"/>
        <v>0</v>
      </c>
      <c r="L75" s="22">
        <f t="shared" si="56"/>
        <v>0</v>
      </c>
      <c r="M75" s="22">
        <f t="shared" si="56"/>
        <v>0</v>
      </c>
      <c r="N75" s="22">
        <f t="shared" si="56"/>
        <v>0</v>
      </c>
      <c r="O75" s="22">
        <f t="shared" si="56"/>
        <v>0</v>
      </c>
      <c r="P75" s="22">
        <f t="shared" si="56"/>
        <v>0</v>
      </c>
      <c r="Q75" s="22">
        <f t="shared" si="56"/>
        <v>0</v>
      </c>
      <c r="R75" s="22">
        <f t="shared" si="56"/>
        <v>0</v>
      </c>
      <c r="S75" s="22">
        <f t="shared" si="56"/>
        <v>0</v>
      </c>
      <c r="T75" s="22">
        <f t="shared" ref="T75" si="59">IFERROR(T53-T64,0)</f>
        <v>0</v>
      </c>
      <c r="U75" s="17"/>
      <c r="V75" s="26"/>
      <c r="W75" s="26"/>
      <c r="X75" s="26"/>
    </row>
    <row r="76" spans="2:24">
      <c r="B76" s="27" t="s">
        <v>21</v>
      </c>
      <c r="C76" s="28" t="s">
        <v>20</v>
      </c>
      <c r="D76" s="29"/>
      <c r="E76" s="29"/>
      <c r="F76" s="29"/>
      <c r="G76" s="27"/>
      <c r="H76" s="30">
        <f t="shared" ref="H76:T76" si="60">SUM(H72:H75)</f>
        <v>275647.24340000004</v>
      </c>
      <c r="I76" s="30">
        <f t="shared" si="60"/>
        <v>275647.24340000004</v>
      </c>
      <c r="J76" s="30">
        <f t="shared" si="60"/>
        <v>275647.24340000004</v>
      </c>
      <c r="K76" s="30">
        <f t="shared" si="60"/>
        <v>275647.24340000004</v>
      </c>
      <c r="L76" s="30">
        <f t="shared" si="60"/>
        <v>275647.24340000004</v>
      </c>
      <c r="M76" s="30">
        <f t="shared" si="60"/>
        <v>275647.24340000004</v>
      </c>
      <c r="N76" s="30">
        <f t="shared" si="60"/>
        <v>275647.24340000004</v>
      </c>
      <c r="O76" s="30">
        <f t="shared" si="60"/>
        <v>275647.24340000004</v>
      </c>
      <c r="P76" s="30">
        <f t="shared" si="60"/>
        <v>275647.24340000004</v>
      </c>
      <c r="Q76" s="30">
        <f t="shared" si="60"/>
        <v>275647.24340000004</v>
      </c>
      <c r="R76" s="30">
        <f t="shared" si="60"/>
        <v>275647.24340000004</v>
      </c>
      <c r="S76" s="30">
        <f t="shared" si="60"/>
        <v>275647.24340000004</v>
      </c>
      <c r="T76" s="30">
        <f t="shared" si="60"/>
        <v>275647.24340000004</v>
      </c>
      <c r="U76" s="17"/>
      <c r="V76" s="26"/>
      <c r="W76" s="26"/>
      <c r="X76" s="26"/>
    </row>
    <row r="77" spans="2:2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8"/>
      <c r="W77" s="8"/>
      <c r="X77" s="8"/>
    </row>
    <row r="78" spans="2:24">
      <c r="B78" s="96" t="str">
        <f>'8 - Údaje a hodnotící tabulky '!B25</f>
        <v>Domov Seniorů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8"/>
      <c r="U78" s="6"/>
      <c r="V78" s="8"/>
      <c r="W78" s="8"/>
      <c r="X78" s="8"/>
    </row>
    <row r="79" spans="2:24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1"/>
      <c r="U79" s="6"/>
      <c r="V79" s="8"/>
      <c r="W79" s="8"/>
      <c r="X79" s="8"/>
    </row>
    <row r="80" spans="2:24">
      <c r="B80" s="41" t="s">
        <v>39</v>
      </c>
      <c r="C80" s="10">
        <f>C43</f>
        <v>11</v>
      </c>
      <c r="D80" s="11"/>
      <c r="E80" s="11"/>
      <c r="F80" s="12" t="s">
        <v>40</v>
      </c>
      <c r="G80" s="12" t="s">
        <v>41</v>
      </c>
      <c r="H80" s="12">
        <v>0</v>
      </c>
      <c r="I80" s="12">
        <f>H80+1</f>
        <v>1</v>
      </c>
      <c r="J80" s="12">
        <f t="shared" ref="J80" si="61">I80+1</f>
        <v>2</v>
      </c>
      <c r="K80" s="12">
        <f t="shared" ref="K80" si="62">J80+1</f>
        <v>3</v>
      </c>
      <c r="L80" s="12">
        <f t="shared" ref="L80" si="63">K80+1</f>
        <v>4</v>
      </c>
      <c r="M80" s="12">
        <f t="shared" ref="M80" si="64">L80+1</f>
        <v>5</v>
      </c>
      <c r="N80" s="12">
        <f t="shared" ref="N80" si="65">M80+1</f>
        <v>6</v>
      </c>
      <c r="O80" s="12">
        <f t="shared" ref="O80" si="66">N80+1</f>
        <v>7</v>
      </c>
      <c r="P80" s="12">
        <f t="shared" ref="P80" si="67">O80+1</f>
        <v>8</v>
      </c>
      <c r="Q80" s="12">
        <f t="shared" ref="Q80" si="68">P80+1</f>
        <v>9</v>
      </c>
      <c r="R80" s="12">
        <f t="shared" ref="R80" si="69">Q80+1</f>
        <v>10</v>
      </c>
      <c r="S80" s="12">
        <f t="shared" ref="S80" si="70">R80+1</f>
        <v>11</v>
      </c>
      <c r="T80" s="12">
        <v>12</v>
      </c>
      <c r="U80" s="13"/>
      <c r="V80" s="13"/>
      <c r="W80" s="13"/>
      <c r="X80" s="13"/>
    </row>
    <row r="81" spans="2:28">
      <c r="B81" s="102" t="s">
        <v>43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6"/>
      <c r="V81" s="8"/>
      <c r="W81" s="8"/>
      <c r="X81" s="8"/>
    </row>
    <row r="82" spans="2:28" ht="15" customHeight="1">
      <c r="B82" s="14" t="s">
        <v>44</v>
      </c>
      <c r="C82" s="14" t="s">
        <v>45</v>
      </c>
      <c r="D82" s="15"/>
      <c r="E82" s="15"/>
      <c r="F82" s="16"/>
      <c r="G82" s="87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17"/>
      <c r="V82" s="92" t="s">
        <v>47</v>
      </c>
      <c r="W82" s="92" t="s">
        <v>48</v>
      </c>
      <c r="X82" s="93" t="s">
        <v>49</v>
      </c>
      <c r="Z82" s="93" t="s">
        <v>47</v>
      </c>
      <c r="AA82" s="92" t="s">
        <v>50</v>
      </c>
      <c r="AB82" s="103"/>
    </row>
    <row r="83" spans="2:28">
      <c r="B83" s="18" t="s">
        <v>46</v>
      </c>
      <c r="C83" s="14" t="s">
        <v>17</v>
      </c>
      <c r="D83" s="19"/>
      <c r="E83" s="19"/>
      <c r="F83" s="20"/>
      <c r="G83" s="21">
        <v>431.55</v>
      </c>
      <c r="H83" s="22">
        <f>G83</f>
        <v>431.55</v>
      </c>
      <c r="I83" s="22">
        <f t="shared" ref="I83:T90" si="71">H83</f>
        <v>431.55</v>
      </c>
      <c r="J83" s="22">
        <f t="shared" si="71"/>
        <v>431.55</v>
      </c>
      <c r="K83" s="22">
        <f t="shared" si="71"/>
        <v>431.55</v>
      </c>
      <c r="L83" s="22">
        <f t="shared" si="71"/>
        <v>431.55</v>
      </c>
      <c r="M83" s="22">
        <f t="shared" si="71"/>
        <v>431.55</v>
      </c>
      <c r="N83" s="22">
        <f t="shared" si="71"/>
        <v>431.55</v>
      </c>
      <c r="O83" s="22">
        <f t="shared" si="71"/>
        <v>431.55</v>
      </c>
      <c r="P83" s="22">
        <f t="shared" si="71"/>
        <v>431.55</v>
      </c>
      <c r="Q83" s="22">
        <f t="shared" si="71"/>
        <v>431.55</v>
      </c>
      <c r="R83" s="22">
        <f t="shared" si="71"/>
        <v>431.55</v>
      </c>
      <c r="S83" s="22">
        <f t="shared" si="71"/>
        <v>431.55</v>
      </c>
      <c r="T83" s="22">
        <f t="shared" si="71"/>
        <v>431.55</v>
      </c>
      <c r="U83" s="17"/>
      <c r="V83" s="92"/>
      <c r="W83" s="92"/>
      <c r="X83" s="94"/>
      <c r="Z83" s="94"/>
      <c r="AA83" s="92"/>
      <c r="AB83" s="103"/>
    </row>
    <row r="84" spans="2:28">
      <c r="B84" s="18" t="s">
        <v>51</v>
      </c>
      <c r="C84" s="14" t="s">
        <v>17</v>
      </c>
      <c r="D84" s="19"/>
      <c r="E84" s="19"/>
      <c r="F84" s="20"/>
      <c r="G84" s="21">
        <v>778.20216530345942</v>
      </c>
      <c r="H84" s="22">
        <f t="shared" ref="H84:H90" si="72">G84</f>
        <v>778.20216530345942</v>
      </c>
      <c r="I84" s="22">
        <f t="shared" si="71"/>
        <v>778.20216530345942</v>
      </c>
      <c r="J84" s="22">
        <f t="shared" si="71"/>
        <v>778.20216530345942</v>
      </c>
      <c r="K84" s="22">
        <f t="shared" si="71"/>
        <v>778.20216530345942</v>
      </c>
      <c r="L84" s="22">
        <f t="shared" si="71"/>
        <v>778.20216530345942</v>
      </c>
      <c r="M84" s="22">
        <f t="shared" si="71"/>
        <v>778.20216530345942</v>
      </c>
      <c r="N84" s="22">
        <f t="shared" si="71"/>
        <v>778.20216530345942</v>
      </c>
      <c r="O84" s="22">
        <f t="shared" si="71"/>
        <v>778.20216530345942</v>
      </c>
      <c r="P84" s="22">
        <f t="shared" si="71"/>
        <v>778.20216530345942</v>
      </c>
      <c r="Q84" s="22">
        <f t="shared" si="71"/>
        <v>778.20216530345942</v>
      </c>
      <c r="R84" s="22">
        <f t="shared" si="71"/>
        <v>778.20216530345942</v>
      </c>
      <c r="S84" s="22">
        <f t="shared" si="71"/>
        <v>778.20216530345942</v>
      </c>
      <c r="T84" s="22">
        <f t="shared" si="71"/>
        <v>778.20216530345942</v>
      </c>
      <c r="U84" s="17"/>
      <c r="V84" s="24" t="s">
        <v>54</v>
      </c>
      <c r="W84" s="25">
        <f>IFERROR(G87/G83,"-")</f>
        <v>5000</v>
      </c>
      <c r="X84" s="25">
        <f>IFERROR(W84*AB84,"-")</f>
        <v>6050</v>
      </c>
      <c r="Z84" s="24" t="s">
        <v>46</v>
      </c>
      <c r="AA84" s="64">
        <v>0.21</v>
      </c>
      <c r="AB84" s="65">
        <f>1+AA84</f>
        <v>1.21</v>
      </c>
    </row>
    <row r="85" spans="2:28">
      <c r="B85" s="18" t="s">
        <v>52</v>
      </c>
      <c r="C85" s="14" t="s">
        <v>53</v>
      </c>
      <c r="D85" s="19"/>
      <c r="E85" s="19"/>
      <c r="F85" s="20"/>
      <c r="G85" s="21">
        <v>0</v>
      </c>
      <c r="H85" s="22">
        <f t="shared" si="72"/>
        <v>0</v>
      </c>
      <c r="I85" s="22">
        <f t="shared" si="71"/>
        <v>0</v>
      </c>
      <c r="J85" s="22">
        <f t="shared" si="71"/>
        <v>0</v>
      </c>
      <c r="K85" s="22">
        <f t="shared" si="71"/>
        <v>0</v>
      </c>
      <c r="L85" s="22">
        <f t="shared" si="71"/>
        <v>0</v>
      </c>
      <c r="M85" s="22">
        <f t="shared" si="71"/>
        <v>0</v>
      </c>
      <c r="N85" s="22">
        <f t="shared" si="71"/>
        <v>0</v>
      </c>
      <c r="O85" s="22">
        <f t="shared" si="71"/>
        <v>0</v>
      </c>
      <c r="P85" s="22">
        <f t="shared" si="71"/>
        <v>0</v>
      </c>
      <c r="Q85" s="22">
        <f t="shared" si="71"/>
        <v>0</v>
      </c>
      <c r="R85" s="22">
        <f t="shared" si="71"/>
        <v>0</v>
      </c>
      <c r="S85" s="22">
        <f t="shared" si="71"/>
        <v>0</v>
      </c>
      <c r="T85" s="22">
        <f t="shared" si="71"/>
        <v>0</v>
      </c>
      <c r="U85" s="17"/>
      <c r="V85" s="24" t="s">
        <v>56</v>
      </c>
      <c r="W85" s="25">
        <f t="shared" ref="W85:W87" si="73">IFERROR(G88/G84,"-")</f>
        <v>3348.9000000000005</v>
      </c>
      <c r="X85" s="25">
        <f>IFERROR(W85*AB85,"-")</f>
        <v>3750.7680000000009</v>
      </c>
      <c r="Z85" s="24" t="s">
        <v>51</v>
      </c>
      <c r="AA85" s="64">
        <v>0.12</v>
      </c>
      <c r="AB85" s="65">
        <f t="shared" ref="AB85:AB87" si="74">1+AA85</f>
        <v>1.1200000000000001</v>
      </c>
    </row>
    <row r="86" spans="2:28" ht="15" customHeight="1">
      <c r="B86" s="18" t="s">
        <v>55</v>
      </c>
      <c r="C86" s="14" t="s">
        <v>17</v>
      </c>
      <c r="D86" s="19"/>
      <c r="E86" s="19"/>
      <c r="F86" s="20"/>
      <c r="G86" s="21">
        <v>238.3</v>
      </c>
      <c r="H86" s="22">
        <f t="shared" si="72"/>
        <v>238.3</v>
      </c>
      <c r="I86" s="22">
        <f t="shared" si="71"/>
        <v>238.3</v>
      </c>
      <c r="J86" s="22">
        <f t="shared" si="71"/>
        <v>238.3</v>
      </c>
      <c r="K86" s="22">
        <f t="shared" si="71"/>
        <v>238.3</v>
      </c>
      <c r="L86" s="22">
        <f t="shared" si="71"/>
        <v>238.3</v>
      </c>
      <c r="M86" s="22">
        <f t="shared" si="71"/>
        <v>238.3</v>
      </c>
      <c r="N86" s="22">
        <f t="shared" si="71"/>
        <v>238.3</v>
      </c>
      <c r="O86" s="22">
        <f t="shared" si="71"/>
        <v>238.3</v>
      </c>
      <c r="P86" s="22">
        <f t="shared" si="71"/>
        <v>238.3</v>
      </c>
      <c r="Q86" s="22">
        <f t="shared" si="71"/>
        <v>238.3</v>
      </c>
      <c r="R86" s="22">
        <f t="shared" si="71"/>
        <v>238.3</v>
      </c>
      <c r="S86" s="22">
        <f t="shared" si="71"/>
        <v>238.3</v>
      </c>
      <c r="T86" s="22">
        <f t="shared" si="71"/>
        <v>238.3</v>
      </c>
      <c r="U86" s="17"/>
      <c r="V86" s="24" t="s">
        <v>57</v>
      </c>
      <c r="W86" s="25" t="str">
        <f t="shared" si="73"/>
        <v>-</v>
      </c>
      <c r="X86" s="25" t="str">
        <f t="shared" ref="X86:X87" si="75">IFERROR(W86*AB86,"-")</f>
        <v>-</v>
      </c>
      <c r="Z86" s="24" t="s">
        <v>58</v>
      </c>
      <c r="AA86" s="64">
        <v>0.12</v>
      </c>
      <c r="AB86" s="65">
        <f t="shared" si="74"/>
        <v>1.1200000000000001</v>
      </c>
    </row>
    <row r="87" spans="2:28">
      <c r="B87" s="18" t="s">
        <v>46</v>
      </c>
      <c r="C87" s="14" t="s">
        <v>20</v>
      </c>
      <c r="D87" s="19"/>
      <c r="E87" s="19"/>
      <c r="F87" s="20"/>
      <c r="G87" s="21">
        <v>2157750</v>
      </c>
      <c r="H87" s="22">
        <f t="shared" si="72"/>
        <v>2157750</v>
      </c>
      <c r="I87" s="22">
        <f t="shared" si="71"/>
        <v>2157750</v>
      </c>
      <c r="J87" s="22">
        <f t="shared" si="71"/>
        <v>2157750</v>
      </c>
      <c r="K87" s="22">
        <f t="shared" si="71"/>
        <v>2157750</v>
      </c>
      <c r="L87" s="22">
        <f t="shared" si="71"/>
        <v>2157750</v>
      </c>
      <c r="M87" s="22">
        <f t="shared" si="71"/>
        <v>2157750</v>
      </c>
      <c r="N87" s="22">
        <f t="shared" si="71"/>
        <v>2157750</v>
      </c>
      <c r="O87" s="22">
        <f t="shared" si="71"/>
        <v>2157750</v>
      </c>
      <c r="P87" s="22">
        <f t="shared" si="71"/>
        <v>2157750</v>
      </c>
      <c r="Q87" s="22">
        <f t="shared" si="71"/>
        <v>2157750</v>
      </c>
      <c r="R87" s="22">
        <f t="shared" si="71"/>
        <v>2157750</v>
      </c>
      <c r="S87" s="22">
        <f t="shared" si="71"/>
        <v>2157750</v>
      </c>
      <c r="T87" s="22">
        <f t="shared" si="71"/>
        <v>2157750</v>
      </c>
      <c r="U87" s="17"/>
      <c r="V87" s="24" t="s">
        <v>59</v>
      </c>
      <c r="W87" s="25">
        <f t="shared" si="73"/>
        <v>1729.3233801930339</v>
      </c>
      <c r="X87" s="25">
        <f t="shared" si="75"/>
        <v>2092.481290033571</v>
      </c>
      <c r="Z87" s="66" t="s">
        <v>55</v>
      </c>
      <c r="AA87" s="64">
        <v>0.21</v>
      </c>
      <c r="AB87" s="65">
        <f t="shared" si="74"/>
        <v>1.21</v>
      </c>
    </row>
    <row r="88" spans="2:28">
      <c r="B88" s="18" t="s">
        <v>51</v>
      </c>
      <c r="C88" s="14" t="s">
        <v>20</v>
      </c>
      <c r="D88" s="19"/>
      <c r="E88" s="19"/>
      <c r="F88" s="20"/>
      <c r="G88" s="21">
        <v>2606121.2313847556</v>
      </c>
      <c r="H88" s="22">
        <f t="shared" si="72"/>
        <v>2606121.2313847556</v>
      </c>
      <c r="I88" s="22">
        <f t="shared" si="71"/>
        <v>2606121.2313847556</v>
      </c>
      <c r="J88" s="22">
        <f t="shared" si="71"/>
        <v>2606121.2313847556</v>
      </c>
      <c r="K88" s="22">
        <f t="shared" si="71"/>
        <v>2606121.2313847556</v>
      </c>
      <c r="L88" s="22">
        <f t="shared" si="71"/>
        <v>2606121.2313847556</v>
      </c>
      <c r="M88" s="22">
        <f t="shared" si="71"/>
        <v>2606121.2313847556</v>
      </c>
      <c r="N88" s="22">
        <f t="shared" si="71"/>
        <v>2606121.2313847556</v>
      </c>
      <c r="O88" s="22">
        <f t="shared" si="71"/>
        <v>2606121.2313847556</v>
      </c>
      <c r="P88" s="22">
        <f t="shared" si="71"/>
        <v>2606121.2313847556</v>
      </c>
      <c r="Q88" s="22">
        <f t="shared" si="71"/>
        <v>2606121.2313847556</v>
      </c>
      <c r="R88" s="22">
        <f t="shared" si="71"/>
        <v>2606121.2313847556</v>
      </c>
      <c r="S88" s="22">
        <f t="shared" si="71"/>
        <v>2606121.2313847556</v>
      </c>
      <c r="T88" s="22">
        <f t="shared" si="71"/>
        <v>2606121.2313847556</v>
      </c>
      <c r="U88" s="17"/>
      <c r="V88" s="26"/>
      <c r="W88" s="26"/>
      <c r="X88" s="26"/>
    </row>
    <row r="89" spans="2:28">
      <c r="B89" s="18" t="s">
        <v>52</v>
      </c>
      <c r="C89" s="14" t="s">
        <v>20</v>
      </c>
      <c r="D89" s="19"/>
      <c r="E89" s="19"/>
      <c r="F89" s="20"/>
      <c r="G89" s="21">
        <v>0</v>
      </c>
      <c r="H89" s="22">
        <f t="shared" si="72"/>
        <v>0</v>
      </c>
      <c r="I89" s="22">
        <f t="shared" si="71"/>
        <v>0</v>
      </c>
      <c r="J89" s="22">
        <f t="shared" si="71"/>
        <v>0</v>
      </c>
      <c r="K89" s="22">
        <f t="shared" si="71"/>
        <v>0</v>
      </c>
      <c r="L89" s="22">
        <f t="shared" si="71"/>
        <v>0</v>
      </c>
      <c r="M89" s="22">
        <f t="shared" si="71"/>
        <v>0</v>
      </c>
      <c r="N89" s="22">
        <f t="shared" si="71"/>
        <v>0</v>
      </c>
      <c r="O89" s="22">
        <f t="shared" si="71"/>
        <v>0</v>
      </c>
      <c r="P89" s="22">
        <f t="shared" si="71"/>
        <v>0</v>
      </c>
      <c r="Q89" s="22">
        <f t="shared" si="71"/>
        <v>0</v>
      </c>
      <c r="R89" s="22">
        <f t="shared" si="71"/>
        <v>0</v>
      </c>
      <c r="S89" s="22">
        <f t="shared" si="71"/>
        <v>0</v>
      </c>
      <c r="T89" s="22">
        <f t="shared" si="71"/>
        <v>0</v>
      </c>
      <c r="U89" s="17"/>
      <c r="V89" s="26"/>
      <c r="W89" s="26"/>
      <c r="X89" s="26"/>
    </row>
    <row r="90" spans="2:28">
      <c r="B90" s="18" t="s">
        <v>55</v>
      </c>
      <c r="C90" s="14" t="s">
        <v>20</v>
      </c>
      <c r="D90" s="19"/>
      <c r="E90" s="19"/>
      <c r="F90" s="19"/>
      <c r="G90" s="21">
        <v>412097.76150000002</v>
      </c>
      <c r="H90" s="22">
        <f t="shared" si="72"/>
        <v>412097.76150000002</v>
      </c>
      <c r="I90" s="22">
        <f t="shared" si="71"/>
        <v>412097.76150000002</v>
      </c>
      <c r="J90" s="22">
        <f t="shared" si="71"/>
        <v>412097.76150000002</v>
      </c>
      <c r="K90" s="22">
        <f t="shared" si="71"/>
        <v>412097.76150000002</v>
      </c>
      <c r="L90" s="22">
        <f t="shared" si="71"/>
        <v>412097.76150000002</v>
      </c>
      <c r="M90" s="22">
        <f t="shared" si="71"/>
        <v>412097.76150000002</v>
      </c>
      <c r="N90" s="22">
        <f t="shared" si="71"/>
        <v>412097.76150000002</v>
      </c>
      <c r="O90" s="22">
        <f t="shared" si="71"/>
        <v>412097.76150000002</v>
      </c>
      <c r="P90" s="22">
        <f t="shared" si="71"/>
        <v>412097.76150000002</v>
      </c>
      <c r="Q90" s="22">
        <f t="shared" si="71"/>
        <v>412097.76150000002</v>
      </c>
      <c r="R90" s="22">
        <f t="shared" si="71"/>
        <v>412097.76150000002</v>
      </c>
      <c r="S90" s="22">
        <f t="shared" si="71"/>
        <v>412097.76150000002</v>
      </c>
      <c r="T90" s="22">
        <f t="shared" si="71"/>
        <v>412097.76150000002</v>
      </c>
      <c r="U90" s="17"/>
      <c r="V90" s="26"/>
      <c r="W90" s="26"/>
      <c r="X90" s="26"/>
    </row>
    <row r="91" spans="2:28">
      <c r="B91" s="27" t="s">
        <v>21</v>
      </c>
      <c r="C91" s="28" t="s">
        <v>20</v>
      </c>
      <c r="D91" s="29"/>
      <c r="E91" s="29"/>
      <c r="F91" s="29"/>
      <c r="G91" s="28"/>
      <c r="H91" s="30">
        <f t="shared" ref="H91:T91" si="76">SUM(H87:H90)</f>
        <v>5175968.9928847561</v>
      </c>
      <c r="I91" s="30">
        <f t="shared" si="76"/>
        <v>5175968.9928847561</v>
      </c>
      <c r="J91" s="30">
        <f t="shared" si="76"/>
        <v>5175968.9928847561</v>
      </c>
      <c r="K91" s="30">
        <f t="shared" si="76"/>
        <v>5175968.9928847561</v>
      </c>
      <c r="L91" s="30">
        <f t="shared" si="76"/>
        <v>5175968.9928847561</v>
      </c>
      <c r="M91" s="30">
        <f t="shared" si="76"/>
        <v>5175968.9928847561</v>
      </c>
      <c r="N91" s="30">
        <f t="shared" si="76"/>
        <v>5175968.9928847561</v>
      </c>
      <c r="O91" s="30">
        <f t="shared" si="76"/>
        <v>5175968.9928847561</v>
      </c>
      <c r="P91" s="30">
        <f t="shared" si="76"/>
        <v>5175968.9928847561</v>
      </c>
      <c r="Q91" s="30">
        <f t="shared" si="76"/>
        <v>5175968.9928847561</v>
      </c>
      <c r="R91" s="30">
        <f t="shared" si="76"/>
        <v>5175968.9928847561</v>
      </c>
      <c r="S91" s="30">
        <f t="shared" si="76"/>
        <v>5175968.9928847561</v>
      </c>
      <c r="T91" s="30">
        <f t="shared" si="76"/>
        <v>5175968.9928847561</v>
      </c>
      <c r="U91" s="17"/>
      <c r="V91" s="26"/>
      <c r="W91" s="26"/>
      <c r="X91" s="26"/>
    </row>
    <row r="92" spans="2:28">
      <c r="B92" s="95" t="s">
        <v>60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6"/>
      <c r="V92" s="8"/>
      <c r="W92" s="8"/>
      <c r="X92" s="8"/>
    </row>
    <row r="93" spans="2:28">
      <c r="B93" s="14" t="s">
        <v>44</v>
      </c>
      <c r="C93" s="14" t="s">
        <v>45</v>
      </c>
      <c r="D93" s="15"/>
      <c r="E93" s="15"/>
      <c r="F93" s="16"/>
      <c r="G93" s="87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17"/>
      <c r="V93" s="26"/>
      <c r="W93" s="26"/>
      <c r="X93" s="26"/>
    </row>
    <row r="94" spans="2:28">
      <c r="B94" s="18" t="s">
        <v>46</v>
      </c>
      <c r="C94" s="14" t="s">
        <v>17</v>
      </c>
      <c r="D94" s="19"/>
      <c r="E94" s="19"/>
      <c r="F94" s="20"/>
      <c r="G94" s="90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17"/>
      <c r="V94" s="26"/>
      <c r="W94" s="26"/>
      <c r="X94" s="26"/>
    </row>
    <row r="95" spans="2:28">
      <c r="B95" s="18" t="s">
        <v>51</v>
      </c>
      <c r="C95" s="14" t="s">
        <v>17</v>
      </c>
      <c r="D95" s="19"/>
      <c r="E95" s="19"/>
      <c r="F95" s="20"/>
      <c r="G95" s="91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17"/>
      <c r="V95" s="26"/>
      <c r="W95" s="26"/>
      <c r="X95" s="26"/>
    </row>
    <row r="96" spans="2:28">
      <c r="B96" s="18" t="s">
        <v>52</v>
      </c>
      <c r="C96" s="14" t="s">
        <v>53</v>
      </c>
      <c r="D96" s="19"/>
      <c r="E96" s="19"/>
      <c r="F96" s="20"/>
      <c r="G96" s="91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17"/>
      <c r="V96" s="26"/>
      <c r="W96" s="26"/>
      <c r="X96" s="26"/>
    </row>
    <row r="97" spans="2:24">
      <c r="B97" s="18" t="s">
        <v>55</v>
      </c>
      <c r="C97" s="14" t="s">
        <v>17</v>
      </c>
      <c r="D97" s="19"/>
      <c r="E97" s="19"/>
      <c r="F97" s="20"/>
      <c r="G97" s="91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17"/>
      <c r="V97" s="26"/>
      <c r="W97" s="26"/>
      <c r="X97" s="26"/>
    </row>
    <row r="98" spans="2:24">
      <c r="B98" s="18" t="s">
        <v>46</v>
      </c>
      <c r="C98" s="14" t="s">
        <v>20</v>
      </c>
      <c r="D98" s="19"/>
      <c r="E98" s="19"/>
      <c r="F98" s="20"/>
      <c r="G98" s="91"/>
      <c r="H98" s="22">
        <f>IFERROR(H94*$X84,0)</f>
        <v>0</v>
      </c>
      <c r="I98" s="22">
        <f t="shared" ref="I98:S98" si="77">IFERROR(I94*$X84,0)</f>
        <v>0</v>
      </c>
      <c r="J98" s="22">
        <f t="shared" si="77"/>
        <v>0</v>
      </c>
      <c r="K98" s="22">
        <f t="shared" si="77"/>
        <v>0</v>
      </c>
      <c r="L98" s="22">
        <f t="shared" si="77"/>
        <v>0</v>
      </c>
      <c r="M98" s="22">
        <f t="shared" si="77"/>
        <v>0</v>
      </c>
      <c r="N98" s="22">
        <f t="shared" si="77"/>
        <v>0</v>
      </c>
      <c r="O98" s="22">
        <f t="shared" si="77"/>
        <v>0</v>
      </c>
      <c r="P98" s="22">
        <f t="shared" si="77"/>
        <v>0</v>
      </c>
      <c r="Q98" s="22">
        <f t="shared" si="77"/>
        <v>0</v>
      </c>
      <c r="R98" s="22">
        <f t="shared" si="77"/>
        <v>0</v>
      </c>
      <c r="S98" s="22">
        <f t="shared" si="77"/>
        <v>0</v>
      </c>
      <c r="T98" s="22">
        <f t="shared" ref="T98" si="78">T94*$X84</f>
        <v>0</v>
      </c>
      <c r="U98" s="17"/>
      <c r="V98" s="26"/>
      <c r="W98" s="26"/>
      <c r="X98" s="26"/>
    </row>
    <row r="99" spans="2:24">
      <c r="B99" s="18" t="s">
        <v>51</v>
      </c>
      <c r="C99" s="14" t="s">
        <v>20</v>
      </c>
      <c r="D99" s="19"/>
      <c r="E99" s="19"/>
      <c r="F99" s="20"/>
      <c r="G99" s="91"/>
      <c r="H99" s="22">
        <f t="shared" ref="H99:S101" si="79">IFERROR(H95*$X85,0)</f>
        <v>0</v>
      </c>
      <c r="I99" s="22">
        <f t="shared" si="79"/>
        <v>0</v>
      </c>
      <c r="J99" s="22">
        <f t="shared" si="79"/>
        <v>0</v>
      </c>
      <c r="K99" s="22">
        <f t="shared" si="79"/>
        <v>0</v>
      </c>
      <c r="L99" s="22">
        <f t="shared" si="79"/>
        <v>0</v>
      </c>
      <c r="M99" s="22">
        <f t="shared" si="79"/>
        <v>0</v>
      </c>
      <c r="N99" s="22">
        <f t="shared" si="79"/>
        <v>0</v>
      </c>
      <c r="O99" s="22">
        <f t="shared" si="79"/>
        <v>0</v>
      </c>
      <c r="P99" s="22">
        <f t="shared" si="79"/>
        <v>0</v>
      </c>
      <c r="Q99" s="22">
        <f t="shared" si="79"/>
        <v>0</v>
      </c>
      <c r="R99" s="22">
        <f t="shared" si="79"/>
        <v>0</v>
      </c>
      <c r="S99" s="22">
        <f t="shared" si="79"/>
        <v>0</v>
      </c>
      <c r="T99" s="22">
        <f t="shared" ref="T99" si="80">T95*$X85</f>
        <v>0</v>
      </c>
      <c r="U99" s="17"/>
      <c r="V99" s="26"/>
      <c r="W99" s="26"/>
      <c r="X99" s="26"/>
    </row>
    <row r="100" spans="2:24">
      <c r="B100" s="18" t="s">
        <v>52</v>
      </c>
      <c r="C100" s="14" t="s">
        <v>20</v>
      </c>
      <c r="D100" s="19"/>
      <c r="E100" s="19"/>
      <c r="F100" s="20"/>
      <c r="G100" s="91"/>
      <c r="H100" s="22">
        <f t="shared" si="79"/>
        <v>0</v>
      </c>
      <c r="I100" s="22">
        <f t="shared" si="79"/>
        <v>0</v>
      </c>
      <c r="J100" s="22">
        <f t="shared" si="79"/>
        <v>0</v>
      </c>
      <c r="K100" s="22">
        <f t="shared" si="79"/>
        <v>0</v>
      </c>
      <c r="L100" s="22">
        <f t="shared" si="79"/>
        <v>0</v>
      </c>
      <c r="M100" s="22">
        <f t="shared" si="79"/>
        <v>0</v>
      </c>
      <c r="N100" s="22">
        <f t="shared" si="79"/>
        <v>0</v>
      </c>
      <c r="O100" s="22">
        <f t="shared" si="79"/>
        <v>0</v>
      </c>
      <c r="P100" s="22">
        <f t="shared" si="79"/>
        <v>0</v>
      </c>
      <c r="Q100" s="22">
        <f t="shared" si="79"/>
        <v>0</v>
      </c>
      <c r="R100" s="22">
        <f t="shared" si="79"/>
        <v>0</v>
      </c>
      <c r="S100" s="22">
        <f t="shared" si="79"/>
        <v>0</v>
      </c>
      <c r="T100" s="22">
        <f t="shared" ref="T100" si="81">IFERROR(T96*$X87,0)</f>
        <v>0</v>
      </c>
      <c r="U100" s="17"/>
      <c r="V100" s="26"/>
      <c r="W100" s="26"/>
      <c r="X100" s="26"/>
    </row>
    <row r="101" spans="2:24">
      <c r="B101" s="18" t="s">
        <v>55</v>
      </c>
      <c r="C101" s="14" t="s">
        <v>20</v>
      </c>
      <c r="D101" s="19"/>
      <c r="E101" s="19"/>
      <c r="F101" s="19"/>
      <c r="G101" s="91"/>
      <c r="H101" s="22">
        <f t="shared" si="79"/>
        <v>0</v>
      </c>
      <c r="I101" s="22">
        <f t="shared" si="79"/>
        <v>0</v>
      </c>
      <c r="J101" s="22">
        <f t="shared" si="79"/>
        <v>0</v>
      </c>
      <c r="K101" s="22">
        <f t="shared" si="79"/>
        <v>0</v>
      </c>
      <c r="L101" s="22">
        <f t="shared" si="79"/>
        <v>0</v>
      </c>
      <c r="M101" s="22">
        <f t="shared" si="79"/>
        <v>0</v>
      </c>
      <c r="N101" s="22">
        <f t="shared" si="79"/>
        <v>0</v>
      </c>
      <c r="O101" s="22">
        <f t="shared" si="79"/>
        <v>0</v>
      </c>
      <c r="P101" s="22">
        <f t="shared" si="79"/>
        <v>0</v>
      </c>
      <c r="Q101" s="22">
        <f t="shared" si="79"/>
        <v>0</v>
      </c>
      <c r="R101" s="22">
        <f t="shared" si="79"/>
        <v>0</v>
      </c>
      <c r="S101" s="22">
        <f t="shared" si="79"/>
        <v>0</v>
      </c>
      <c r="T101" s="22">
        <f t="shared" ref="T101" si="82">T97*$Y87</f>
        <v>0</v>
      </c>
      <c r="U101" s="17"/>
      <c r="V101" s="26"/>
      <c r="W101" s="26"/>
      <c r="X101" s="26"/>
    </row>
    <row r="102" spans="2:24">
      <c r="B102" s="27" t="s">
        <v>21</v>
      </c>
      <c r="C102" s="28" t="s">
        <v>20</v>
      </c>
      <c r="D102" s="29"/>
      <c r="E102" s="29"/>
      <c r="F102" s="29"/>
      <c r="G102" s="27"/>
      <c r="H102" s="30">
        <f t="shared" ref="H102:T102" si="83">SUM(H98:H101)</f>
        <v>0</v>
      </c>
      <c r="I102" s="30">
        <f t="shared" si="83"/>
        <v>0</v>
      </c>
      <c r="J102" s="30">
        <f t="shared" si="83"/>
        <v>0</v>
      </c>
      <c r="K102" s="30">
        <f t="shared" si="83"/>
        <v>0</v>
      </c>
      <c r="L102" s="30">
        <f t="shared" si="83"/>
        <v>0</v>
      </c>
      <c r="M102" s="30">
        <f t="shared" si="83"/>
        <v>0</v>
      </c>
      <c r="N102" s="30">
        <f t="shared" si="83"/>
        <v>0</v>
      </c>
      <c r="O102" s="30">
        <f t="shared" si="83"/>
        <v>0</v>
      </c>
      <c r="P102" s="30">
        <f t="shared" si="83"/>
        <v>0</v>
      </c>
      <c r="Q102" s="30">
        <f t="shared" si="83"/>
        <v>0</v>
      </c>
      <c r="R102" s="30">
        <f t="shared" si="83"/>
        <v>0</v>
      </c>
      <c r="S102" s="30">
        <f t="shared" si="83"/>
        <v>0</v>
      </c>
      <c r="T102" s="30">
        <f t="shared" si="83"/>
        <v>0</v>
      </c>
      <c r="U102" s="17"/>
      <c r="V102" s="26"/>
      <c r="W102" s="26"/>
      <c r="X102" s="26"/>
    </row>
    <row r="103" spans="2:24">
      <c r="B103" s="95" t="s">
        <v>61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6"/>
      <c r="V103" s="8"/>
      <c r="W103" s="8"/>
      <c r="X103" s="8"/>
    </row>
    <row r="104" spans="2:24">
      <c r="B104" s="14" t="s">
        <v>44</v>
      </c>
      <c r="C104" s="14" t="s">
        <v>45</v>
      </c>
      <c r="D104" s="15"/>
      <c r="E104" s="15"/>
      <c r="F104" s="16"/>
      <c r="G104" s="87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9"/>
      <c r="U104" s="17"/>
      <c r="V104" s="40"/>
      <c r="W104" s="40"/>
      <c r="X104" s="40"/>
    </row>
    <row r="105" spans="2:24">
      <c r="B105" s="18" t="s">
        <v>46</v>
      </c>
      <c r="C105" s="14" t="s">
        <v>17</v>
      </c>
      <c r="D105" s="19"/>
      <c r="E105" s="19"/>
      <c r="F105" s="20"/>
      <c r="G105" s="90"/>
      <c r="H105" s="22">
        <f>H83-H94</f>
        <v>431.55</v>
      </c>
      <c r="I105" s="22">
        <f t="shared" ref="I105:S105" si="84">I83-I94</f>
        <v>431.55</v>
      </c>
      <c r="J105" s="22">
        <f t="shared" si="84"/>
        <v>431.55</v>
      </c>
      <c r="K105" s="22">
        <f t="shared" si="84"/>
        <v>431.55</v>
      </c>
      <c r="L105" s="22">
        <f t="shared" si="84"/>
        <v>431.55</v>
      </c>
      <c r="M105" s="22">
        <f t="shared" si="84"/>
        <v>431.55</v>
      </c>
      <c r="N105" s="22">
        <f t="shared" si="84"/>
        <v>431.55</v>
      </c>
      <c r="O105" s="22">
        <f t="shared" si="84"/>
        <v>431.55</v>
      </c>
      <c r="P105" s="22">
        <f t="shared" si="84"/>
        <v>431.55</v>
      </c>
      <c r="Q105" s="22">
        <f t="shared" si="84"/>
        <v>431.55</v>
      </c>
      <c r="R105" s="22">
        <f t="shared" si="84"/>
        <v>431.55</v>
      </c>
      <c r="S105" s="22">
        <f t="shared" si="84"/>
        <v>431.55</v>
      </c>
      <c r="T105" s="22">
        <f t="shared" ref="T105" si="85">T83-T94</f>
        <v>431.55</v>
      </c>
      <c r="U105" s="17"/>
      <c r="V105" s="40"/>
      <c r="W105" s="40"/>
      <c r="X105" s="40"/>
    </row>
    <row r="106" spans="2:24">
      <c r="B106" s="18" t="s">
        <v>51</v>
      </c>
      <c r="C106" s="14" t="s">
        <v>17</v>
      </c>
      <c r="D106" s="19"/>
      <c r="E106" s="19"/>
      <c r="F106" s="20"/>
      <c r="G106" s="91"/>
      <c r="H106" s="22">
        <f t="shared" ref="H106:S108" si="86">H84-H95</f>
        <v>778.20216530345942</v>
      </c>
      <c r="I106" s="22">
        <f t="shared" si="86"/>
        <v>778.20216530345942</v>
      </c>
      <c r="J106" s="22">
        <f t="shared" si="86"/>
        <v>778.20216530345942</v>
      </c>
      <c r="K106" s="22">
        <f t="shared" si="86"/>
        <v>778.20216530345942</v>
      </c>
      <c r="L106" s="22">
        <f t="shared" si="86"/>
        <v>778.20216530345942</v>
      </c>
      <c r="M106" s="22">
        <f t="shared" si="86"/>
        <v>778.20216530345942</v>
      </c>
      <c r="N106" s="22">
        <f t="shared" si="86"/>
        <v>778.20216530345942</v>
      </c>
      <c r="O106" s="22">
        <f t="shared" si="86"/>
        <v>778.20216530345942</v>
      </c>
      <c r="P106" s="22">
        <f t="shared" si="86"/>
        <v>778.20216530345942</v>
      </c>
      <c r="Q106" s="22">
        <f t="shared" si="86"/>
        <v>778.20216530345942</v>
      </c>
      <c r="R106" s="22">
        <f t="shared" si="86"/>
        <v>778.20216530345942</v>
      </c>
      <c r="S106" s="22">
        <f t="shared" si="86"/>
        <v>778.20216530345942</v>
      </c>
      <c r="T106" s="22">
        <f t="shared" ref="T106" si="87">T84-T95</f>
        <v>778.20216530345942</v>
      </c>
      <c r="U106" s="17"/>
      <c r="V106" s="40"/>
      <c r="W106" s="40"/>
      <c r="X106" s="40"/>
    </row>
    <row r="107" spans="2:24">
      <c r="B107" s="18" t="s">
        <v>52</v>
      </c>
      <c r="C107" s="14" t="s">
        <v>53</v>
      </c>
      <c r="D107" s="19"/>
      <c r="E107" s="19"/>
      <c r="F107" s="20"/>
      <c r="G107" s="91"/>
      <c r="H107" s="22">
        <f t="shared" si="86"/>
        <v>0</v>
      </c>
      <c r="I107" s="22">
        <f t="shared" si="86"/>
        <v>0</v>
      </c>
      <c r="J107" s="22">
        <f t="shared" si="86"/>
        <v>0</v>
      </c>
      <c r="K107" s="22">
        <f t="shared" si="86"/>
        <v>0</v>
      </c>
      <c r="L107" s="22">
        <f t="shared" si="86"/>
        <v>0</v>
      </c>
      <c r="M107" s="22">
        <f t="shared" si="86"/>
        <v>0</v>
      </c>
      <c r="N107" s="22">
        <f t="shared" si="86"/>
        <v>0</v>
      </c>
      <c r="O107" s="22">
        <f t="shared" si="86"/>
        <v>0</v>
      </c>
      <c r="P107" s="22">
        <f t="shared" si="86"/>
        <v>0</v>
      </c>
      <c r="Q107" s="22">
        <f t="shared" si="86"/>
        <v>0</v>
      </c>
      <c r="R107" s="22">
        <f t="shared" si="86"/>
        <v>0</v>
      </c>
      <c r="S107" s="22">
        <f t="shared" si="86"/>
        <v>0</v>
      </c>
      <c r="T107" s="22">
        <f t="shared" ref="T107" si="88">T85-T96</f>
        <v>0</v>
      </c>
      <c r="U107" s="17"/>
      <c r="V107" s="40"/>
      <c r="W107" s="40"/>
      <c r="X107" s="40"/>
    </row>
    <row r="108" spans="2:24">
      <c r="B108" s="18" t="s">
        <v>55</v>
      </c>
      <c r="C108" s="14" t="s">
        <v>17</v>
      </c>
      <c r="D108" s="19"/>
      <c r="E108" s="19"/>
      <c r="F108" s="20"/>
      <c r="G108" s="91"/>
      <c r="H108" s="22">
        <f t="shared" si="86"/>
        <v>238.3</v>
      </c>
      <c r="I108" s="22">
        <f t="shared" si="86"/>
        <v>238.3</v>
      </c>
      <c r="J108" s="22">
        <f t="shared" si="86"/>
        <v>238.3</v>
      </c>
      <c r="K108" s="22">
        <f t="shared" si="86"/>
        <v>238.3</v>
      </c>
      <c r="L108" s="22">
        <f t="shared" si="86"/>
        <v>238.3</v>
      </c>
      <c r="M108" s="22">
        <f t="shared" si="86"/>
        <v>238.3</v>
      </c>
      <c r="N108" s="22">
        <f t="shared" si="86"/>
        <v>238.3</v>
      </c>
      <c r="O108" s="22">
        <f t="shared" si="86"/>
        <v>238.3</v>
      </c>
      <c r="P108" s="22">
        <f t="shared" si="86"/>
        <v>238.3</v>
      </c>
      <c r="Q108" s="22">
        <f t="shared" si="86"/>
        <v>238.3</v>
      </c>
      <c r="R108" s="22">
        <f t="shared" si="86"/>
        <v>238.3</v>
      </c>
      <c r="S108" s="22">
        <f t="shared" si="86"/>
        <v>238.3</v>
      </c>
      <c r="T108" s="22">
        <f t="shared" ref="T108" si="89">T86-T97</f>
        <v>238.3</v>
      </c>
      <c r="U108" s="17"/>
      <c r="V108" s="40"/>
      <c r="W108" s="40"/>
      <c r="X108" s="40"/>
    </row>
    <row r="109" spans="2:24">
      <c r="B109" s="18" t="s">
        <v>46</v>
      </c>
      <c r="C109" s="14" t="s">
        <v>20</v>
      </c>
      <c r="D109" s="19"/>
      <c r="E109" s="19"/>
      <c r="F109" s="20"/>
      <c r="G109" s="91"/>
      <c r="H109" s="22">
        <f>IFERROR(H87-H98,0)</f>
        <v>2157750</v>
      </c>
      <c r="I109" s="22">
        <f t="shared" ref="I109:S109" si="90">IFERROR(I87-I98,0)</f>
        <v>2157750</v>
      </c>
      <c r="J109" s="22">
        <f t="shared" si="90"/>
        <v>2157750</v>
      </c>
      <c r="K109" s="22">
        <f t="shared" si="90"/>
        <v>2157750</v>
      </c>
      <c r="L109" s="22">
        <f t="shared" si="90"/>
        <v>2157750</v>
      </c>
      <c r="M109" s="22">
        <f t="shared" si="90"/>
        <v>2157750</v>
      </c>
      <c r="N109" s="22">
        <f t="shared" si="90"/>
        <v>2157750</v>
      </c>
      <c r="O109" s="22">
        <f t="shared" si="90"/>
        <v>2157750</v>
      </c>
      <c r="P109" s="22">
        <f t="shared" si="90"/>
        <v>2157750</v>
      </c>
      <c r="Q109" s="22">
        <f t="shared" si="90"/>
        <v>2157750</v>
      </c>
      <c r="R109" s="22">
        <f t="shared" si="90"/>
        <v>2157750</v>
      </c>
      <c r="S109" s="22">
        <f t="shared" si="90"/>
        <v>2157750</v>
      </c>
      <c r="T109" s="22">
        <f t="shared" ref="T109" si="91">T87-T98</f>
        <v>2157750</v>
      </c>
      <c r="U109" s="17"/>
      <c r="V109" s="40"/>
      <c r="W109" s="40"/>
      <c r="X109" s="40"/>
    </row>
    <row r="110" spans="2:24">
      <c r="B110" s="18" t="s">
        <v>51</v>
      </c>
      <c r="C110" s="14" t="s">
        <v>20</v>
      </c>
      <c r="D110" s="19"/>
      <c r="E110" s="19"/>
      <c r="F110" s="20"/>
      <c r="G110" s="91"/>
      <c r="H110" s="22">
        <f t="shared" ref="H110:S112" si="92">IFERROR(H88-H99,0)</f>
        <v>2606121.2313847556</v>
      </c>
      <c r="I110" s="22">
        <f t="shared" si="92"/>
        <v>2606121.2313847556</v>
      </c>
      <c r="J110" s="22">
        <f t="shared" si="92"/>
        <v>2606121.2313847556</v>
      </c>
      <c r="K110" s="22">
        <f t="shared" si="92"/>
        <v>2606121.2313847556</v>
      </c>
      <c r="L110" s="22">
        <f t="shared" si="92"/>
        <v>2606121.2313847556</v>
      </c>
      <c r="M110" s="22">
        <f t="shared" si="92"/>
        <v>2606121.2313847556</v>
      </c>
      <c r="N110" s="22">
        <f t="shared" si="92"/>
        <v>2606121.2313847556</v>
      </c>
      <c r="O110" s="22">
        <f t="shared" si="92"/>
        <v>2606121.2313847556</v>
      </c>
      <c r="P110" s="22">
        <f t="shared" si="92"/>
        <v>2606121.2313847556</v>
      </c>
      <c r="Q110" s="22">
        <f t="shared" si="92"/>
        <v>2606121.2313847556</v>
      </c>
      <c r="R110" s="22">
        <f t="shared" si="92"/>
        <v>2606121.2313847556</v>
      </c>
      <c r="S110" s="22">
        <f t="shared" si="92"/>
        <v>2606121.2313847556</v>
      </c>
      <c r="T110" s="22">
        <f t="shared" ref="T110" si="93">T88-T99</f>
        <v>2606121.2313847556</v>
      </c>
      <c r="U110" s="17"/>
      <c r="V110" s="26"/>
      <c r="W110" s="26"/>
      <c r="X110" s="26"/>
    </row>
    <row r="111" spans="2:24">
      <c r="B111" s="18" t="s">
        <v>52</v>
      </c>
      <c r="C111" s="14" t="s">
        <v>20</v>
      </c>
      <c r="D111" s="19"/>
      <c r="E111" s="19"/>
      <c r="F111" s="20"/>
      <c r="G111" s="91"/>
      <c r="H111" s="22">
        <f t="shared" si="92"/>
        <v>0</v>
      </c>
      <c r="I111" s="22">
        <f t="shared" si="92"/>
        <v>0</v>
      </c>
      <c r="J111" s="22">
        <f t="shared" si="92"/>
        <v>0</v>
      </c>
      <c r="K111" s="22">
        <f t="shared" si="92"/>
        <v>0</v>
      </c>
      <c r="L111" s="22">
        <f t="shared" si="92"/>
        <v>0</v>
      </c>
      <c r="M111" s="22">
        <f t="shared" si="92"/>
        <v>0</v>
      </c>
      <c r="N111" s="22">
        <f t="shared" si="92"/>
        <v>0</v>
      </c>
      <c r="O111" s="22">
        <f t="shared" si="92"/>
        <v>0</v>
      </c>
      <c r="P111" s="22">
        <f t="shared" si="92"/>
        <v>0</v>
      </c>
      <c r="Q111" s="22">
        <f t="shared" si="92"/>
        <v>0</v>
      </c>
      <c r="R111" s="22">
        <f t="shared" si="92"/>
        <v>0</v>
      </c>
      <c r="S111" s="22">
        <f t="shared" si="92"/>
        <v>0</v>
      </c>
      <c r="T111" s="22">
        <f t="shared" ref="T111" si="94">T89-T100</f>
        <v>0</v>
      </c>
      <c r="U111" s="17"/>
      <c r="V111" s="26"/>
      <c r="W111" s="26"/>
      <c r="X111" s="26"/>
    </row>
    <row r="112" spans="2:24">
      <c r="B112" s="18" t="s">
        <v>55</v>
      </c>
      <c r="C112" s="14" t="s">
        <v>20</v>
      </c>
      <c r="D112" s="19"/>
      <c r="E112" s="19"/>
      <c r="F112" s="19"/>
      <c r="G112" s="91"/>
      <c r="H112" s="22">
        <f t="shared" si="92"/>
        <v>412097.76150000002</v>
      </c>
      <c r="I112" s="22">
        <f t="shared" si="92"/>
        <v>412097.76150000002</v>
      </c>
      <c r="J112" s="22">
        <f t="shared" si="92"/>
        <v>412097.76150000002</v>
      </c>
      <c r="K112" s="22">
        <f t="shared" si="92"/>
        <v>412097.76150000002</v>
      </c>
      <c r="L112" s="22">
        <f t="shared" si="92"/>
        <v>412097.76150000002</v>
      </c>
      <c r="M112" s="22">
        <f t="shared" si="92"/>
        <v>412097.76150000002</v>
      </c>
      <c r="N112" s="22">
        <f t="shared" si="92"/>
        <v>412097.76150000002</v>
      </c>
      <c r="O112" s="22">
        <f t="shared" si="92"/>
        <v>412097.76150000002</v>
      </c>
      <c r="P112" s="22">
        <f t="shared" si="92"/>
        <v>412097.76150000002</v>
      </c>
      <c r="Q112" s="22">
        <f t="shared" si="92"/>
        <v>412097.76150000002</v>
      </c>
      <c r="R112" s="22">
        <f t="shared" si="92"/>
        <v>412097.76150000002</v>
      </c>
      <c r="S112" s="22">
        <f t="shared" si="92"/>
        <v>412097.76150000002</v>
      </c>
      <c r="T112" s="22">
        <f t="shared" ref="T112" si="95">T90-T101</f>
        <v>412097.76150000002</v>
      </c>
      <c r="U112" s="17"/>
      <c r="V112" s="26"/>
      <c r="W112" s="26"/>
      <c r="X112" s="26"/>
    </row>
    <row r="113" spans="2:28">
      <c r="B113" s="27" t="s">
        <v>21</v>
      </c>
      <c r="C113" s="28" t="s">
        <v>20</v>
      </c>
      <c r="D113" s="29"/>
      <c r="E113" s="29"/>
      <c r="F113" s="29"/>
      <c r="G113" s="27"/>
      <c r="H113" s="30">
        <f t="shared" ref="H113:T113" si="96">SUM(H109:H112)</f>
        <v>5175968.9928847561</v>
      </c>
      <c r="I113" s="30">
        <f t="shared" si="96"/>
        <v>5175968.9928847561</v>
      </c>
      <c r="J113" s="30">
        <f t="shared" si="96"/>
        <v>5175968.9928847561</v>
      </c>
      <c r="K113" s="30">
        <f t="shared" si="96"/>
        <v>5175968.9928847561</v>
      </c>
      <c r="L113" s="30">
        <f t="shared" si="96"/>
        <v>5175968.9928847561</v>
      </c>
      <c r="M113" s="30">
        <f t="shared" si="96"/>
        <v>5175968.9928847561</v>
      </c>
      <c r="N113" s="30">
        <f t="shared" si="96"/>
        <v>5175968.9928847561</v>
      </c>
      <c r="O113" s="30">
        <f t="shared" si="96"/>
        <v>5175968.9928847561</v>
      </c>
      <c r="P113" s="30">
        <f t="shared" si="96"/>
        <v>5175968.9928847561</v>
      </c>
      <c r="Q113" s="30">
        <f t="shared" si="96"/>
        <v>5175968.9928847561</v>
      </c>
      <c r="R113" s="30">
        <f t="shared" si="96"/>
        <v>5175968.9928847561</v>
      </c>
      <c r="S113" s="30">
        <f t="shared" si="96"/>
        <v>5175968.9928847561</v>
      </c>
      <c r="T113" s="30">
        <f t="shared" si="96"/>
        <v>5175968.9928847561</v>
      </c>
      <c r="U113" s="17"/>
      <c r="V113" s="26"/>
      <c r="W113" s="26"/>
      <c r="X113" s="26"/>
    </row>
    <row r="114" spans="2:28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8"/>
      <c r="W114" s="8"/>
      <c r="X114" s="8"/>
    </row>
    <row r="115" spans="2:28">
      <c r="B115" s="96" t="str">
        <f>'8 - Údaje a hodnotící tabulky '!B48</f>
        <v>Domov s pečovatelskou službou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8"/>
      <c r="U115" s="6"/>
      <c r="V115" s="8"/>
      <c r="W115" s="8"/>
      <c r="X115" s="8"/>
    </row>
    <row r="116" spans="2:28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1"/>
      <c r="U116" s="6"/>
      <c r="V116" s="8"/>
      <c r="W116" s="8"/>
      <c r="X116" s="8"/>
    </row>
    <row r="117" spans="2:28">
      <c r="B117" s="41" t="s">
        <v>39</v>
      </c>
      <c r="C117" s="10">
        <f>C80</f>
        <v>11</v>
      </c>
      <c r="D117" s="11"/>
      <c r="E117" s="11"/>
      <c r="F117" s="12" t="s">
        <v>40</v>
      </c>
      <c r="G117" s="12" t="s">
        <v>41</v>
      </c>
      <c r="H117" s="12">
        <v>0</v>
      </c>
      <c r="I117" s="12">
        <f>H117+1</f>
        <v>1</v>
      </c>
      <c r="J117" s="12">
        <f t="shared" ref="J117" si="97">I117+1</f>
        <v>2</v>
      </c>
      <c r="K117" s="12">
        <f t="shared" ref="K117" si="98">J117+1</f>
        <v>3</v>
      </c>
      <c r="L117" s="12">
        <f t="shared" ref="L117" si="99">K117+1</f>
        <v>4</v>
      </c>
      <c r="M117" s="12">
        <f t="shared" ref="M117" si="100">L117+1</f>
        <v>5</v>
      </c>
      <c r="N117" s="12">
        <f t="shared" ref="N117" si="101">M117+1</f>
        <v>6</v>
      </c>
      <c r="O117" s="12">
        <f t="shared" ref="O117" si="102">N117+1</f>
        <v>7</v>
      </c>
      <c r="P117" s="12">
        <f t="shared" ref="P117" si="103">O117+1</f>
        <v>8</v>
      </c>
      <c r="Q117" s="12">
        <f t="shared" ref="Q117" si="104">P117+1</f>
        <v>9</v>
      </c>
      <c r="R117" s="12">
        <f t="shared" ref="R117" si="105">Q117+1</f>
        <v>10</v>
      </c>
      <c r="S117" s="12">
        <f t="shared" ref="S117" si="106">R117+1</f>
        <v>11</v>
      </c>
      <c r="T117" s="12">
        <v>12</v>
      </c>
      <c r="U117" s="13"/>
      <c r="V117" s="13"/>
      <c r="W117" s="13"/>
      <c r="X117" s="13"/>
    </row>
    <row r="118" spans="2:28">
      <c r="B118" s="102" t="s">
        <v>43</v>
      </c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6"/>
      <c r="V118" s="8"/>
      <c r="W118" s="8"/>
      <c r="X118" s="8"/>
    </row>
    <row r="119" spans="2:28" ht="15" customHeight="1">
      <c r="B119" s="14" t="s">
        <v>44</v>
      </c>
      <c r="C119" s="14" t="s">
        <v>45</v>
      </c>
      <c r="D119" s="15"/>
      <c r="E119" s="15"/>
      <c r="F119" s="16"/>
      <c r="G119" s="87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9"/>
      <c r="U119" s="17"/>
      <c r="V119" s="92" t="s">
        <v>47</v>
      </c>
      <c r="W119" s="92" t="s">
        <v>48</v>
      </c>
      <c r="X119" s="93" t="s">
        <v>49</v>
      </c>
      <c r="Z119" s="93" t="s">
        <v>47</v>
      </c>
      <c r="AA119" s="92" t="s">
        <v>50</v>
      </c>
      <c r="AB119" s="103"/>
    </row>
    <row r="120" spans="2:28">
      <c r="B120" s="18" t="s">
        <v>46</v>
      </c>
      <c r="C120" s="14" t="s">
        <v>17</v>
      </c>
      <c r="D120" s="19"/>
      <c r="E120" s="19"/>
      <c r="F120" s="20"/>
      <c r="G120" s="21">
        <v>28.28</v>
      </c>
      <c r="H120" s="22">
        <f>G120</f>
        <v>28.28</v>
      </c>
      <c r="I120" s="22">
        <f t="shared" ref="I120:T127" si="107">H120</f>
        <v>28.28</v>
      </c>
      <c r="J120" s="22">
        <f t="shared" si="107"/>
        <v>28.28</v>
      </c>
      <c r="K120" s="22">
        <f t="shared" si="107"/>
        <v>28.28</v>
      </c>
      <c r="L120" s="22">
        <f t="shared" si="107"/>
        <v>28.28</v>
      </c>
      <c r="M120" s="22">
        <f t="shared" si="107"/>
        <v>28.28</v>
      </c>
      <c r="N120" s="22">
        <f t="shared" si="107"/>
        <v>28.28</v>
      </c>
      <c r="O120" s="22">
        <f t="shared" si="107"/>
        <v>28.28</v>
      </c>
      <c r="P120" s="22">
        <f t="shared" si="107"/>
        <v>28.28</v>
      </c>
      <c r="Q120" s="22">
        <f t="shared" si="107"/>
        <v>28.28</v>
      </c>
      <c r="R120" s="22">
        <f t="shared" si="107"/>
        <v>28.28</v>
      </c>
      <c r="S120" s="22">
        <f t="shared" si="107"/>
        <v>28.28</v>
      </c>
      <c r="T120" s="22">
        <f t="shared" si="107"/>
        <v>28.28</v>
      </c>
      <c r="U120" s="17"/>
      <c r="V120" s="92"/>
      <c r="W120" s="92"/>
      <c r="X120" s="94"/>
      <c r="Z120" s="94"/>
      <c r="AA120" s="92"/>
      <c r="AB120" s="103"/>
    </row>
    <row r="121" spans="2:28">
      <c r="B121" s="18" t="s">
        <v>51</v>
      </c>
      <c r="C121" s="14" t="s">
        <v>17</v>
      </c>
      <c r="D121" s="19"/>
      <c r="E121" s="19"/>
      <c r="F121" s="20"/>
      <c r="G121" s="21">
        <v>389.08516584440645</v>
      </c>
      <c r="H121" s="22">
        <f t="shared" ref="H121:H127" si="108">G121</f>
        <v>389.08516584440645</v>
      </c>
      <c r="I121" s="22">
        <f t="shared" si="107"/>
        <v>389.08516584440645</v>
      </c>
      <c r="J121" s="22">
        <f t="shared" si="107"/>
        <v>389.08516584440645</v>
      </c>
      <c r="K121" s="22">
        <f t="shared" si="107"/>
        <v>389.08516584440645</v>
      </c>
      <c r="L121" s="22">
        <f t="shared" si="107"/>
        <v>389.08516584440645</v>
      </c>
      <c r="M121" s="22">
        <f t="shared" si="107"/>
        <v>389.08516584440645</v>
      </c>
      <c r="N121" s="22">
        <f t="shared" si="107"/>
        <v>389.08516584440645</v>
      </c>
      <c r="O121" s="22">
        <f t="shared" si="107"/>
        <v>389.08516584440645</v>
      </c>
      <c r="P121" s="22">
        <f t="shared" si="107"/>
        <v>389.08516584440645</v>
      </c>
      <c r="Q121" s="22">
        <f t="shared" si="107"/>
        <v>389.08516584440645</v>
      </c>
      <c r="R121" s="22">
        <f t="shared" si="107"/>
        <v>389.08516584440645</v>
      </c>
      <c r="S121" s="22">
        <f t="shared" si="107"/>
        <v>389.08516584440645</v>
      </c>
      <c r="T121" s="22">
        <f t="shared" si="107"/>
        <v>389.08516584440645</v>
      </c>
      <c r="U121" s="17"/>
      <c r="V121" s="24" t="s">
        <v>54</v>
      </c>
      <c r="W121" s="25">
        <f>IFERROR(G124/G120,"-")</f>
        <v>5000</v>
      </c>
      <c r="X121" s="25">
        <f>IFERROR(W121*AB121,"-")</f>
        <v>6050</v>
      </c>
      <c r="Z121" s="24" t="s">
        <v>46</v>
      </c>
      <c r="AA121" s="64">
        <v>0.21</v>
      </c>
      <c r="AB121" s="65">
        <f>1+AA121</f>
        <v>1.21</v>
      </c>
    </row>
    <row r="122" spans="2:28">
      <c r="B122" s="18" t="s">
        <v>52</v>
      </c>
      <c r="C122" s="14" t="s">
        <v>53</v>
      </c>
      <c r="D122" s="19"/>
      <c r="E122" s="19"/>
      <c r="F122" s="20"/>
      <c r="G122" s="21">
        <v>0</v>
      </c>
      <c r="H122" s="22">
        <f t="shared" si="108"/>
        <v>0</v>
      </c>
      <c r="I122" s="22">
        <f t="shared" si="107"/>
        <v>0</v>
      </c>
      <c r="J122" s="22">
        <f t="shared" si="107"/>
        <v>0</v>
      </c>
      <c r="K122" s="22">
        <f t="shared" si="107"/>
        <v>0</v>
      </c>
      <c r="L122" s="22">
        <f t="shared" si="107"/>
        <v>0</v>
      </c>
      <c r="M122" s="22">
        <f t="shared" si="107"/>
        <v>0</v>
      </c>
      <c r="N122" s="22">
        <f t="shared" si="107"/>
        <v>0</v>
      </c>
      <c r="O122" s="22">
        <f t="shared" si="107"/>
        <v>0</v>
      </c>
      <c r="P122" s="22">
        <f t="shared" si="107"/>
        <v>0</v>
      </c>
      <c r="Q122" s="22">
        <f t="shared" si="107"/>
        <v>0</v>
      </c>
      <c r="R122" s="22">
        <f t="shared" si="107"/>
        <v>0</v>
      </c>
      <c r="S122" s="22">
        <f t="shared" si="107"/>
        <v>0</v>
      </c>
      <c r="T122" s="22">
        <f t="shared" si="107"/>
        <v>0</v>
      </c>
      <c r="U122" s="17"/>
      <c r="V122" s="24" t="s">
        <v>56</v>
      </c>
      <c r="W122" s="25">
        <f t="shared" ref="W122:W124" si="109">IFERROR(G125/G121,"-")</f>
        <v>3348.9</v>
      </c>
      <c r="X122" s="25">
        <f t="shared" ref="X122:X124" si="110">IFERROR(W122*AB122,"-")</f>
        <v>3750.7680000000005</v>
      </c>
      <c r="Z122" s="24" t="s">
        <v>51</v>
      </c>
      <c r="AA122" s="64">
        <v>0.12</v>
      </c>
      <c r="AB122" s="65">
        <f t="shared" ref="AB122:AB124" si="111">1+AA122</f>
        <v>1.1200000000000001</v>
      </c>
    </row>
    <row r="123" spans="2:28" ht="15" customHeight="1">
      <c r="B123" s="18" t="s">
        <v>55</v>
      </c>
      <c r="C123" s="14" t="s">
        <v>17</v>
      </c>
      <c r="D123" s="19"/>
      <c r="E123" s="19"/>
      <c r="F123" s="20"/>
      <c r="G123" s="21">
        <v>0</v>
      </c>
      <c r="H123" s="22">
        <f t="shared" si="108"/>
        <v>0</v>
      </c>
      <c r="I123" s="22">
        <f t="shared" si="107"/>
        <v>0</v>
      </c>
      <c r="J123" s="22">
        <f t="shared" si="107"/>
        <v>0</v>
      </c>
      <c r="K123" s="22">
        <f t="shared" si="107"/>
        <v>0</v>
      </c>
      <c r="L123" s="22">
        <f t="shared" si="107"/>
        <v>0</v>
      </c>
      <c r="M123" s="22">
        <f t="shared" si="107"/>
        <v>0</v>
      </c>
      <c r="N123" s="22">
        <f t="shared" si="107"/>
        <v>0</v>
      </c>
      <c r="O123" s="22">
        <f t="shared" si="107"/>
        <v>0</v>
      </c>
      <c r="P123" s="22">
        <f t="shared" si="107"/>
        <v>0</v>
      </c>
      <c r="Q123" s="22">
        <f t="shared" si="107"/>
        <v>0</v>
      </c>
      <c r="R123" s="22">
        <f t="shared" si="107"/>
        <v>0</v>
      </c>
      <c r="S123" s="22">
        <f t="shared" si="107"/>
        <v>0</v>
      </c>
      <c r="T123" s="22">
        <f t="shared" si="107"/>
        <v>0</v>
      </c>
      <c r="U123" s="17"/>
      <c r="V123" s="24" t="s">
        <v>57</v>
      </c>
      <c r="W123" s="25" t="str">
        <f t="shared" si="109"/>
        <v>-</v>
      </c>
      <c r="X123" s="25" t="str">
        <f t="shared" si="110"/>
        <v>-</v>
      </c>
      <c r="Z123" s="24" t="s">
        <v>58</v>
      </c>
      <c r="AA123" s="64">
        <v>0.12</v>
      </c>
      <c r="AB123" s="65">
        <f t="shared" si="111"/>
        <v>1.1200000000000001</v>
      </c>
    </row>
    <row r="124" spans="2:28">
      <c r="B124" s="18" t="s">
        <v>46</v>
      </c>
      <c r="C124" s="14" t="s">
        <v>20</v>
      </c>
      <c r="D124" s="19"/>
      <c r="E124" s="19"/>
      <c r="F124" s="20"/>
      <c r="G124" s="21">
        <v>141400</v>
      </c>
      <c r="H124" s="22">
        <f t="shared" si="108"/>
        <v>141400</v>
      </c>
      <c r="I124" s="22">
        <f t="shared" si="107"/>
        <v>141400</v>
      </c>
      <c r="J124" s="22">
        <f t="shared" si="107"/>
        <v>141400</v>
      </c>
      <c r="K124" s="22">
        <f t="shared" si="107"/>
        <v>141400</v>
      </c>
      <c r="L124" s="22">
        <f t="shared" si="107"/>
        <v>141400</v>
      </c>
      <c r="M124" s="22">
        <f t="shared" si="107"/>
        <v>141400</v>
      </c>
      <c r="N124" s="22">
        <f t="shared" si="107"/>
        <v>141400</v>
      </c>
      <c r="O124" s="22">
        <f t="shared" si="107"/>
        <v>141400</v>
      </c>
      <c r="P124" s="22">
        <f t="shared" si="107"/>
        <v>141400</v>
      </c>
      <c r="Q124" s="22">
        <f t="shared" si="107"/>
        <v>141400</v>
      </c>
      <c r="R124" s="22">
        <f t="shared" si="107"/>
        <v>141400</v>
      </c>
      <c r="S124" s="22">
        <f t="shared" si="107"/>
        <v>141400</v>
      </c>
      <c r="T124" s="22">
        <f t="shared" si="107"/>
        <v>141400</v>
      </c>
      <c r="U124" s="17"/>
      <c r="V124" s="24" t="s">
        <v>59</v>
      </c>
      <c r="W124" s="25" t="str">
        <f t="shared" si="109"/>
        <v>-</v>
      </c>
      <c r="X124" s="25" t="str">
        <f t="shared" si="110"/>
        <v>-</v>
      </c>
      <c r="Z124" s="66" t="s">
        <v>55</v>
      </c>
      <c r="AA124" s="64">
        <v>0.21</v>
      </c>
      <c r="AB124" s="65">
        <f t="shared" si="111"/>
        <v>1.21</v>
      </c>
    </row>
    <row r="125" spans="2:28">
      <c r="B125" s="18" t="s">
        <v>51</v>
      </c>
      <c r="C125" s="14" t="s">
        <v>20</v>
      </c>
      <c r="D125" s="19"/>
      <c r="E125" s="19"/>
      <c r="F125" s="20"/>
      <c r="G125" s="21">
        <v>1303007.3118963328</v>
      </c>
      <c r="H125" s="22">
        <f t="shared" si="108"/>
        <v>1303007.3118963328</v>
      </c>
      <c r="I125" s="22">
        <f t="shared" si="107"/>
        <v>1303007.3118963328</v>
      </c>
      <c r="J125" s="22">
        <f t="shared" si="107"/>
        <v>1303007.3118963328</v>
      </c>
      <c r="K125" s="22">
        <f t="shared" si="107"/>
        <v>1303007.3118963328</v>
      </c>
      <c r="L125" s="22">
        <f t="shared" si="107"/>
        <v>1303007.3118963328</v>
      </c>
      <c r="M125" s="22">
        <f t="shared" si="107"/>
        <v>1303007.3118963328</v>
      </c>
      <c r="N125" s="22">
        <f t="shared" si="107"/>
        <v>1303007.3118963328</v>
      </c>
      <c r="O125" s="22">
        <f t="shared" si="107"/>
        <v>1303007.3118963328</v>
      </c>
      <c r="P125" s="22">
        <f t="shared" si="107"/>
        <v>1303007.3118963328</v>
      </c>
      <c r="Q125" s="22">
        <f t="shared" si="107"/>
        <v>1303007.3118963328</v>
      </c>
      <c r="R125" s="22">
        <f t="shared" si="107"/>
        <v>1303007.3118963328</v>
      </c>
      <c r="S125" s="22">
        <f t="shared" si="107"/>
        <v>1303007.3118963328</v>
      </c>
      <c r="T125" s="22">
        <f t="shared" si="107"/>
        <v>1303007.3118963328</v>
      </c>
      <c r="U125" s="17"/>
      <c r="V125" s="26"/>
      <c r="W125" s="26"/>
      <c r="X125" s="26"/>
    </row>
    <row r="126" spans="2:28">
      <c r="B126" s="18" t="s">
        <v>52</v>
      </c>
      <c r="C126" s="14" t="s">
        <v>20</v>
      </c>
      <c r="D126" s="19"/>
      <c r="E126" s="19"/>
      <c r="F126" s="20"/>
      <c r="G126" s="21">
        <v>0</v>
      </c>
      <c r="H126" s="22">
        <f t="shared" si="108"/>
        <v>0</v>
      </c>
      <c r="I126" s="22">
        <f t="shared" si="107"/>
        <v>0</v>
      </c>
      <c r="J126" s="22">
        <f t="shared" si="107"/>
        <v>0</v>
      </c>
      <c r="K126" s="22">
        <f t="shared" si="107"/>
        <v>0</v>
      </c>
      <c r="L126" s="22">
        <f t="shared" si="107"/>
        <v>0</v>
      </c>
      <c r="M126" s="22">
        <f t="shared" si="107"/>
        <v>0</v>
      </c>
      <c r="N126" s="22">
        <f t="shared" si="107"/>
        <v>0</v>
      </c>
      <c r="O126" s="22">
        <f t="shared" si="107"/>
        <v>0</v>
      </c>
      <c r="P126" s="22">
        <f t="shared" si="107"/>
        <v>0</v>
      </c>
      <c r="Q126" s="22">
        <f t="shared" si="107"/>
        <v>0</v>
      </c>
      <c r="R126" s="22">
        <f t="shared" si="107"/>
        <v>0</v>
      </c>
      <c r="S126" s="22">
        <f t="shared" si="107"/>
        <v>0</v>
      </c>
      <c r="T126" s="22">
        <f t="shared" si="107"/>
        <v>0</v>
      </c>
      <c r="U126" s="17"/>
      <c r="V126" s="26"/>
      <c r="W126" s="26"/>
      <c r="X126" s="26"/>
    </row>
    <row r="127" spans="2:28">
      <c r="B127" s="18" t="s">
        <v>55</v>
      </c>
      <c r="C127" s="14" t="s">
        <v>20</v>
      </c>
      <c r="D127" s="19"/>
      <c r="E127" s="19"/>
      <c r="F127" s="19"/>
      <c r="G127" s="21">
        <v>0</v>
      </c>
      <c r="H127" s="22">
        <f t="shared" si="108"/>
        <v>0</v>
      </c>
      <c r="I127" s="22">
        <f t="shared" si="107"/>
        <v>0</v>
      </c>
      <c r="J127" s="22">
        <f t="shared" si="107"/>
        <v>0</v>
      </c>
      <c r="K127" s="22">
        <f t="shared" si="107"/>
        <v>0</v>
      </c>
      <c r="L127" s="22">
        <f t="shared" si="107"/>
        <v>0</v>
      </c>
      <c r="M127" s="22">
        <f t="shared" si="107"/>
        <v>0</v>
      </c>
      <c r="N127" s="22">
        <f t="shared" si="107"/>
        <v>0</v>
      </c>
      <c r="O127" s="22">
        <f t="shared" si="107"/>
        <v>0</v>
      </c>
      <c r="P127" s="22">
        <f t="shared" si="107"/>
        <v>0</v>
      </c>
      <c r="Q127" s="22">
        <f t="shared" si="107"/>
        <v>0</v>
      </c>
      <c r="R127" s="22">
        <f t="shared" si="107"/>
        <v>0</v>
      </c>
      <c r="S127" s="22">
        <f t="shared" si="107"/>
        <v>0</v>
      </c>
      <c r="T127" s="22">
        <f t="shared" si="107"/>
        <v>0</v>
      </c>
      <c r="U127" s="17"/>
      <c r="V127" s="26"/>
      <c r="W127" s="26"/>
      <c r="X127" s="26"/>
    </row>
    <row r="128" spans="2:28">
      <c r="B128" s="27" t="s">
        <v>21</v>
      </c>
      <c r="C128" s="28" t="s">
        <v>20</v>
      </c>
      <c r="D128" s="29"/>
      <c r="E128" s="29"/>
      <c r="F128" s="29"/>
      <c r="G128" s="30"/>
      <c r="H128" s="30">
        <f t="shared" ref="H128:T128" si="112">SUM(H124:H127)</f>
        <v>1444407.3118963328</v>
      </c>
      <c r="I128" s="30">
        <f t="shared" si="112"/>
        <v>1444407.3118963328</v>
      </c>
      <c r="J128" s="30">
        <f t="shared" si="112"/>
        <v>1444407.3118963328</v>
      </c>
      <c r="K128" s="30">
        <f t="shared" si="112"/>
        <v>1444407.3118963328</v>
      </c>
      <c r="L128" s="30">
        <f t="shared" si="112"/>
        <v>1444407.3118963328</v>
      </c>
      <c r="M128" s="30">
        <f t="shared" si="112"/>
        <v>1444407.3118963328</v>
      </c>
      <c r="N128" s="30">
        <f t="shared" si="112"/>
        <v>1444407.3118963328</v>
      </c>
      <c r="O128" s="30">
        <f t="shared" si="112"/>
        <v>1444407.3118963328</v>
      </c>
      <c r="P128" s="30">
        <f t="shared" si="112"/>
        <v>1444407.3118963328</v>
      </c>
      <c r="Q128" s="30">
        <f t="shared" si="112"/>
        <v>1444407.3118963328</v>
      </c>
      <c r="R128" s="30">
        <f t="shared" si="112"/>
        <v>1444407.3118963328</v>
      </c>
      <c r="S128" s="30">
        <f t="shared" si="112"/>
        <v>1444407.3118963328</v>
      </c>
      <c r="T128" s="30">
        <f t="shared" si="112"/>
        <v>1444407.3118963328</v>
      </c>
      <c r="U128" s="17"/>
      <c r="V128" s="26"/>
      <c r="W128" s="26"/>
      <c r="X128" s="26"/>
    </row>
    <row r="129" spans="2:24">
      <c r="B129" s="95" t="s">
        <v>60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6"/>
      <c r="V129" s="8"/>
      <c r="W129" s="8"/>
      <c r="X129" s="8"/>
    </row>
    <row r="130" spans="2:24">
      <c r="B130" s="14" t="s">
        <v>44</v>
      </c>
      <c r="C130" s="14" t="s">
        <v>45</v>
      </c>
      <c r="D130" s="15"/>
      <c r="E130" s="15"/>
      <c r="F130" s="16"/>
      <c r="G130" s="87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17"/>
      <c r="V130" s="26"/>
      <c r="W130" s="26"/>
      <c r="X130" s="26"/>
    </row>
    <row r="131" spans="2:24">
      <c r="B131" s="18" t="s">
        <v>46</v>
      </c>
      <c r="C131" s="14" t="s">
        <v>17</v>
      </c>
      <c r="D131" s="19"/>
      <c r="E131" s="19"/>
      <c r="F131" s="20"/>
      <c r="G131" s="90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17"/>
      <c r="V131" s="26"/>
      <c r="W131" s="26"/>
      <c r="X131" s="26"/>
    </row>
    <row r="132" spans="2:24">
      <c r="B132" s="18" t="s">
        <v>51</v>
      </c>
      <c r="C132" s="14" t="s">
        <v>17</v>
      </c>
      <c r="D132" s="19"/>
      <c r="E132" s="19"/>
      <c r="F132" s="20"/>
      <c r="G132" s="91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17"/>
      <c r="V132" s="26"/>
      <c r="W132" s="26"/>
      <c r="X132" s="26"/>
    </row>
    <row r="133" spans="2:24">
      <c r="B133" s="18" t="s">
        <v>52</v>
      </c>
      <c r="C133" s="14" t="s">
        <v>53</v>
      </c>
      <c r="D133" s="19"/>
      <c r="E133" s="19"/>
      <c r="F133" s="20"/>
      <c r="G133" s="91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17"/>
      <c r="V133" s="26"/>
      <c r="W133" s="26"/>
      <c r="X133" s="26"/>
    </row>
    <row r="134" spans="2:24">
      <c r="B134" s="18" t="s">
        <v>55</v>
      </c>
      <c r="C134" s="14" t="s">
        <v>17</v>
      </c>
      <c r="D134" s="19"/>
      <c r="E134" s="19"/>
      <c r="F134" s="20"/>
      <c r="G134" s="91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17"/>
      <c r="V134" s="26"/>
      <c r="W134" s="26"/>
      <c r="X134" s="26"/>
    </row>
    <row r="135" spans="2:24">
      <c r="B135" s="18" t="s">
        <v>46</v>
      </c>
      <c r="C135" s="14" t="s">
        <v>20</v>
      </c>
      <c r="D135" s="19"/>
      <c r="E135" s="19"/>
      <c r="F135" s="20"/>
      <c r="G135" s="91"/>
      <c r="H135" s="22">
        <f>IFERROR(H131*$X121,0)</f>
        <v>0</v>
      </c>
      <c r="I135" s="22">
        <f t="shared" ref="I135:S135" si="113">IFERROR(I131*$X121,0)</f>
        <v>0</v>
      </c>
      <c r="J135" s="22">
        <f t="shared" si="113"/>
        <v>0</v>
      </c>
      <c r="K135" s="22">
        <f t="shared" si="113"/>
        <v>0</v>
      </c>
      <c r="L135" s="22">
        <f t="shared" si="113"/>
        <v>0</v>
      </c>
      <c r="M135" s="22">
        <f t="shared" si="113"/>
        <v>0</v>
      </c>
      <c r="N135" s="22">
        <f t="shared" si="113"/>
        <v>0</v>
      </c>
      <c r="O135" s="22">
        <f t="shared" si="113"/>
        <v>0</v>
      </c>
      <c r="P135" s="22">
        <f t="shared" si="113"/>
        <v>0</v>
      </c>
      <c r="Q135" s="22">
        <f t="shared" si="113"/>
        <v>0</v>
      </c>
      <c r="R135" s="22">
        <f t="shared" si="113"/>
        <v>0</v>
      </c>
      <c r="S135" s="22">
        <f t="shared" si="113"/>
        <v>0</v>
      </c>
      <c r="T135" s="22">
        <f t="shared" ref="T135" si="114">IFERROR(T131*$X121,"-")</f>
        <v>0</v>
      </c>
      <c r="U135" s="17"/>
      <c r="V135" s="26"/>
      <c r="W135" s="26"/>
      <c r="X135" s="26"/>
    </row>
    <row r="136" spans="2:24">
      <c r="B136" s="18" t="s">
        <v>51</v>
      </c>
      <c r="C136" s="14" t="s">
        <v>20</v>
      </c>
      <c r="D136" s="19"/>
      <c r="E136" s="19"/>
      <c r="F136" s="20"/>
      <c r="G136" s="91"/>
      <c r="H136" s="22">
        <f t="shared" ref="H136:S138" si="115">IFERROR(H132*$X122,0)</f>
        <v>0</v>
      </c>
      <c r="I136" s="22">
        <f t="shared" si="115"/>
        <v>0</v>
      </c>
      <c r="J136" s="22">
        <f t="shared" si="115"/>
        <v>0</v>
      </c>
      <c r="K136" s="22">
        <f t="shared" si="115"/>
        <v>0</v>
      </c>
      <c r="L136" s="22">
        <f t="shared" si="115"/>
        <v>0</v>
      </c>
      <c r="M136" s="22">
        <f t="shared" si="115"/>
        <v>0</v>
      </c>
      <c r="N136" s="22">
        <f t="shared" si="115"/>
        <v>0</v>
      </c>
      <c r="O136" s="22">
        <f t="shared" si="115"/>
        <v>0</v>
      </c>
      <c r="P136" s="22">
        <f t="shared" si="115"/>
        <v>0</v>
      </c>
      <c r="Q136" s="22">
        <f t="shared" si="115"/>
        <v>0</v>
      </c>
      <c r="R136" s="22">
        <f t="shared" si="115"/>
        <v>0</v>
      </c>
      <c r="S136" s="22">
        <f t="shared" si="115"/>
        <v>0</v>
      </c>
      <c r="T136" s="22">
        <f t="shared" ref="T136:T138" si="116">IFERROR(T132*$X122,"-")</f>
        <v>0</v>
      </c>
      <c r="U136" s="17"/>
      <c r="V136" s="26"/>
      <c r="W136" s="26"/>
      <c r="X136" s="26"/>
    </row>
    <row r="137" spans="2:24">
      <c r="B137" s="18" t="s">
        <v>52</v>
      </c>
      <c r="C137" s="14" t="s">
        <v>20</v>
      </c>
      <c r="D137" s="19"/>
      <c r="E137" s="19"/>
      <c r="F137" s="20"/>
      <c r="G137" s="91"/>
      <c r="H137" s="22">
        <f t="shared" si="115"/>
        <v>0</v>
      </c>
      <c r="I137" s="22">
        <f t="shared" si="115"/>
        <v>0</v>
      </c>
      <c r="J137" s="22">
        <f t="shared" si="115"/>
        <v>0</v>
      </c>
      <c r="K137" s="22">
        <f t="shared" si="115"/>
        <v>0</v>
      </c>
      <c r="L137" s="22">
        <f t="shared" si="115"/>
        <v>0</v>
      </c>
      <c r="M137" s="22">
        <f t="shared" si="115"/>
        <v>0</v>
      </c>
      <c r="N137" s="22">
        <f t="shared" si="115"/>
        <v>0</v>
      </c>
      <c r="O137" s="22">
        <f t="shared" si="115"/>
        <v>0</v>
      </c>
      <c r="P137" s="22">
        <f t="shared" si="115"/>
        <v>0</v>
      </c>
      <c r="Q137" s="22">
        <f t="shared" si="115"/>
        <v>0</v>
      </c>
      <c r="R137" s="22">
        <f t="shared" si="115"/>
        <v>0</v>
      </c>
      <c r="S137" s="22">
        <f t="shared" si="115"/>
        <v>0</v>
      </c>
      <c r="T137" s="22" t="str">
        <f t="shared" si="116"/>
        <v>-</v>
      </c>
      <c r="U137" s="17"/>
      <c r="V137" s="26"/>
      <c r="W137" s="26"/>
      <c r="X137" s="26"/>
    </row>
    <row r="138" spans="2:24">
      <c r="B138" s="18" t="s">
        <v>55</v>
      </c>
      <c r="C138" s="14" t="s">
        <v>20</v>
      </c>
      <c r="D138" s="19"/>
      <c r="E138" s="19"/>
      <c r="F138" s="19"/>
      <c r="G138" s="91"/>
      <c r="H138" s="22">
        <f t="shared" si="115"/>
        <v>0</v>
      </c>
      <c r="I138" s="22">
        <f t="shared" si="115"/>
        <v>0</v>
      </c>
      <c r="J138" s="22">
        <f t="shared" si="115"/>
        <v>0</v>
      </c>
      <c r="K138" s="22">
        <f t="shared" si="115"/>
        <v>0</v>
      </c>
      <c r="L138" s="22">
        <f t="shared" si="115"/>
        <v>0</v>
      </c>
      <c r="M138" s="22">
        <f t="shared" si="115"/>
        <v>0</v>
      </c>
      <c r="N138" s="22">
        <f t="shared" si="115"/>
        <v>0</v>
      </c>
      <c r="O138" s="22">
        <f t="shared" si="115"/>
        <v>0</v>
      </c>
      <c r="P138" s="22">
        <f t="shared" si="115"/>
        <v>0</v>
      </c>
      <c r="Q138" s="22">
        <f t="shared" si="115"/>
        <v>0</v>
      </c>
      <c r="R138" s="22">
        <f t="shared" si="115"/>
        <v>0</v>
      </c>
      <c r="S138" s="22">
        <f t="shared" si="115"/>
        <v>0</v>
      </c>
      <c r="T138" s="22" t="str">
        <f t="shared" si="116"/>
        <v>-</v>
      </c>
      <c r="U138" s="17"/>
      <c r="V138" s="26"/>
      <c r="W138" s="26"/>
      <c r="X138" s="26"/>
    </row>
    <row r="139" spans="2:24">
      <c r="B139" s="27" t="s">
        <v>21</v>
      </c>
      <c r="C139" s="28" t="s">
        <v>20</v>
      </c>
      <c r="D139" s="29"/>
      <c r="E139" s="29"/>
      <c r="F139" s="29"/>
      <c r="G139" s="27"/>
      <c r="H139" s="30">
        <f t="shared" ref="H139:T139" si="117">SUM(H135:H138)</f>
        <v>0</v>
      </c>
      <c r="I139" s="30">
        <f t="shared" si="117"/>
        <v>0</v>
      </c>
      <c r="J139" s="30">
        <f t="shared" si="117"/>
        <v>0</v>
      </c>
      <c r="K139" s="30">
        <f t="shared" si="117"/>
        <v>0</v>
      </c>
      <c r="L139" s="30">
        <f t="shared" si="117"/>
        <v>0</v>
      </c>
      <c r="M139" s="30">
        <f t="shared" si="117"/>
        <v>0</v>
      </c>
      <c r="N139" s="30">
        <f t="shared" si="117"/>
        <v>0</v>
      </c>
      <c r="O139" s="30">
        <f t="shared" si="117"/>
        <v>0</v>
      </c>
      <c r="P139" s="30">
        <f t="shared" si="117"/>
        <v>0</v>
      </c>
      <c r="Q139" s="30">
        <f t="shared" si="117"/>
        <v>0</v>
      </c>
      <c r="R139" s="30">
        <f t="shared" si="117"/>
        <v>0</v>
      </c>
      <c r="S139" s="30">
        <f t="shared" si="117"/>
        <v>0</v>
      </c>
      <c r="T139" s="30">
        <f t="shared" si="117"/>
        <v>0</v>
      </c>
      <c r="U139" s="17"/>
      <c r="V139" s="26"/>
      <c r="W139" s="26"/>
      <c r="X139" s="26"/>
    </row>
    <row r="140" spans="2:24">
      <c r="B140" s="95" t="s">
        <v>61</v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6"/>
      <c r="V140" s="8"/>
      <c r="W140" s="8"/>
      <c r="X140" s="8"/>
    </row>
    <row r="141" spans="2:24">
      <c r="B141" s="14" t="s">
        <v>44</v>
      </c>
      <c r="C141" s="14" t="s">
        <v>45</v>
      </c>
      <c r="D141" s="15"/>
      <c r="E141" s="15"/>
      <c r="F141" s="16"/>
      <c r="G141" s="87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9"/>
      <c r="U141" s="17"/>
      <c r="V141" s="40"/>
      <c r="W141" s="40"/>
      <c r="X141" s="40"/>
    </row>
    <row r="142" spans="2:24">
      <c r="B142" s="18" t="s">
        <v>46</v>
      </c>
      <c r="C142" s="14" t="s">
        <v>17</v>
      </c>
      <c r="D142" s="19"/>
      <c r="E142" s="19"/>
      <c r="F142" s="20"/>
      <c r="G142" s="90"/>
      <c r="H142" s="22">
        <f t="shared" ref="H142:T142" si="118">H120-H131</f>
        <v>28.28</v>
      </c>
      <c r="I142" s="22">
        <f t="shared" si="118"/>
        <v>28.28</v>
      </c>
      <c r="J142" s="22">
        <f t="shared" si="118"/>
        <v>28.28</v>
      </c>
      <c r="K142" s="22">
        <f t="shared" si="118"/>
        <v>28.28</v>
      </c>
      <c r="L142" s="22">
        <f t="shared" si="118"/>
        <v>28.28</v>
      </c>
      <c r="M142" s="22">
        <f t="shared" si="118"/>
        <v>28.28</v>
      </c>
      <c r="N142" s="22">
        <f t="shared" si="118"/>
        <v>28.28</v>
      </c>
      <c r="O142" s="22">
        <f t="shared" si="118"/>
        <v>28.28</v>
      </c>
      <c r="P142" s="22">
        <f t="shared" si="118"/>
        <v>28.28</v>
      </c>
      <c r="Q142" s="22">
        <f t="shared" si="118"/>
        <v>28.28</v>
      </c>
      <c r="R142" s="22">
        <f t="shared" si="118"/>
        <v>28.28</v>
      </c>
      <c r="S142" s="22">
        <f t="shared" si="118"/>
        <v>28.28</v>
      </c>
      <c r="T142" s="22">
        <f t="shared" si="118"/>
        <v>28.28</v>
      </c>
      <c r="U142" s="17"/>
      <c r="V142" s="40"/>
      <c r="W142" s="40"/>
      <c r="X142" s="40"/>
    </row>
    <row r="143" spans="2:24">
      <c r="B143" s="18" t="s">
        <v>51</v>
      </c>
      <c r="C143" s="14" t="s">
        <v>17</v>
      </c>
      <c r="D143" s="19"/>
      <c r="E143" s="19"/>
      <c r="F143" s="20"/>
      <c r="G143" s="91"/>
      <c r="H143" s="22">
        <f t="shared" ref="H143:T143" si="119">H121-H132</f>
        <v>389.08516584440645</v>
      </c>
      <c r="I143" s="22">
        <f t="shared" si="119"/>
        <v>389.08516584440645</v>
      </c>
      <c r="J143" s="22">
        <f t="shared" si="119"/>
        <v>389.08516584440645</v>
      </c>
      <c r="K143" s="22">
        <f t="shared" si="119"/>
        <v>389.08516584440645</v>
      </c>
      <c r="L143" s="22">
        <f t="shared" si="119"/>
        <v>389.08516584440645</v>
      </c>
      <c r="M143" s="22">
        <f t="shared" si="119"/>
        <v>389.08516584440645</v>
      </c>
      <c r="N143" s="22">
        <f t="shared" si="119"/>
        <v>389.08516584440645</v>
      </c>
      <c r="O143" s="22">
        <f t="shared" si="119"/>
        <v>389.08516584440645</v>
      </c>
      <c r="P143" s="22">
        <f t="shared" si="119"/>
        <v>389.08516584440645</v>
      </c>
      <c r="Q143" s="22">
        <f t="shared" si="119"/>
        <v>389.08516584440645</v>
      </c>
      <c r="R143" s="22">
        <f t="shared" si="119"/>
        <v>389.08516584440645</v>
      </c>
      <c r="S143" s="22">
        <f t="shared" si="119"/>
        <v>389.08516584440645</v>
      </c>
      <c r="T143" s="22">
        <f t="shared" si="119"/>
        <v>389.08516584440645</v>
      </c>
      <c r="U143" s="17"/>
      <c r="V143" s="40"/>
      <c r="W143" s="40"/>
      <c r="X143" s="40"/>
    </row>
    <row r="144" spans="2:24">
      <c r="B144" s="18" t="s">
        <v>52</v>
      </c>
      <c r="C144" s="14" t="s">
        <v>53</v>
      </c>
      <c r="D144" s="19"/>
      <c r="E144" s="19"/>
      <c r="F144" s="20"/>
      <c r="G144" s="91"/>
      <c r="H144" s="22">
        <f t="shared" ref="H144:T144" si="120">H122-H133</f>
        <v>0</v>
      </c>
      <c r="I144" s="22">
        <f t="shared" si="120"/>
        <v>0</v>
      </c>
      <c r="J144" s="22">
        <f t="shared" si="120"/>
        <v>0</v>
      </c>
      <c r="K144" s="22">
        <f t="shared" si="120"/>
        <v>0</v>
      </c>
      <c r="L144" s="22">
        <f t="shared" si="120"/>
        <v>0</v>
      </c>
      <c r="M144" s="22">
        <f t="shared" si="120"/>
        <v>0</v>
      </c>
      <c r="N144" s="22">
        <f t="shared" si="120"/>
        <v>0</v>
      </c>
      <c r="O144" s="22">
        <f t="shared" si="120"/>
        <v>0</v>
      </c>
      <c r="P144" s="22">
        <f t="shared" si="120"/>
        <v>0</v>
      </c>
      <c r="Q144" s="22">
        <f t="shared" si="120"/>
        <v>0</v>
      </c>
      <c r="R144" s="22">
        <f t="shared" si="120"/>
        <v>0</v>
      </c>
      <c r="S144" s="22">
        <f t="shared" si="120"/>
        <v>0</v>
      </c>
      <c r="T144" s="22">
        <f t="shared" si="120"/>
        <v>0</v>
      </c>
      <c r="U144" s="17"/>
      <c r="V144" s="40"/>
      <c r="W144" s="40"/>
      <c r="X144" s="40"/>
    </row>
    <row r="145" spans="2:28">
      <c r="B145" s="18" t="s">
        <v>55</v>
      </c>
      <c r="C145" s="14" t="s">
        <v>17</v>
      </c>
      <c r="D145" s="19"/>
      <c r="E145" s="19"/>
      <c r="F145" s="20"/>
      <c r="G145" s="91"/>
      <c r="H145" s="22">
        <f t="shared" ref="H145:T145" si="121">H123-H134</f>
        <v>0</v>
      </c>
      <c r="I145" s="22">
        <f t="shared" si="121"/>
        <v>0</v>
      </c>
      <c r="J145" s="22">
        <f t="shared" si="121"/>
        <v>0</v>
      </c>
      <c r="K145" s="22">
        <f t="shared" si="121"/>
        <v>0</v>
      </c>
      <c r="L145" s="22">
        <f t="shared" si="121"/>
        <v>0</v>
      </c>
      <c r="M145" s="22">
        <f t="shared" si="121"/>
        <v>0</v>
      </c>
      <c r="N145" s="22">
        <f t="shared" si="121"/>
        <v>0</v>
      </c>
      <c r="O145" s="22">
        <f t="shared" si="121"/>
        <v>0</v>
      </c>
      <c r="P145" s="22">
        <f t="shared" si="121"/>
        <v>0</v>
      </c>
      <c r="Q145" s="22">
        <f t="shared" si="121"/>
        <v>0</v>
      </c>
      <c r="R145" s="22">
        <f t="shared" si="121"/>
        <v>0</v>
      </c>
      <c r="S145" s="22">
        <f t="shared" si="121"/>
        <v>0</v>
      </c>
      <c r="T145" s="22">
        <f t="shared" si="121"/>
        <v>0</v>
      </c>
      <c r="U145" s="17"/>
      <c r="V145" s="40"/>
      <c r="W145" s="40"/>
      <c r="X145" s="40"/>
    </row>
    <row r="146" spans="2:28">
      <c r="B146" s="18" t="s">
        <v>46</v>
      </c>
      <c r="C146" s="14" t="s">
        <v>20</v>
      </c>
      <c r="D146" s="19"/>
      <c r="E146" s="19"/>
      <c r="F146" s="20"/>
      <c r="G146" s="91"/>
      <c r="H146" s="22">
        <f>IFERROR(H124-H135,0)</f>
        <v>141400</v>
      </c>
      <c r="I146" s="22">
        <f t="shared" ref="I146:S146" si="122">IFERROR(I124-I135,0)</f>
        <v>141400</v>
      </c>
      <c r="J146" s="22">
        <f t="shared" si="122"/>
        <v>141400</v>
      </c>
      <c r="K146" s="22">
        <f t="shared" si="122"/>
        <v>141400</v>
      </c>
      <c r="L146" s="22">
        <f t="shared" si="122"/>
        <v>141400</v>
      </c>
      <c r="M146" s="22">
        <f t="shared" si="122"/>
        <v>141400</v>
      </c>
      <c r="N146" s="22">
        <f t="shared" si="122"/>
        <v>141400</v>
      </c>
      <c r="O146" s="22">
        <f t="shared" si="122"/>
        <v>141400</v>
      </c>
      <c r="P146" s="22">
        <f t="shared" si="122"/>
        <v>141400</v>
      </c>
      <c r="Q146" s="22">
        <f t="shared" si="122"/>
        <v>141400</v>
      </c>
      <c r="R146" s="22">
        <f t="shared" si="122"/>
        <v>141400</v>
      </c>
      <c r="S146" s="22">
        <f t="shared" si="122"/>
        <v>141400</v>
      </c>
      <c r="T146" s="22">
        <f t="shared" ref="T146" si="123">IFERROR(T124-T135,0)</f>
        <v>141400</v>
      </c>
      <c r="U146" s="17"/>
      <c r="V146" s="40"/>
      <c r="W146" s="40"/>
      <c r="X146" s="40"/>
    </row>
    <row r="147" spans="2:28">
      <c r="B147" s="18" t="s">
        <v>51</v>
      </c>
      <c r="C147" s="14" t="s">
        <v>20</v>
      </c>
      <c r="D147" s="19"/>
      <c r="E147" s="19"/>
      <c r="F147" s="20"/>
      <c r="G147" s="91"/>
      <c r="H147" s="22">
        <f t="shared" ref="H147:S149" si="124">IFERROR(H125-H136,0)</f>
        <v>1303007.3118963328</v>
      </c>
      <c r="I147" s="22">
        <f t="shared" si="124"/>
        <v>1303007.3118963328</v>
      </c>
      <c r="J147" s="22">
        <f t="shared" si="124"/>
        <v>1303007.3118963328</v>
      </c>
      <c r="K147" s="22">
        <f t="shared" si="124"/>
        <v>1303007.3118963328</v>
      </c>
      <c r="L147" s="22">
        <f t="shared" si="124"/>
        <v>1303007.3118963328</v>
      </c>
      <c r="M147" s="22">
        <f t="shared" si="124"/>
        <v>1303007.3118963328</v>
      </c>
      <c r="N147" s="22">
        <f t="shared" si="124"/>
        <v>1303007.3118963328</v>
      </c>
      <c r="O147" s="22">
        <f t="shared" si="124"/>
        <v>1303007.3118963328</v>
      </c>
      <c r="P147" s="22">
        <f t="shared" si="124"/>
        <v>1303007.3118963328</v>
      </c>
      <c r="Q147" s="22">
        <f t="shared" si="124"/>
        <v>1303007.3118963328</v>
      </c>
      <c r="R147" s="22">
        <f t="shared" si="124"/>
        <v>1303007.3118963328</v>
      </c>
      <c r="S147" s="22">
        <f t="shared" si="124"/>
        <v>1303007.3118963328</v>
      </c>
      <c r="T147" s="22">
        <f t="shared" ref="T147" si="125">IFERROR(T125-T136,0)</f>
        <v>1303007.3118963328</v>
      </c>
      <c r="U147" s="17"/>
      <c r="V147" s="26"/>
      <c r="W147" s="26"/>
      <c r="X147" s="26"/>
    </row>
    <row r="148" spans="2:28">
      <c r="B148" s="18" t="s">
        <v>52</v>
      </c>
      <c r="C148" s="14" t="s">
        <v>20</v>
      </c>
      <c r="D148" s="19"/>
      <c r="E148" s="19"/>
      <c r="F148" s="20"/>
      <c r="G148" s="91"/>
      <c r="H148" s="22">
        <f t="shared" si="124"/>
        <v>0</v>
      </c>
      <c r="I148" s="22">
        <f t="shared" si="124"/>
        <v>0</v>
      </c>
      <c r="J148" s="22">
        <f t="shared" si="124"/>
        <v>0</v>
      </c>
      <c r="K148" s="22">
        <f t="shared" si="124"/>
        <v>0</v>
      </c>
      <c r="L148" s="22">
        <f t="shared" si="124"/>
        <v>0</v>
      </c>
      <c r="M148" s="22">
        <f t="shared" si="124"/>
        <v>0</v>
      </c>
      <c r="N148" s="22">
        <f t="shared" si="124"/>
        <v>0</v>
      </c>
      <c r="O148" s="22">
        <f t="shared" si="124"/>
        <v>0</v>
      </c>
      <c r="P148" s="22">
        <f t="shared" si="124"/>
        <v>0</v>
      </c>
      <c r="Q148" s="22">
        <f t="shared" si="124"/>
        <v>0</v>
      </c>
      <c r="R148" s="22">
        <f t="shared" si="124"/>
        <v>0</v>
      </c>
      <c r="S148" s="22">
        <f t="shared" si="124"/>
        <v>0</v>
      </c>
      <c r="T148" s="22">
        <f t="shared" ref="T148" si="126">IFERROR(T126-T137,0)</f>
        <v>0</v>
      </c>
      <c r="U148" s="17"/>
      <c r="V148" s="26"/>
      <c r="W148" s="26"/>
      <c r="X148" s="26"/>
    </row>
    <row r="149" spans="2:28">
      <c r="B149" s="18" t="s">
        <v>55</v>
      </c>
      <c r="C149" s="14" t="s">
        <v>20</v>
      </c>
      <c r="D149" s="19"/>
      <c r="E149" s="19"/>
      <c r="F149" s="19"/>
      <c r="G149" s="91"/>
      <c r="H149" s="22">
        <f t="shared" si="124"/>
        <v>0</v>
      </c>
      <c r="I149" s="22">
        <f t="shared" si="124"/>
        <v>0</v>
      </c>
      <c r="J149" s="22">
        <f t="shared" si="124"/>
        <v>0</v>
      </c>
      <c r="K149" s="22">
        <f t="shared" si="124"/>
        <v>0</v>
      </c>
      <c r="L149" s="22">
        <f t="shared" si="124"/>
        <v>0</v>
      </c>
      <c r="M149" s="22">
        <f t="shared" si="124"/>
        <v>0</v>
      </c>
      <c r="N149" s="22">
        <f t="shared" si="124"/>
        <v>0</v>
      </c>
      <c r="O149" s="22">
        <f t="shared" si="124"/>
        <v>0</v>
      </c>
      <c r="P149" s="22">
        <f t="shared" si="124"/>
        <v>0</v>
      </c>
      <c r="Q149" s="22">
        <f t="shared" si="124"/>
        <v>0</v>
      </c>
      <c r="R149" s="22">
        <f t="shared" si="124"/>
        <v>0</v>
      </c>
      <c r="S149" s="22">
        <f t="shared" si="124"/>
        <v>0</v>
      </c>
      <c r="T149" s="22">
        <f t="shared" ref="T149" si="127">IFERROR(T127-T138,0)</f>
        <v>0</v>
      </c>
      <c r="U149" s="17"/>
      <c r="V149" s="26"/>
      <c r="W149" s="26"/>
      <c r="X149" s="26"/>
    </row>
    <row r="150" spans="2:28">
      <c r="B150" s="27" t="s">
        <v>21</v>
      </c>
      <c r="C150" s="28" t="s">
        <v>20</v>
      </c>
      <c r="D150" s="29"/>
      <c r="E150" s="29"/>
      <c r="F150" s="29"/>
      <c r="G150" s="27"/>
      <c r="H150" s="30">
        <f t="shared" ref="H150:T150" si="128">SUM(H146:H149)</f>
        <v>1444407.3118963328</v>
      </c>
      <c r="I150" s="30">
        <f t="shared" si="128"/>
        <v>1444407.3118963328</v>
      </c>
      <c r="J150" s="30">
        <f t="shared" si="128"/>
        <v>1444407.3118963328</v>
      </c>
      <c r="K150" s="30">
        <f t="shared" si="128"/>
        <v>1444407.3118963328</v>
      </c>
      <c r="L150" s="30">
        <f t="shared" si="128"/>
        <v>1444407.3118963328</v>
      </c>
      <c r="M150" s="30">
        <f t="shared" si="128"/>
        <v>1444407.3118963328</v>
      </c>
      <c r="N150" s="30">
        <f t="shared" si="128"/>
        <v>1444407.3118963328</v>
      </c>
      <c r="O150" s="30">
        <f t="shared" si="128"/>
        <v>1444407.3118963328</v>
      </c>
      <c r="P150" s="30">
        <f t="shared" si="128"/>
        <v>1444407.3118963328</v>
      </c>
      <c r="Q150" s="30">
        <f t="shared" si="128"/>
        <v>1444407.3118963328</v>
      </c>
      <c r="R150" s="30">
        <f t="shared" si="128"/>
        <v>1444407.3118963328</v>
      </c>
      <c r="S150" s="30">
        <f t="shared" si="128"/>
        <v>1444407.3118963328</v>
      </c>
      <c r="T150" s="30">
        <f t="shared" si="128"/>
        <v>1444407.3118963328</v>
      </c>
      <c r="U150" s="17"/>
      <c r="V150" s="26"/>
      <c r="W150" s="26"/>
      <c r="X150" s="26"/>
    </row>
    <row r="151" spans="2:28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8"/>
      <c r="W151" s="8"/>
      <c r="X151" s="8"/>
    </row>
    <row r="152" spans="2:28">
      <c r="B152" s="96" t="str">
        <f>'8 - Údaje a hodnotící tabulky '!B71</f>
        <v>Kulturní dům Charvátská Nová Ves</v>
      </c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8"/>
      <c r="U152" s="6"/>
      <c r="V152" s="8"/>
      <c r="W152" s="8"/>
      <c r="X152" s="8"/>
    </row>
    <row r="153" spans="2:28">
      <c r="B153" s="99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1"/>
      <c r="U153" s="6"/>
      <c r="V153" s="8"/>
      <c r="W153" s="8"/>
      <c r="X153" s="8"/>
    </row>
    <row r="154" spans="2:28">
      <c r="B154" s="41" t="s">
        <v>39</v>
      </c>
      <c r="C154" s="10">
        <f>C117</f>
        <v>11</v>
      </c>
      <c r="D154" s="11"/>
      <c r="E154" s="11"/>
      <c r="F154" s="12" t="s">
        <v>40</v>
      </c>
      <c r="G154" s="12" t="s">
        <v>41</v>
      </c>
      <c r="H154" s="12">
        <v>0</v>
      </c>
      <c r="I154" s="12">
        <f>H154+1</f>
        <v>1</v>
      </c>
      <c r="J154" s="12">
        <f t="shared" ref="J154" si="129">I154+1</f>
        <v>2</v>
      </c>
      <c r="K154" s="12">
        <f t="shared" ref="K154" si="130">J154+1</f>
        <v>3</v>
      </c>
      <c r="L154" s="12">
        <f t="shared" ref="L154" si="131">K154+1</f>
        <v>4</v>
      </c>
      <c r="M154" s="12">
        <f t="shared" ref="M154" si="132">L154+1</f>
        <v>5</v>
      </c>
      <c r="N154" s="12">
        <f t="shared" ref="N154" si="133">M154+1</f>
        <v>6</v>
      </c>
      <c r="O154" s="12">
        <f t="shared" ref="O154" si="134">N154+1</f>
        <v>7</v>
      </c>
      <c r="P154" s="12">
        <f t="shared" ref="P154" si="135">O154+1</f>
        <v>8</v>
      </c>
      <c r="Q154" s="12">
        <f t="shared" ref="Q154" si="136">P154+1</f>
        <v>9</v>
      </c>
      <c r="R154" s="12">
        <f t="shared" ref="R154" si="137">Q154+1</f>
        <v>10</v>
      </c>
      <c r="S154" s="12">
        <f t="shared" ref="S154" si="138">R154+1</f>
        <v>11</v>
      </c>
      <c r="T154" s="12">
        <v>12</v>
      </c>
      <c r="U154" s="13"/>
      <c r="V154" s="13"/>
      <c r="W154" s="13"/>
      <c r="X154" s="13"/>
    </row>
    <row r="155" spans="2:28">
      <c r="B155" s="102" t="s">
        <v>43</v>
      </c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6"/>
      <c r="V155" s="8"/>
      <c r="W155" s="8"/>
      <c r="X155" s="8"/>
    </row>
    <row r="156" spans="2:28" ht="15" customHeight="1">
      <c r="B156" s="14" t="s">
        <v>44</v>
      </c>
      <c r="C156" s="14" t="s">
        <v>45</v>
      </c>
      <c r="D156" s="15"/>
      <c r="E156" s="15"/>
      <c r="F156" s="16"/>
      <c r="G156" s="87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17"/>
      <c r="V156" s="92" t="s">
        <v>47</v>
      </c>
      <c r="W156" s="92" t="s">
        <v>48</v>
      </c>
      <c r="X156" s="93" t="s">
        <v>49</v>
      </c>
      <c r="Z156" s="93" t="s">
        <v>47</v>
      </c>
      <c r="AA156" s="92" t="s">
        <v>50</v>
      </c>
      <c r="AB156" s="103"/>
    </row>
    <row r="157" spans="2:28">
      <c r="B157" s="18" t="s">
        <v>46</v>
      </c>
      <c r="C157" s="14" t="s">
        <v>17</v>
      </c>
      <c r="D157" s="19"/>
      <c r="E157" s="19"/>
      <c r="F157" s="20"/>
      <c r="G157" s="21">
        <v>14.907666666666668</v>
      </c>
      <c r="H157" s="22">
        <f>G157</f>
        <v>14.907666666666668</v>
      </c>
      <c r="I157" s="22">
        <f t="shared" ref="I157:T164" si="139">H157</f>
        <v>14.907666666666668</v>
      </c>
      <c r="J157" s="22">
        <f t="shared" si="139"/>
        <v>14.907666666666668</v>
      </c>
      <c r="K157" s="22">
        <f t="shared" si="139"/>
        <v>14.907666666666668</v>
      </c>
      <c r="L157" s="22">
        <f t="shared" si="139"/>
        <v>14.907666666666668</v>
      </c>
      <c r="M157" s="22">
        <f t="shared" si="139"/>
        <v>14.907666666666668</v>
      </c>
      <c r="N157" s="22">
        <f t="shared" si="139"/>
        <v>14.907666666666668</v>
      </c>
      <c r="O157" s="22">
        <f t="shared" si="139"/>
        <v>14.907666666666668</v>
      </c>
      <c r="P157" s="22">
        <f t="shared" si="139"/>
        <v>14.907666666666668</v>
      </c>
      <c r="Q157" s="22">
        <f t="shared" si="139"/>
        <v>14.907666666666668</v>
      </c>
      <c r="R157" s="22">
        <f t="shared" si="139"/>
        <v>14.907666666666668</v>
      </c>
      <c r="S157" s="22">
        <f t="shared" si="139"/>
        <v>14.907666666666668</v>
      </c>
      <c r="T157" s="22">
        <f t="shared" si="139"/>
        <v>14.907666666666668</v>
      </c>
      <c r="U157" s="17"/>
      <c r="V157" s="92"/>
      <c r="W157" s="92"/>
      <c r="X157" s="94"/>
      <c r="Z157" s="94"/>
      <c r="AA157" s="92"/>
      <c r="AB157" s="103"/>
    </row>
    <row r="158" spans="2:28" ht="15" customHeight="1">
      <c r="B158" s="18" t="s">
        <v>51</v>
      </c>
      <c r="C158" s="14" t="s">
        <v>17</v>
      </c>
      <c r="D158" s="19"/>
      <c r="E158" s="19"/>
      <c r="F158" s="20"/>
      <c r="G158" s="21">
        <v>0</v>
      </c>
      <c r="H158" s="22">
        <f t="shared" ref="H158:H164" si="140">G158</f>
        <v>0</v>
      </c>
      <c r="I158" s="22">
        <f t="shared" si="139"/>
        <v>0</v>
      </c>
      <c r="J158" s="22">
        <f t="shared" si="139"/>
        <v>0</v>
      </c>
      <c r="K158" s="22">
        <f t="shared" si="139"/>
        <v>0</v>
      </c>
      <c r="L158" s="22">
        <f t="shared" si="139"/>
        <v>0</v>
      </c>
      <c r="M158" s="22">
        <f t="shared" si="139"/>
        <v>0</v>
      </c>
      <c r="N158" s="22">
        <f t="shared" si="139"/>
        <v>0</v>
      </c>
      <c r="O158" s="22">
        <f t="shared" si="139"/>
        <v>0</v>
      </c>
      <c r="P158" s="22">
        <f t="shared" si="139"/>
        <v>0</v>
      </c>
      <c r="Q158" s="22">
        <f t="shared" si="139"/>
        <v>0</v>
      </c>
      <c r="R158" s="22">
        <f t="shared" si="139"/>
        <v>0</v>
      </c>
      <c r="S158" s="22">
        <f t="shared" si="139"/>
        <v>0</v>
      </c>
      <c r="T158" s="22">
        <f t="shared" si="139"/>
        <v>0</v>
      </c>
      <c r="U158" s="17"/>
      <c r="V158" s="24" t="s">
        <v>54</v>
      </c>
      <c r="W158" s="25">
        <f>IFERROR(G161/G157,"-")</f>
        <v>5000</v>
      </c>
      <c r="X158" s="25">
        <f>IFERROR(W158*AB158,"-")</f>
        <v>6050</v>
      </c>
      <c r="Z158" s="24" t="s">
        <v>46</v>
      </c>
      <c r="AA158" s="64">
        <v>0.21</v>
      </c>
      <c r="AB158" s="65">
        <f>1+AA158</f>
        <v>1.21</v>
      </c>
    </row>
    <row r="159" spans="2:28" ht="15" customHeight="1">
      <c r="B159" s="18" t="s">
        <v>52</v>
      </c>
      <c r="C159" s="14" t="s">
        <v>53</v>
      </c>
      <c r="D159" s="19"/>
      <c r="E159" s="19"/>
      <c r="F159" s="20"/>
      <c r="G159" s="21">
        <v>0</v>
      </c>
      <c r="H159" s="22">
        <f t="shared" si="140"/>
        <v>0</v>
      </c>
      <c r="I159" s="22">
        <f t="shared" si="139"/>
        <v>0</v>
      </c>
      <c r="J159" s="22">
        <f t="shared" si="139"/>
        <v>0</v>
      </c>
      <c r="K159" s="22">
        <f t="shared" si="139"/>
        <v>0</v>
      </c>
      <c r="L159" s="22">
        <f t="shared" si="139"/>
        <v>0</v>
      </c>
      <c r="M159" s="22">
        <f t="shared" si="139"/>
        <v>0</v>
      </c>
      <c r="N159" s="22">
        <f t="shared" si="139"/>
        <v>0</v>
      </c>
      <c r="O159" s="22">
        <f t="shared" si="139"/>
        <v>0</v>
      </c>
      <c r="P159" s="22">
        <f t="shared" si="139"/>
        <v>0</v>
      </c>
      <c r="Q159" s="22">
        <f t="shared" si="139"/>
        <v>0</v>
      </c>
      <c r="R159" s="22">
        <f t="shared" si="139"/>
        <v>0</v>
      </c>
      <c r="S159" s="22">
        <f t="shared" si="139"/>
        <v>0</v>
      </c>
      <c r="T159" s="22">
        <f t="shared" si="139"/>
        <v>0</v>
      </c>
      <c r="U159" s="17"/>
      <c r="V159" s="24" t="s">
        <v>56</v>
      </c>
      <c r="W159" s="25" t="str">
        <f t="shared" ref="W159:W161" si="141">IFERROR(G162/G158,"-")</f>
        <v>-</v>
      </c>
      <c r="X159" s="25" t="str">
        <f t="shared" ref="X159:X161" si="142">IFERROR(W159*AB159,"-")</f>
        <v>-</v>
      </c>
      <c r="Z159" s="24" t="s">
        <v>51</v>
      </c>
      <c r="AA159" s="64">
        <v>0.12</v>
      </c>
      <c r="AB159" s="65">
        <f t="shared" ref="AB159:AB161" si="143">1+AA159</f>
        <v>1.1200000000000001</v>
      </c>
    </row>
    <row r="160" spans="2:28" ht="15" customHeight="1">
      <c r="B160" s="18" t="s">
        <v>55</v>
      </c>
      <c r="C160" s="14" t="s">
        <v>17</v>
      </c>
      <c r="D160" s="19"/>
      <c r="E160" s="19"/>
      <c r="F160" s="20"/>
      <c r="G160" s="21">
        <v>46.749384473534036</v>
      </c>
      <c r="H160" s="22">
        <f t="shared" si="140"/>
        <v>46.749384473534036</v>
      </c>
      <c r="I160" s="22">
        <f t="shared" si="139"/>
        <v>46.749384473534036</v>
      </c>
      <c r="J160" s="22">
        <f t="shared" si="139"/>
        <v>46.749384473534036</v>
      </c>
      <c r="K160" s="22">
        <f t="shared" si="139"/>
        <v>46.749384473534036</v>
      </c>
      <c r="L160" s="22">
        <f t="shared" si="139"/>
        <v>46.749384473534036</v>
      </c>
      <c r="M160" s="22">
        <f t="shared" si="139"/>
        <v>46.749384473534036</v>
      </c>
      <c r="N160" s="22">
        <f t="shared" si="139"/>
        <v>46.749384473534036</v>
      </c>
      <c r="O160" s="22">
        <f t="shared" si="139"/>
        <v>46.749384473534036</v>
      </c>
      <c r="P160" s="22">
        <f t="shared" si="139"/>
        <v>46.749384473534036</v>
      </c>
      <c r="Q160" s="22">
        <f t="shared" si="139"/>
        <v>46.749384473534036</v>
      </c>
      <c r="R160" s="22">
        <f t="shared" si="139"/>
        <v>46.749384473534036</v>
      </c>
      <c r="S160" s="22">
        <f t="shared" si="139"/>
        <v>46.749384473534036</v>
      </c>
      <c r="T160" s="22">
        <f t="shared" si="139"/>
        <v>46.749384473534036</v>
      </c>
      <c r="U160" s="17"/>
      <c r="V160" s="24" t="s">
        <v>57</v>
      </c>
      <c r="W160" s="25" t="str">
        <f t="shared" si="141"/>
        <v>-</v>
      </c>
      <c r="X160" s="25" t="str">
        <f t="shared" si="142"/>
        <v>-</v>
      </c>
      <c r="Z160" s="24" t="s">
        <v>58</v>
      </c>
      <c r="AA160" s="64">
        <v>0.12</v>
      </c>
      <c r="AB160" s="65">
        <f t="shared" si="143"/>
        <v>1.1200000000000001</v>
      </c>
    </row>
    <row r="161" spans="2:28">
      <c r="B161" s="18" t="s">
        <v>46</v>
      </c>
      <c r="C161" s="14" t="s">
        <v>20</v>
      </c>
      <c r="D161" s="19"/>
      <c r="E161" s="19"/>
      <c r="F161" s="20"/>
      <c r="G161" s="21">
        <v>74538.333333333343</v>
      </c>
      <c r="H161" s="22">
        <f t="shared" si="140"/>
        <v>74538.333333333343</v>
      </c>
      <c r="I161" s="22">
        <f t="shared" si="139"/>
        <v>74538.333333333343</v>
      </c>
      <c r="J161" s="22">
        <f t="shared" si="139"/>
        <v>74538.333333333343</v>
      </c>
      <c r="K161" s="22">
        <f t="shared" si="139"/>
        <v>74538.333333333343</v>
      </c>
      <c r="L161" s="22">
        <f t="shared" si="139"/>
        <v>74538.333333333343</v>
      </c>
      <c r="M161" s="22">
        <f t="shared" si="139"/>
        <v>74538.333333333343</v>
      </c>
      <c r="N161" s="22">
        <f t="shared" si="139"/>
        <v>74538.333333333343</v>
      </c>
      <c r="O161" s="22">
        <f t="shared" si="139"/>
        <v>74538.333333333343</v>
      </c>
      <c r="P161" s="22">
        <f t="shared" si="139"/>
        <v>74538.333333333343</v>
      </c>
      <c r="Q161" s="22">
        <f t="shared" si="139"/>
        <v>74538.333333333343</v>
      </c>
      <c r="R161" s="22">
        <f t="shared" si="139"/>
        <v>74538.333333333343</v>
      </c>
      <c r="S161" s="22">
        <f t="shared" si="139"/>
        <v>74538.333333333343</v>
      </c>
      <c r="T161" s="22">
        <f t="shared" si="139"/>
        <v>74538.333333333343</v>
      </c>
      <c r="U161" s="17"/>
      <c r="V161" s="72" t="s">
        <v>59</v>
      </c>
      <c r="W161" s="25">
        <f t="shared" si="141"/>
        <v>1729.3233802816903</v>
      </c>
      <c r="X161" s="25">
        <f t="shared" si="142"/>
        <v>2092.4812901408454</v>
      </c>
      <c r="Z161" s="66" t="s">
        <v>55</v>
      </c>
      <c r="AA161" s="73">
        <v>0.21</v>
      </c>
      <c r="AB161" s="65">
        <f t="shared" si="143"/>
        <v>1.21</v>
      </c>
    </row>
    <row r="162" spans="2:28">
      <c r="B162" s="18" t="s">
        <v>51</v>
      </c>
      <c r="C162" s="14" t="s">
        <v>20</v>
      </c>
      <c r="D162" s="19"/>
      <c r="E162" s="19"/>
      <c r="F162" s="20"/>
      <c r="G162" s="21">
        <v>0</v>
      </c>
      <c r="H162" s="22">
        <f t="shared" si="140"/>
        <v>0</v>
      </c>
      <c r="I162" s="22">
        <f t="shared" si="139"/>
        <v>0</v>
      </c>
      <c r="J162" s="22">
        <f t="shared" si="139"/>
        <v>0</v>
      </c>
      <c r="K162" s="22">
        <f t="shared" si="139"/>
        <v>0</v>
      </c>
      <c r="L162" s="22">
        <f t="shared" si="139"/>
        <v>0</v>
      </c>
      <c r="M162" s="22">
        <f t="shared" si="139"/>
        <v>0</v>
      </c>
      <c r="N162" s="22">
        <f t="shared" si="139"/>
        <v>0</v>
      </c>
      <c r="O162" s="22">
        <f t="shared" si="139"/>
        <v>0</v>
      </c>
      <c r="P162" s="22">
        <f t="shared" si="139"/>
        <v>0</v>
      </c>
      <c r="Q162" s="22">
        <f t="shared" si="139"/>
        <v>0</v>
      </c>
      <c r="R162" s="22">
        <f t="shared" si="139"/>
        <v>0</v>
      </c>
      <c r="S162" s="22">
        <f t="shared" si="139"/>
        <v>0</v>
      </c>
      <c r="T162" s="22">
        <f t="shared" si="139"/>
        <v>0</v>
      </c>
      <c r="U162" s="17"/>
      <c r="V162" s="74"/>
      <c r="W162" s="75"/>
      <c r="X162" s="75"/>
    </row>
    <row r="163" spans="2:28">
      <c r="B163" s="18" t="s">
        <v>52</v>
      </c>
      <c r="C163" s="14" t="s">
        <v>20</v>
      </c>
      <c r="D163" s="19"/>
      <c r="E163" s="19"/>
      <c r="F163" s="20"/>
      <c r="G163" s="21">
        <v>0</v>
      </c>
      <c r="H163" s="22">
        <f t="shared" si="140"/>
        <v>0</v>
      </c>
      <c r="I163" s="22">
        <f t="shared" si="139"/>
        <v>0</v>
      </c>
      <c r="J163" s="22">
        <f t="shared" si="139"/>
        <v>0</v>
      </c>
      <c r="K163" s="22">
        <f t="shared" si="139"/>
        <v>0</v>
      </c>
      <c r="L163" s="22">
        <f t="shared" si="139"/>
        <v>0</v>
      </c>
      <c r="M163" s="22">
        <f t="shared" si="139"/>
        <v>0</v>
      </c>
      <c r="N163" s="22">
        <f t="shared" si="139"/>
        <v>0</v>
      </c>
      <c r="O163" s="22">
        <f t="shared" si="139"/>
        <v>0</v>
      </c>
      <c r="P163" s="22">
        <f t="shared" si="139"/>
        <v>0</v>
      </c>
      <c r="Q163" s="22">
        <f t="shared" si="139"/>
        <v>0</v>
      </c>
      <c r="R163" s="22">
        <f t="shared" si="139"/>
        <v>0</v>
      </c>
      <c r="S163" s="22">
        <f t="shared" si="139"/>
        <v>0</v>
      </c>
      <c r="T163" s="22">
        <f t="shared" si="139"/>
        <v>0</v>
      </c>
      <c r="U163" s="17"/>
      <c r="V163" s="74"/>
      <c r="W163" s="75"/>
      <c r="X163" s="75"/>
    </row>
    <row r="164" spans="2:28">
      <c r="B164" s="18" t="s">
        <v>55</v>
      </c>
      <c r="C164" s="14" t="s">
        <v>20</v>
      </c>
      <c r="D164" s="19"/>
      <c r="E164" s="19"/>
      <c r="F164" s="19"/>
      <c r="G164" s="21">
        <v>80844.803583860252</v>
      </c>
      <c r="H164" s="22">
        <f t="shared" si="140"/>
        <v>80844.803583860252</v>
      </c>
      <c r="I164" s="22">
        <f t="shared" si="139"/>
        <v>80844.803583860252</v>
      </c>
      <c r="J164" s="22">
        <f t="shared" si="139"/>
        <v>80844.803583860252</v>
      </c>
      <c r="K164" s="22">
        <f t="shared" si="139"/>
        <v>80844.803583860252</v>
      </c>
      <c r="L164" s="22">
        <f t="shared" si="139"/>
        <v>80844.803583860252</v>
      </c>
      <c r="M164" s="22">
        <f t="shared" si="139"/>
        <v>80844.803583860252</v>
      </c>
      <c r="N164" s="22">
        <f t="shared" si="139"/>
        <v>80844.803583860252</v>
      </c>
      <c r="O164" s="22">
        <f t="shared" si="139"/>
        <v>80844.803583860252</v>
      </c>
      <c r="P164" s="22">
        <f t="shared" si="139"/>
        <v>80844.803583860252</v>
      </c>
      <c r="Q164" s="22">
        <f t="shared" si="139"/>
        <v>80844.803583860252</v>
      </c>
      <c r="R164" s="22">
        <f t="shared" si="139"/>
        <v>80844.803583860252</v>
      </c>
      <c r="S164" s="22">
        <f t="shared" si="139"/>
        <v>80844.803583860252</v>
      </c>
      <c r="T164" s="22">
        <f t="shared" si="139"/>
        <v>80844.803583860252</v>
      </c>
      <c r="U164" s="17"/>
      <c r="V164" s="26"/>
      <c r="W164" s="26"/>
      <c r="X164" s="26"/>
    </row>
    <row r="165" spans="2:28">
      <c r="B165" s="27" t="s">
        <v>21</v>
      </c>
      <c r="C165" s="28" t="s">
        <v>20</v>
      </c>
      <c r="D165" s="29"/>
      <c r="E165" s="29"/>
      <c r="F165" s="29"/>
      <c r="G165" s="30"/>
      <c r="H165" s="30">
        <f t="shared" ref="H165:T165" si="144">SUM(H161:H164)</f>
        <v>155383.13691719359</v>
      </c>
      <c r="I165" s="30">
        <f t="shared" si="144"/>
        <v>155383.13691719359</v>
      </c>
      <c r="J165" s="30">
        <f t="shared" si="144"/>
        <v>155383.13691719359</v>
      </c>
      <c r="K165" s="30">
        <f t="shared" si="144"/>
        <v>155383.13691719359</v>
      </c>
      <c r="L165" s="30">
        <f t="shared" si="144"/>
        <v>155383.13691719359</v>
      </c>
      <c r="M165" s="30">
        <f t="shared" si="144"/>
        <v>155383.13691719359</v>
      </c>
      <c r="N165" s="30">
        <f t="shared" si="144"/>
        <v>155383.13691719359</v>
      </c>
      <c r="O165" s="30">
        <f t="shared" si="144"/>
        <v>155383.13691719359</v>
      </c>
      <c r="P165" s="30">
        <f t="shared" si="144"/>
        <v>155383.13691719359</v>
      </c>
      <c r="Q165" s="30">
        <f t="shared" si="144"/>
        <v>155383.13691719359</v>
      </c>
      <c r="R165" s="30">
        <f t="shared" si="144"/>
        <v>155383.13691719359</v>
      </c>
      <c r="S165" s="30">
        <f t="shared" si="144"/>
        <v>155383.13691719359</v>
      </c>
      <c r="T165" s="30">
        <f t="shared" si="144"/>
        <v>155383.13691719359</v>
      </c>
      <c r="U165" s="17"/>
      <c r="V165" s="26"/>
      <c r="W165" s="26"/>
      <c r="X165" s="26"/>
    </row>
    <row r="166" spans="2:28">
      <c r="B166" s="95" t="s">
        <v>60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6"/>
      <c r="V166" s="8"/>
      <c r="W166" s="8"/>
      <c r="X166" s="8"/>
    </row>
    <row r="167" spans="2:28">
      <c r="B167" s="14" t="s">
        <v>44</v>
      </c>
      <c r="C167" s="14" t="s">
        <v>45</v>
      </c>
      <c r="D167" s="15"/>
      <c r="E167" s="15"/>
      <c r="F167" s="16"/>
      <c r="G167" s="87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9"/>
      <c r="U167" s="17"/>
      <c r="V167" s="26"/>
      <c r="W167" s="26"/>
      <c r="X167" s="26"/>
    </row>
    <row r="168" spans="2:28">
      <c r="B168" s="18" t="s">
        <v>46</v>
      </c>
      <c r="C168" s="14" t="s">
        <v>17</v>
      </c>
      <c r="D168" s="19"/>
      <c r="E168" s="19"/>
      <c r="F168" s="20"/>
      <c r="G168" s="90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17"/>
      <c r="V168" s="26"/>
      <c r="W168" s="26"/>
      <c r="X168" s="26"/>
    </row>
    <row r="169" spans="2:28">
      <c r="B169" s="18" t="s">
        <v>51</v>
      </c>
      <c r="C169" s="14" t="s">
        <v>17</v>
      </c>
      <c r="D169" s="19"/>
      <c r="E169" s="19"/>
      <c r="F169" s="20"/>
      <c r="G169" s="91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17"/>
      <c r="V169" s="26"/>
      <c r="W169" s="26"/>
      <c r="X169" s="26"/>
    </row>
    <row r="170" spans="2:28">
      <c r="B170" s="18" t="s">
        <v>52</v>
      </c>
      <c r="C170" s="14" t="s">
        <v>53</v>
      </c>
      <c r="D170" s="19"/>
      <c r="E170" s="19"/>
      <c r="F170" s="20"/>
      <c r="G170" s="91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17"/>
      <c r="V170" s="26"/>
      <c r="W170" s="26"/>
      <c r="X170" s="26"/>
    </row>
    <row r="171" spans="2:28">
      <c r="B171" s="18" t="s">
        <v>55</v>
      </c>
      <c r="C171" s="14" t="s">
        <v>17</v>
      </c>
      <c r="D171" s="19"/>
      <c r="E171" s="19"/>
      <c r="F171" s="20"/>
      <c r="G171" s="91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17"/>
      <c r="V171" s="26"/>
      <c r="W171" s="26"/>
      <c r="X171" s="26"/>
    </row>
    <row r="172" spans="2:28">
      <c r="B172" s="18" t="s">
        <v>46</v>
      </c>
      <c r="C172" s="14" t="s">
        <v>20</v>
      </c>
      <c r="D172" s="19"/>
      <c r="E172" s="19"/>
      <c r="F172" s="20"/>
      <c r="G172" s="91"/>
      <c r="H172" s="22">
        <f>IFERROR(H168*$X158,0)</f>
        <v>0</v>
      </c>
      <c r="I172" s="22">
        <f t="shared" ref="I172:S172" si="145">IFERROR(I168*$X158,0)</f>
        <v>0</v>
      </c>
      <c r="J172" s="22">
        <f t="shared" si="145"/>
        <v>0</v>
      </c>
      <c r="K172" s="22">
        <f t="shared" si="145"/>
        <v>0</v>
      </c>
      <c r="L172" s="22">
        <f t="shared" si="145"/>
        <v>0</v>
      </c>
      <c r="M172" s="22">
        <f t="shared" si="145"/>
        <v>0</v>
      </c>
      <c r="N172" s="22">
        <f t="shared" si="145"/>
        <v>0</v>
      </c>
      <c r="O172" s="22">
        <f t="shared" si="145"/>
        <v>0</v>
      </c>
      <c r="P172" s="22">
        <f t="shared" si="145"/>
        <v>0</v>
      </c>
      <c r="Q172" s="22">
        <f t="shared" si="145"/>
        <v>0</v>
      </c>
      <c r="R172" s="22">
        <f t="shared" si="145"/>
        <v>0</v>
      </c>
      <c r="S172" s="22">
        <f t="shared" si="145"/>
        <v>0</v>
      </c>
      <c r="T172" s="22">
        <f t="shared" ref="T172" si="146">IFERROR(T168*$X158,0)</f>
        <v>0</v>
      </c>
      <c r="U172" s="17"/>
      <c r="V172" s="26"/>
      <c r="W172" s="26"/>
      <c r="X172" s="26"/>
    </row>
    <row r="173" spans="2:28">
      <c r="B173" s="18" t="s">
        <v>51</v>
      </c>
      <c r="C173" s="14" t="s">
        <v>20</v>
      </c>
      <c r="D173" s="19"/>
      <c r="E173" s="19"/>
      <c r="F173" s="20"/>
      <c r="G173" s="91"/>
      <c r="H173" s="22">
        <f t="shared" ref="H173:S175" si="147">IFERROR(H169*$X159,0)</f>
        <v>0</v>
      </c>
      <c r="I173" s="22">
        <f t="shared" si="147"/>
        <v>0</v>
      </c>
      <c r="J173" s="22">
        <f t="shared" si="147"/>
        <v>0</v>
      </c>
      <c r="K173" s="22">
        <f t="shared" si="147"/>
        <v>0</v>
      </c>
      <c r="L173" s="22">
        <f t="shared" si="147"/>
        <v>0</v>
      </c>
      <c r="M173" s="22">
        <f t="shared" si="147"/>
        <v>0</v>
      </c>
      <c r="N173" s="22">
        <f t="shared" si="147"/>
        <v>0</v>
      </c>
      <c r="O173" s="22">
        <f t="shared" si="147"/>
        <v>0</v>
      </c>
      <c r="P173" s="22">
        <f t="shared" si="147"/>
        <v>0</v>
      </c>
      <c r="Q173" s="22">
        <f t="shared" si="147"/>
        <v>0</v>
      </c>
      <c r="R173" s="22">
        <f t="shared" si="147"/>
        <v>0</v>
      </c>
      <c r="S173" s="22">
        <f t="shared" si="147"/>
        <v>0</v>
      </c>
      <c r="T173" s="22">
        <f t="shared" ref="T173" si="148">IFERROR(T169*$X159,0)</f>
        <v>0</v>
      </c>
      <c r="U173" s="17"/>
      <c r="V173" s="26"/>
      <c r="W173" s="26"/>
      <c r="X173" s="26"/>
    </row>
    <row r="174" spans="2:28">
      <c r="B174" s="18" t="s">
        <v>52</v>
      </c>
      <c r="C174" s="14" t="s">
        <v>20</v>
      </c>
      <c r="D174" s="19"/>
      <c r="E174" s="19"/>
      <c r="F174" s="20"/>
      <c r="G174" s="91"/>
      <c r="H174" s="22">
        <f t="shared" si="147"/>
        <v>0</v>
      </c>
      <c r="I174" s="22">
        <f t="shared" si="147"/>
        <v>0</v>
      </c>
      <c r="J174" s="22">
        <f t="shared" si="147"/>
        <v>0</v>
      </c>
      <c r="K174" s="22">
        <f t="shared" si="147"/>
        <v>0</v>
      </c>
      <c r="L174" s="22">
        <f t="shared" si="147"/>
        <v>0</v>
      </c>
      <c r="M174" s="22">
        <f t="shared" si="147"/>
        <v>0</v>
      </c>
      <c r="N174" s="22">
        <f t="shared" si="147"/>
        <v>0</v>
      </c>
      <c r="O174" s="22">
        <f t="shared" si="147"/>
        <v>0</v>
      </c>
      <c r="P174" s="22">
        <f t="shared" si="147"/>
        <v>0</v>
      </c>
      <c r="Q174" s="22">
        <f t="shared" si="147"/>
        <v>0</v>
      </c>
      <c r="R174" s="22">
        <f t="shared" si="147"/>
        <v>0</v>
      </c>
      <c r="S174" s="22">
        <f t="shared" si="147"/>
        <v>0</v>
      </c>
      <c r="T174" s="22">
        <f t="shared" ref="T174" si="149">IFERROR(T170*$X160,0)</f>
        <v>0</v>
      </c>
      <c r="U174" s="17"/>
      <c r="V174" s="26"/>
      <c r="W174" s="26"/>
      <c r="X174" s="26"/>
    </row>
    <row r="175" spans="2:28">
      <c r="B175" s="18" t="s">
        <v>55</v>
      </c>
      <c r="C175" s="14" t="s">
        <v>20</v>
      </c>
      <c r="D175" s="19"/>
      <c r="E175" s="19"/>
      <c r="F175" s="19"/>
      <c r="G175" s="91"/>
      <c r="H175" s="22">
        <f t="shared" si="147"/>
        <v>0</v>
      </c>
      <c r="I175" s="22">
        <f t="shared" si="147"/>
        <v>0</v>
      </c>
      <c r="J175" s="22">
        <f t="shared" si="147"/>
        <v>0</v>
      </c>
      <c r="K175" s="22">
        <f t="shared" si="147"/>
        <v>0</v>
      </c>
      <c r="L175" s="22">
        <f t="shared" si="147"/>
        <v>0</v>
      </c>
      <c r="M175" s="22">
        <f t="shared" si="147"/>
        <v>0</v>
      </c>
      <c r="N175" s="22">
        <f t="shared" si="147"/>
        <v>0</v>
      </c>
      <c r="O175" s="22">
        <f t="shared" si="147"/>
        <v>0</v>
      </c>
      <c r="P175" s="22">
        <f t="shared" si="147"/>
        <v>0</v>
      </c>
      <c r="Q175" s="22">
        <f t="shared" si="147"/>
        <v>0</v>
      </c>
      <c r="R175" s="22">
        <f t="shared" si="147"/>
        <v>0</v>
      </c>
      <c r="S175" s="22">
        <f t="shared" si="147"/>
        <v>0</v>
      </c>
      <c r="T175" s="22">
        <f t="shared" ref="T175" si="150">IFERROR(T171*$X161,0)</f>
        <v>0</v>
      </c>
      <c r="U175" s="17"/>
      <c r="V175" s="26"/>
      <c r="W175" s="26"/>
      <c r="X175" s="26"/>
    </row>
    <row r="176" spans="2:28">
      <c r="B176" s="27" t="s">
        <v>21</v>
      </c>
      <c r="C176" s="28" t="s">
        <v>20</v>
      </c>
      <c r="D176" s="29"/>
      <c r="E176" s="29"/>
      <c r="F176" s="29"/>
      <c r="G176" s="27"/>
      <c r="H176" s="30">
        <f t="shared" ref="H176:T176" si="151">SUM(H172:H175)</f>
        <v>0</v>
      </c>
      <c r="I176" s="30">
        <f t="shared" si="151"/>
        <v>0</v>
      </c>
      <c r="J176" s="30">
        <f t="shared" si="151"/>
        <v>0</v>
      </c>
      <c r="K176" s="30">
        <f t="shared" si="151"/>
        <v>0</v>
      </c>
      <c r="L176" s="30">
        <f t="shared" si="151"/>
        <v>0</v>
      </c>
      <c r="M176" s="30">
        <f t="shared" si="151"/>
        <v>0</v>
      </c>
      <c r="N176" s="30">
        <f t="shared" si="151"/>
        <v>0</v>
      </c>
      <c r="O176" s="30">
        <f t="shared" si="151"/>
        <v>0</v>
      </c>
      <c r="P176" s="30">
        <f t="shared" si="151"/>
        <v>0</v>
      </c>
      <c r="Q176" s="30">
        <f t="shared" si="151"/>
        <v>0</v>
      </c>
      <c r="R176" s="30">
        <f t="shared" si="151"/>
        <v>0</v>
      </c>
      <c r="S176" s="30">
        <f t="shared" si="151"/>
        <v>0</v>
      </c>
      <c r="T176" s="30">
        <f t="shared" si="151"/>
        <v>0</v>
      </c>
      <c r="U176" s="17"/>
      <c r="V176" s="26"/>
      <c r="W176" s="26"/>
      <c r="X176" s="26"/>
    </row>
    <row r="177" spans="2:24">
      <c r="B177" s="95" t="s">
        <v>61</v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6"/>
      <c r="V177" s="8"/>
      <c r="W177" s="8"/>
      <c r="X177" s="8"/>
    </row>
    <row r="178" spans="2:24">
      <c r="B178" s="14" t="s">
        <v>44</v>
      </c>
      <c r="C178" s="14" t="s">
        <v>45</v>
      </c>
      <c r="D178" s="15"/>
      <c r="E178" s="15"/>
      <c r="F178" s="16"/>
      <c r="G178" s="87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9"/>
      <c r="U178" s="17"/>
      <c r="V178" s="40"/>
      <c r="W178" s="40"/>
      <c r="X178" s="40"/>
    </row>
    <row r="179" spans="2:24">
      <c r="B179" s="18" t="s">
        <v>46</v>
      </c>
      <c r="C179" s="14" t="s">
        <v>17</v>
      </c>
      <c r="D179" s="19"/>
      <c r="E179" s="19"/>
      <c r="F179" s="20"/>
      <c r="G179" s="90"/>
      <c r="H179" s="22">
        <f t="shared" ref="H179:T179" si="152">H157-H168</f>
        <v>14.907666666666668</v>
      </c>
      <c r="I179" s="22">
        <f t="shared" si="152"/>
        <v>14.907666666666668</v>
      </c>
      <c r="J179" s="22">
        <f t="shared" si="152"/>
        <v>14.907666666666668</v>
      </c>
      <c r="K179" s="22">
        <f t="shared" si="152"/>
        <v>14.907666666666668</v>
      </c>
      <c r="L179" s="22">
        <f t="shared" si="152"/>
        <v>14.907666666666668</v>
      </c>
      <c r="M179" s="22">
        <f t="shared" si="152"/>
        <v>14.907666666666668</v>
      </c>
      <c r="N179" s="22">
        <f t="shared" si="152"/>
        <v>14.907666666666668</v>
      </c>
      <c r="O179" s="22">
        <f t="shared" si="152"/>
        <v>14.907666666666668</v>
      </c>
      <c r="P179" s="22">
        <f t="shared" si="152"/>
        <v>14.907666666666668</v>
      </c>
      <c r="Q179" s="22">
        <f t="shared" si="152"/>
        <v>14.907666666666668</v>
      </c>
      <c r="R179" s="22">
        <f t="shared" si="152"/>
        <v>14.907666666666668</v>
      </c>
      <c r="S179" s="22">
        <f t="shared" si="152"/>
        <v>14.907666666666668</v>
      </c>
      <c r="T179" s="22">
        <f t="shared" si="152"/>
        <v>14.907666666666668</v>
      </c>
      <c r="U179" s="17"/>
      <c r="V179" s="40"/>
      <c r="W179" s="40"/>
      <c r="X179" s="40"/>
    </row>
    <row r="180" spans="2:24">
      <c r="B180" s="18" t="s">
        <v>51</v>
      </c>
      <c r="C180" s="14" t="s">
        <v>17</v>
      </c>
      <c r="D180" s="19"/>
      <c r="E180" s="19"/>
      <c r="F180" s="20"/>
      <c r="G180" s="91"/>
      <c r="H180" s="22">
        <f t="shared" ref="H180:T180" si="153">H158-H169</f>
        <v>0</v>
      </c>
      <c r="I180" s="22">
        <f t="shared" si="153"/>
        <v>0</v>
      </c>
      <c r="J180" s="22">
        <f t="shared" si="153"/>
        <v>0</v>
      </c>
      <c r="K180" s="22">
        <f t="shared" si="153"/>
        <v>0</v>
      </c>
      <c r="L180" s="22">
        <f t="shared" si="153"/>
        <v>0</v>
      </c>
      <c r="M180" s="22">
        <f t="shared" si="153"/>
        <v>0</v>
      </c>
      <c r="N180" s="22">
        <f t="shared" si="153"/>
        <v>0</v>
      </c>
      <c r="O180" s="22">
        <f t="shared" si="153"/>
        <v>0</v>
      </c>
      <c r="P180" s="22">
        <f t="shared" si="153"/>
        <v>0</v>
      </c>
      <c r="Q180" s="22">
        <f t="shared" si="153"/>
        <v>0</v>
      </c>
      <c r="R180" s="22">
        <f t="shared" si="153"/>
        <v>0</v>
      </c>
      <c r="S180" s="22">
        <f t="shared" si="153"/>
        <v>0</v>
      </c>
      <c r="T180" s="22">
        <f t="shared" si="153"/>
        <v>0</v>
      </c>
      <c r="U180" s="17"/>
      <c r="V180" s="40"/>
      <c r="W180" s="40"/>
      <c r="X180" s="40"/>
    </row>
    <row r="181" spans="2:24">
      <c r="B181" s="18" t="s">
        <v>52</v>
      </c>
      <c r="C181" s="14" t="s">
        <v>53</v>
      </c>
      <c r="D181" s="19"/>
      <c r="E181" s="19"/>
      <c r="F181" s="20"/>
      <c r="G181" s="91"/>
      <c r="H181" s="22">
        <f t="shared" ref="H181:T181" si="154">H159-H170</f>
        <v>0</v>
      </c>
      <c r="I181" s="22">
        <f t="shared" si="154"/>
        <v>0</v>
      </c>
      <c r="J181" s="22">
        <f t="shared" si="154"/>
        <v>0</v>
      </c>
      <c r="K181" s="22">
        <f t="shared" si="154"/>
        <v>0</v>
      </c>
      <c r="L181" s="22">
        <f t="shared" si="154"/>
        <v>0</v>
      </c>
      <c r="M181" s="22">
        <f t="shared" si="154"/>
        <v>0</v>
      </c>
      <c r="N181" s="22">
        <f t="shared" si="154"/>
        <v>0</v>
      </c>
      <c r="O181" s="22">
        <f t="shared" si="154"/>
        <v>0</v>
      </c>
      <c r="P181" s="22">
        <f t="shared" si="154"/>
        <v>0</v>
      </c>
      <c r="Q181" s="22">
        <f t="shared" si="154"/>
        <v>0</v>
      </c>
      <c r="R181" s="22">
        <f t="shared" si="154"/>
        <v>0</v>
      </c>
      <c r="S181" s="22">
        <f t="shared" si="154"/>
        <v>0</v>
      </c>
      <c r="T181" s="22">
        <f t="shared" si="154"/>
        <v>0</v>
      </c>
      <c r="U181" s="17"/>
      <c r="V181" s="40"/>
      <c r="W181" s="40"/>
      <c r="X181" s="40"/>
    </row>
    <row r="182" spans="2:24">
      <c r="B182" s="18" t="s">
        <v>55</v>
      </c>
      <c r="C182" s="14" t="s">
        <v>17</v>
      </c>
      <c r="D182" s="19"/>
      <c r="E182" s="19"/>
      <c r="F182" s="20"/>
      <c r="G182" s="91"/>
      <c r="H182" s="22">
        <f t="shared" ref="H182:T182" si="155">H160-H171</f>
        <v>46.749384473534036</v>
      </c>
      <c r="I182" s="22">
        <f t="shared" si="155"/>
        <v>46.749384473534036</v>
      </c>
      <c r="J182" s="22">
        <f t="shared" si="155"/>
        <v>46.749384473534036</v>
      </c>
      <c r="K182" s="22">
        <f t="shared" si="155"/>
        <v>46.749384473534036</v>
      </c>
      <c r="L182" s="22">
        <f t="shared" si="155"/>
        <v>46.749384473534036</v>
      </c>
      <c r="M182" s="22">
        <f t="shared" si="155"/>
        <v>46.749384473534036</v>
      </c>
      <c r="N182" s="22">
        <f t="shared" si="155"/>
        <v>46.749384473534036</v>
      </c>
      <c r="O182" s="22">
        <f t="shared" si="155"/>
        <v>46.749384473534036</v>
      </c>
      <c r="P182" s="22">
        <f t="shared" si="155"/>
        <v>46.749384473534036</v>
      </c>
      <c r="Q182" s="22">
        <f t="shared" si="155"/>
        <v>46.749384473534036</v>
      </c>
      <c r="R182" s="22">
        <f t="shared" si="155"/>
        <v>46.749384473534036</v>
      </c>
      <c r="S182" s="22">
        <f t="shared" si="155"/>
        <v>46.749384473534036</v>
      </c>
      <c r="T182" s="22">
        <f t="shared" si="155"/>
        <v>46.749384473534036</v>
      </c>
      <c r="U182" s="17"/>
      <c r="V182" s="40"/>
      <c r="W182" s="40"/>
      <c r="X182" s="40"/>
    </row>
    <row r="183" spans="2:24">
      <c r="B183" s="18" t="s">
        <v>46</v>
      </c>
      <c r="C183" s="14" t="s">
        <v>20</v>
      </c>
      <c r="D183" s="19"/>
      <c r="E183" s="19"/>
      <c r="F183" s="20"/>
      <c r="G183" s="91"/>
      <c r="H183" s="22">
        <f>IFERROR(H161-H172,0)</f>
        <v>74538.333333333343</v>
      </c>
      <c r="I183" s="22">
        <f t="shared" ref="I183:S183" si="156">IFERROR(I161-I172,0)</f>
        <v>74538.333333333343</v>
      </c>
      <c r="J183" s="22">
        <f t="shared" si="156"/>
        <v>74538.333333333343</v>
      </c>
      <c r="K183" s="22">
        <f t="shared" si="156"/>
        <v>74538.333333333343</v>
      </c>
      <c r="L183" s="22">
        <f t="shared" si="156"/>
        <v>74538.333333333343</v>
      </c>
      <c r="M183" s="22">
        <f t="shared" si="156"/>
        <v>74538.333333333343</v>
      </c>
      <c r="N183" s="22">
        <f t="shared" si="156"/>
        <v>74538.333333333343</v>
      </c>
      <c r="O183" s="22">
        <f t="shared" si="156"/>
        <v>74538.333333333343</v>
      </c>
      <c r="P183" s="22">
        <f t="shared" si="156"/>
        <v>74538.333333333343</v>
      </c>
      <c r="Q183" s="22">
        <f t="shared" si="156"/>
        <v>74538.333333333343</v>
      </c>
      <c r="R183" s="22">
        <f t="shared" si="156"/>
        <v>74538.333333333343</v>
      </c>
      <c r="S183" s="22">
        <f t="shared" si="156"/>
        <v>74538.333333333343</v>
      </c>
      <c r="T183" s="22">
        <f t="shared" ref="T183" si="157">T161-T172</f>
        <v>74538.333333333343</v>
      </c>
      <c r="U183" s="17"/>
      <c r="V183" s="40"/>
      <c r="W183" s="40"/>
      <c r="X183" s="40"/>
    </row>
    <row r="184" spans="2:24">
      <c r="B184" s="18" t="s">
        <v>51</v>
      </c>
      <c r="C184" s="14" t="s">
        <v>20</v>
      </c>
      <c r="D184" s="19"/>
      <c r="E184" s="19"/>
      <c r="F184" s="20"/>
      <c r="G184" s="91"/>
      <c r="H184" s="22">
        <f t="shared" ref="H184:S186" si="158">IFERROR(H162-H173,0)</f>
        <v>0</v>
      </c>
      <c r="I184" s="22">
        <f t="shared" si="158"/>
        <v>0</v>
      </c>
      <c r="J184" s="22">
        <f t="shared" si="158"/>
        <v>0</v>
      </c>
      <c r="K184" s="22">
        <f t="shared" si="158"/>
        <v>0</v>
      </c>
      <c r="L184" s="22">
        <f t="shared" si="158"/>
        <v>0</v>
      </c>
      <c r="M184" s="22">
        <f t="shared" si="158"/>
        <v>0</v>
      </c>
      <c r="N184" s="22">
        <f t="shared" si="158"/>
        <v>0</v>
      </c>
      <c r="O184" s="22">
        <f t="shared" si="158"/>
        <v>0</v>
      </c>
      <c r="P184" s="22">
        <f t="shared" si="158"/>
        <v>0</v>
      </c>
      <c r="Q184" s="22">
        <f t="shared" si="158"/>
        <v>0</v>
      </c>
      <c r="R184" s="22">
        <f t="shared" si="158"/>
        <v>0</v>
      </c>
      <c r="S184" s="22">
        <f t="shared" si="158"/>
        <v>0</v>
      </c>
      <c r="T184" s="22">
        <f t="shared" ref="T184" si="159">T162-T173</f>
        <v>0</v>
      </c>
      <c r="U184" s="17"/>
      <c r="V184" s="26"/>
      <c r="W184" s="26"/>
      <c r="X184" s="26"/>
    </row>
    <row r="185" spans="2:24">
      <c r="B185" s="18" t="s">
        <v>52</v>
      </c>
      <c r="C185" s="14" t="s">
        <v>20</v>
      </c>
      <c r="D185" s="19"/>
      <c r="E185" s="19"/>
      <c r="F185" s="20"/>
      <c r="G185" s="91"/>
      <c r="H185" s="22">
        <f t="shared" si="158"/>
        <v>0</v>
      </c>
      <c r="I185" s="22">
        <f t="shared" si="158"/>
        <v>0</v>
      </c>
      <c r="J185" s="22">
        <f t="shared" si="158"/>
        <v>0</v>
      </c>
      <c r="K185" s="22">
        <f t="shared" si="158"/>
        <v>0</v>
      </c>
      <c r="L185" s="22">
        <f t="shared" si="158"/>
        <v>0</v>
      </c>
      <c r="M185" s="22">
        <f t="shared" si="158"/>
        <v>0</v>
      </c>
      <c r="N185" s="22">
        <f t="shared" si="158"/>
        <v>0</v>
      </c>
      <c r="O185" s="22">
        <f t="shared" si="158"/>
        <v>0</v>
      </c>
      <c r="P185" s="22">
        <f t="shared" si="158"/>
        <v>0</v>
      </c>
      <c r="Q185" s="22">
        <f t="shared" si="158"/>
        <v>0</v>
      </c>
      <c r="R185" s="22">
        <f t="shared" si="158"/>
        <v>0</v>
      </c>
      <c r="S185" s="22">
        <f t="shared" si="158"/>
        <v>0</v>
      </c>
      <c r="T185" s="22">
        <f t="shared" ref="T185" si="160">T163-T174</f>
        <v>0</v>
      </c>
      <c r="U185" s="17"/>
      <c r="V185" s="26"/>
      <c r="W185" s="26"/>
      <c r="X185" s="26"/>
    </row>
    <row r="186" spans="2:24">
      <c r="B186" s="18" t="s">
        <v>55</v>
      </c>
      <c r="C186" s="14" t="s">
        <v>20</v>
      </c>
      <c r="D186" s="19"/>
      <c r="E186" s="19"/>
      <c r="F186" s="19"/>
      <c r="G186" s="91"/>
      <c r="H186" s="22">
        <f t="shared" si="158"/>
        <v>80844.803583860252</v>
      </c>
      <c r="I186" s="22">
        <f t="shared" si="158"/>
        <v>80844.803583860252</v>
      </c>
      <c r="J186" s="22">
        <f t="shared" si="158"/>
        <v>80844.803583860252</v>
      </c>
      <c r="K186" s="22">
        <f t="shared" si="158"/>
        <v>80844.803583860252</v>
      </c>
      <c r="L186" s="22">
        <f t="shared" si="158"/>
        <v>80844.803583860252</v>
      </c>
      <c r="M186" s="22">
        <f t="shared" si="158"/>
        <v>80844.803583860252</v>
      </c>
      <c r="N186" s="22">
        <f t="shared" si="158"/>
        <v>80844.803583860252</v>
      </c>
      <c r="O186" s="22">
        <f t="shared" si="158"/>
        <v>80844.803583860252</v>
      </c>
      <c r="P186" s="22">
        <f t="shared" si="158"/>
        <v>80844.803583860252</v>
      </c>
      <c r="Q186" s="22">
        <f t="shared" si="158"/>
        <v>80844.803583860252</v>
      </c>
      <c r="R186" s="22">
        <f t="shared" si="158"/>
        <v>80844.803583860252</v>
      </c>
      <c r="S186" s="22">
        <f t="shared" si="158"/>
        <v>80844.803583860252</v>
      </c>
      <c r="T186" s="22">
        <f t="shared" ref="T186" si="161">T164-T175</f>
        <v>80844.803583860252</v>
      </c>
      <c r="U186" s="17"/>
      <c r="V186" s="26"/>
      <c r="W186" s="26"/>
      <c r="X186" s="26"/>
    </row>
    <row r="187" spans="2:24">
      <c r="B187" s="27" t="s">
        <v>21</v>
      </c>
      <c r="C187" s="28" t="s">
        <v>20</v>
      </c>
      <c r="D187" s="29"/>
      <c r="E187" s="29"/>
      <c r="F187" s="29"/>
      <c r="G187" s="27"/>
      <c r="H187" s="30">
        <f t="shared" ref="H187:T187" si="162">SUM(H183:H186)</f>
        <v>155383.13691719359</v>
      </c>
      <c r="I187" s="30">
        <f t="shared" si="162"/>
        <v>155383.13691719359</v>
      </c>
      <c r="J187" s="30">
        <f t="shared" si="162"/>
        <v>155383.13691719359</v>
      </c>
      <c r="K187" s="30">
        <f t="shared" si="162"/>
        <v>155383.13691719359</v>
      </c>
      <c r="L187" s="30">
        <f t="shared" si="162"/>
        <v>155383.13691719359</v>
      </c>
      <c r="M187" s="30">
        <f t="shared" si="162"/>
        <v>155383.13691719359</v>
      </c>
      <c r="N187" s="30">
        <f t="shared" si="162"/>
        <v>155383.13691719359</v>
      </c>
      <c r="O187" s="30">
        <f t="shared" si="162"/>
        <v>155383.13691719359</v>
      </c>
      <c r="P187" s="30">
        <f t="shared" si="162"/>
        <v>155383.13691719359</v>
      </c>
      <c r="Q187" s="30">
        <f t="shared" si="162"/>
        <v>155383.13691719359</v>
      </c>
      <c r="R187" s="30">
        <f t="shared" si="162"/>
        <v>155383.13691719359</v>
      </c>
      <c r="S187" s="30">
        <f t="shared" si="162"/>
        <v>155383.13691719359</v>
      </c>
      <c r="T187" s="30">
        <f t="shared" si="162"/>
        <v>155383.13691719359</v>
      </c>
      <c r="U187" s="17"/>
      <c r="V187" s="26"/>
      <c r="W187" s="26"/>
      <c r="X187" s="26"/>
    </row>
    <row r="188" spans="2:24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8"/>
      <c r="W188" s="8"/>
      <c r="X188" s="8"/>
    </row>
    <row r="189" spans="2:24">
      <c r="B189" s="96" t="str">
        <f>'8 - Údaje a hodnotící tabulky '!B94</f>
        <v>Kulturní dům Poštorná</v>
      </c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8"/>
      <c r="U189" s="6"/>
      <c r="V189" s="8"/>
      <c r="W189" s="8"/>
      <c r="X189" s="8"/>
    </row>
    <row r="190" spans="2:24">
      <c r="B190" s="99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1"/>
      <c r="U190" s="6"/>
      <c r="V190" s="8"/>
      <c r="W190" s="8"/>
      <c r="X190" s="8"/>
    </row>
    <row r="191" spans="2:24">
      <c r="B191" s="41" t="s">
        <v>39</v>
      </c>
      <c r="C191" s="10">
        <f>C154</f>
        <v>11</v>
      </c>
      <c r="D191" s="11"/>
      <c r="E191" s="11"/>
      <c r="F191" s="12" t="s">
        <v>40</v>
      </c>
      <c r="G191" s="12" t="s">
        <v>41</v>
      </c>
      <c r="H191" s="12">
        <v>0</v>
      </c>
      <c r="I191" s="12">
        <f>H191+1</f>
        <v>1</v>
      </c>
      <c r="J191" s="12">
        <f t="shared" ref="J191" si="163">I191+1</f>
        <v>2</v>
      </c>
      <c r="K191" s="12">
        <f t="shared" ref="K191" si="164">J191+1</f>
        <v>3</v>
      </c>
      <c r="L191" s="12">
        <f t="shared" ref="L191" si="165">K191+1</f>
        <v>4</v>
      </c>
      <c r="M191" s="12">
        <f t="shared" ref="M191" si="166">L191+1</f>
        <v>5</v>
      </c>
      <c r="N191" s="12">
        <f t="shared" ref="N191" si="167">M191+1</f>
        <v>6</v>
      </c>
      <c r="O191" s="12">
        <f t="shared" ref="O191" si="168">N191+1</f>
        <v>7</v>
      </c>
      <c r="P191" s="12">
        <f t="shared" ref="P191" si="169">O191+1</f>
        <v>8</v>
      </c>
      <c r="Q191" s="12">
        <f t="shared" ref="Q191" si="170">P191+1</f>
        <v>9</v>
      </c>
      <c r="R191" s="12">
        <f t="shared" ref="R191" si="171">Q191+1</f>
        <v>10</v>
      </c>
      <c r="S191" s="12">
        <f t="shared" ref="S191" si="172">R191+1</f>
        <v>11</v>
      </c>
      <c r="T191" s="12">
        <v>12</v>
      </c>
      <c r="U191" s="13"/>
      <c r="V191" s="13"/>
      <c r="W191" s="13"/>
      <c r="X191" s="13"/>
    </row>
    <row r="192" spans="2:24">
      <c r="B192" s="102" t="s">
        <v>43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6"/>
      <c r="V192" s="8"/>
      <c r="W192" s="8"/>
      <c r="X192" s="8"/>
    </row>
    <row r="193" spans="2:28" ht="15" customHeight="1">
      <c r="B193" s="14" t="s">
        <v>44</v>
      </c>
      <c r="C193" s="14" t="s">
        <v>45</v>
      </c>
      <c r="D193" s="15"/>
      <c r="E193" s="15"/>
      <c r="F193" s="16"/>
      <c r="G193" s="87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9"/>
      <c r="U193" s="17"/>
      <c r="V193" s="92" t="s">
        <v>47</v>
      </c>
      <c r="W193" s="92" t="s">
        <v>48</v>
      </c>
      <c r="X193" s="93" t="s">
        <v>49</v>
      </c>
      <c r="Z193" s="93" t="s">
        <v>47</v>
      </c>
      <c r="AA193" s="92" t="s">
        <v>50</v>
      </c>
      <c r="AB193" s="103"/>
    </row>
    <row r="194" spans="2:28">
      <c r="B194" s="18" t="s">
        <v>46</v>
      </c>
      <c r="C194" s="14" t="s">
        <v>17</v>
      </c>
      <c r="D194" s="19"/>
      <c r="E194" s="19"/>
      <c r="F194" s="20"/>
      <c r="G194" s="21">
        <v>15.6</v>
      </c>
      <c r="H194" s="22">
        <f>G194</f>
        <v>15.6</v>
      </c>
      <c r="I194" s="22">
        <f t="shared" ref="I194:T201" si="173">H194</f>
        <v>15.6</v>
      </c>
      <c r="J194" s="22">
        <f t="shared" si="173"/>
        <v>15.6</v>
      </c>
      <c r="K194" s="22">
        <f t="shared" si="173"/>
        <v>15.6</v>
      </c>
      <c r="L194" s="22">
        <f t="shared" si="173"/>
        <v>15.6</v>
      </c>
      <c r="M194" s="22">
        <f t="shared" si="173"/>
        <v>15.6</v>
      </c>
      <c r="N194" s="22">
        <f t="shared" si="173"/>
        <v>15.6</v>
      </c>
      <c r="O194" s="22">
        <f t="shared" si="173"/>
        <v>15.6</v>
      </c>
      <c r="P194" s="22">
        <f t="shared" si="173"/>
        <v>15.6</v>
      </c>
      <c r="Q194" s="22">
        <f t="shared" si="173"/>
        <v>15.6</v>
      </c>
      <c r="R194" s="22">
        <f t="shared" si="173"/>
        <v>15.6</v>
      </c>
      <c r="S194" s="22">
        <f t="shared" si="173"/>
        <v>15.6</v>
      </c>
      <c r="T194" s="22">
        <f t="shared" si="173"/>
        <v>15.6</v>
      </c>
      <c r="U194" s="17"/>
      <c r="V194" s="92"/>
      <c r="W194" s="92"/>
      <c r="X194" s="94"/>
      <c r="Z194" s="94"/>
      <c r="AA194" s="92"/>
      <c r="AB194" s="103"/>
    </row>
    <row r="195" spans="2:28" ht="15" customHeight="1">
      <c r="B195" s="18" t="s">
        <v>51</v>
      </c>
      <c r="C195" s="14" t="s">
        <v>17</v>
      </c>
      <c r="D195" s="19"/>
      <c r="E195" s="19"/>
      <c r="F195" s="20"/>
      <c r="G195" s="21">
        <v>0</v>
      </c>
      <c r="H195" s="22">
        <f t="shared" ref="H195:H201" si="174">G195</f>
        <v>0</v>
      </c>
      <c r="I195" s="22">
        <f t="shared" si="173"/>
        <v>0</v>
      </c>
      <c r="J195" s="22">
        <f t="shared" si="173"/>
        <v>0</v>
      </c>
      <c r="K195" s="22">
        <f t="shared" si="173"/>
        <v>0</v>
      </c>
      <c r="L195" s="22">
        <f t="shared" si="173"/>
        <v>0</v>
      </c>
      <c r="M195" s="22">
        <f t="shared" si="173"/>
        <v>0</v>
      </c>
      <c r="N195" s="22">
        <f t="shared" si="173"/>
        <v>0</v>
      </c>
      <c r="O195" s="22">
        <f t="shared" si="173"/>
        <v>0</v>
      </c>
      <c r="P195" s="22">
        <f t="shared" si="173"/>
        <v>0</v>
      </c>
      <c r="Q195" s="22">
        <f t="shared" si="173"/>
        <v>0</v>
      </c>
      <c r="R195" s="22">
        <f t="shared" si="173"/>
        <v>0</v>
      </c>
      <c r="S195" s="22">
        <f t="shared" si="173"/>
        <v>0</v>
      </c>
      <c r="T195" s="22">
        <f t="shared" si="173"/>
        <v>0</v>
      </c>
      <c r="U195" s="17"/>
      <c r="V195" s="24" t="s">
        <v>54</v>
      </c>
      <c r="W195" s="25">
        <f>IFERROR(G198/G194,"-")</f>
        <v>5000</v>
      </c>
      <c r="X195" s="25">
        <f>IFERROR(W195*AB195,"-")</f>
        <v>6050</v>
      </c>
      <c r="Z195" s="24" t="s">
        <v>46</v>
      </c>
      <c r="AA195" s="64">
        <v>0.21</v>
      </c>
      <c r="AB195" s="65">
        <f>1+AA195</f>
        <v>1.21</v>
      </c>
    </row>
    <row r="196" spans="2:28">
      <c r="B196" s="18" t="s">
        <v>52</v>
      </c>
      <c r="C196" s="14" t="s">
        <v>53</v>
      </c>
      <c r="D196" s="19"/>
      <c r="E196" s="19"/>
      <c r="F196" s="20"/>
      <c r="G196" s="21">
        <v>0</v>
      </c>
      <c r="H196" s="22">
        <f t="shared" si="174"/>
        <v>0</v>
      </c>
      <c r="I196" s="22">
        <f t="shared" si="173"/>
        <v>0</v>
      </c>
      <c r="J196" s="22">
        <f t="shared" si="173"/>
        <v>0</v>
      </c>
      <c r="K196" s="22">
        <f t="shared" si="173"/>
        <v>0</v>
      </c>
      <c r="L196" s="22">
        <f t="shared" si="173"/>
        <v>0</v>
      </c>
      <c r="M196" s="22">
        <f t="shared" si="173"/>
        <v>0</v>
      </c>
      <c r="N196" s="22">
        <f t="shared" si="173"/>
        <v>0</v>
      </c>
      <c r="O196" s="22">
        <f t="shared" si="173"/>
        <v>0</v>
      </c>
      <c r="P196" s="22">
        <f t="shared" si="173"/>
        <v>0</v>
      </c>
      <c r="Q196" s="22">
        <f t="shared" si="173"/>
        <v>0</v>
      </c>
      <c r="R196" s="22">
        <f t="shared" si="173"/>
        <v>0</v>
      </c>
      <c r="S196" s="22">
        <f t="shared" si="173"/>
        <v>0</v>
      </c>
      <c r="T196" s="22">
        <f t="shared" si="173"/>
        <v>0</v>
      </c>
      <c r="U196" s="17"/>
      <c r="V196" s="24" t="s">
        <v>56</v>
      </c>
      <c r="W196" s="25" t="str">
        <f t="shared" ref="W196:W198" si="175">IFERROR(G199/G195,"-")</f>
        <v>-</v>
      </c>
      <c r="X196" s="25" t="str">
        <f t="shared" ref="X196:X198" si="176">IFERROR(W196*AB196,"-")</f>
        <v>-</v>
      </c>
      <c r="Z196" s="24" t="s">
        <v>51</v>
      </c>
      <c r="AA196" s="64">
        <v>0.12</v>
      </c>
      <c r="AB196" s="65">
        <f t="shared" ref="AB196:AB198" si="177">1+AA196</f>
        <v>1.1200000000000001</v>
      </c>
    </row>
    <row r="197" spans="2:28">
      <c r="B197" s="18" t="s">
        <v>55</v>
      </c>
      <c r="C197" s="14" t="s">
        <v>17</v>
      </c>
      <c r="D197" s="19"/>
      <c r="E197" s="19"/>
      <c r="F197" s="20"/>
      <c r="G197" s="21">
        <v>83.174160408196244</v>
      </c>
      <c r="H197" s="22">
        <f t="shared" si="174"/>
        <v>83.174160408196244</v>
      </c>
      <c r="I197" s="22">
        <f t="shared" si="173"/>
        <v>83.174160408196244</v>
      </c>
      <c r="J197" s="22">
        <f t="shared" si="173"/>
        <v>83.174160408196244</v>
      </c>
      <c r="K197" s="22">
        <f t="shared" si="173"/>
        <v>83.174160408196244</v>
      </c>
      <c r="L197" s="22">
        <f t="shared" si="173"/>
        <v>83.174160408196244</v>
      </c>
      <c r="M197" s="22">
        <f t="shared" si="173"/>
        <v>83.174160408196244</v>
      </c>
      <c r="N197" s="22">
        <f t="shared" si="173"/>
        <v>83.174160408196244</v>
      </c>
      <c r="O197" s="22">
        <f t="shared" si="173"/>
        <v>83.174160408196244</v>
      </c>
      <c r="P197" s="22">
        <f t="shared" si="173"/>
        <v>83.174160408196244</v>
      </c>
      <c r="Q197" s="22">
        <f t="shared" si="173"/>
        <v>83.174160408196244</v>
      </c>
      <c r="R197" s="22">
        <f t="shared" si="173"/>
        <v>83.174160408196244</v>
      </c>
      <c r="S197" s="22">
        <f t="shared" si="173"/>
        <v>83.174160408196244</v>
      </c>
      <c r="T197" s="22">
        <f t="shared" si="173"/>
        <v>83.174160408196244</v>
      </c>
      <c r="U197" s="17"/>
      <c r="V197" s="24" t="s">
        <v>57</v>
      </c>
      <c r="W197" s="25" t="str">
        <f t="shared" si="175"/>
        <v>-</v>
      </c>
      <c r="X197" s="25" t="str">
        <f t="shared" si="176"/>
        <v>-</v>
      </c>
      <c r="Z197" s="24" t="s">
        <v>58</v>
      </c>
      <c r="AA197" s="64">
        <v>0.12</v>
      </c>
      <c r="AB197" s="65">
        <f t="shared" si="177"/>
        <v>1.1200000000000001</v>
      </c>
    </row>
    <row r="198" spans="2:28">
      <c r="B198" s="18" t="s">
        <v>46</v>
      </c>
      <c r="C198" s="14" t="s">
        <v>20</v>
      </c>
      <c r="D198" s="19"/>
      <c r="E198" s="19"/>
      <c r="F198" s="20"/>
      <c r="G198" s="21">
        <v>78000</v>
      </c>
      <c r="H198" s="22">
        <f t="shared" si="174"/>
        <v>78000</v>
      </c>
      <c r="I198" s="22">
        <f t="shared" si="173"/>
        <v>78000</v>
      </c>
      <c r="J198" s="22">
        <f t="shared" si="173"/>
        <v>78000</v>
      </c>
      <c r="K198" s="22">
        <f t="shared" si="173"/>
        <v>78000</v>
      </c>
      <c r="L198" s="22">
        <f t="shared" si="173"/>
        <v>78000</v>
      </c>
      <c r="M198" s="22">
        <f t="shared" si="173"/>
        <v>78000</v>
      </c>
      <c r="N198" s="22">
        <f t="shared" si="173"/>
        <v>78000</v>
      </c>
      <c r="O198" s="22">
        <f t="shared" si="173"/>
        <v>78000</v>
      </c>
      <c r="P198" s="22">
        <f t="shared" si="173"/>
        <v>78000</v>
      </c>
      <c r="Q198" s="22">
        <f t="shared" si="173"/>
        <v>78000</v>
      </c>
      <c r="R198" s="22">
        <f t="shared" si="173"/>
        <v>78000</v>
      </c>
      <c r="S198" s="22">
        <f t="shared" si="173"/>
        <v>78000</v>
      </c>
      <c r="T198" s="22">
        <f t="shared" si="173"/>
        <v>78000</v>
      </c>
      <c r="U198" s="17"/>
      <c r="V198" s="72" t="s">
        <v>59</v>
      </c>
      <c r="W198" s="25">
        <f t="shared" si="175"/>
        <v>1729.3233802816903</v>
      </c>
      <c r="X198" s="25">
        <f t="shared" si="176"/>
        <v>2092.4812901408454</v>
      </c>
      <c r="Z198" s="66" t="s">
        <v>55</v>
      </c>
      <c r="AA198" s="73">
        <v>0.21</v>
      </c>
      <c r="AB198" s="65">
        <f t="shared" si="177"/>
        <v>1.21</v>
      </c>
    </row>
    <row r="199" spans="2:28">
      <c r="B199" s="18" t="s">
        <v>51</v>
      </c>
      <c r="C199" s="14" t="s">
        <v>20</v>
      </c>
      <c r="D199" s="19"/>
      <c r="E199" s="19"/>
      <c r="F199" s="20"/>
      <c r="G199" s="21">
        <v>0</v>
      </c>
      <c r="H199" s="22">
        <f t="shared" si="174"/>
        <v>0</v>
      </c>
      <c r="I199" s="22">
        <f t="shared" si="173"/>
        <v>0</v>
      </c>
      <c r="J199" s="22">
        <f t="shared" si="173"/>
        <v>0</v>
      </c>
      <c r="K199" s="22">
        <f t="shared" si="173"/>
        <v>0</v>
      </c>
      <c r="L199" s="22">
        <f t="shared" si="173"/>
        <v>0</v>
      </c>
      <c r="M199" s="22">
        <f t="shared" si="173"/>
        <v>0</v>
      </c>
      <c r="N199" s="22">
        <f t="shared" si="173"/>
        <v>0</v>
      </c>
      <c r="O199" s="22">
        <f t="shared" si="173"/>
        <v>0</v>
      </c>
      <c r="P199" s="22">
        <f t="shared" si="173"/>
        <v>0</v>
      </c>
      <c r="Q199" s="22">
        <f t="shared" si="173"/>
        <v>0</v>
      </c>
      <c r="R199" s="22">
        <f t="shared" si="173"/>
        <v>0</v>
      </c>
      <c r="S199" s="22">
        <f t="shared" si="173"/>
        <v>0</v>
      </c>
      <c r="T199" s="22">
        <f t="shared" si="173"/>
        <v>0</v>
      </c>
      <c r="U199" s="17"/>
      <c r="V199" s="26"/>
      <c r="W199" s="26"/>
      <c r="X199" s="26"/>
    </row>
    <row r="200" spans="2:28">
      <c r="B200" s="18" t="s">
        <v>52</v>
      </c>
      <c r="C200" s="14" t="s">
        <v>20</v>
      </c>
      <c r="D200" s="19"/>
      <c r="E200" s="19"/>
      <c r="F200" s="20"/>
      <c r="G200" s="21">
        <v>0</v>
      </c>
      <c r="H200" s="22">
        <f t="shared" si="174"/>
        <v>0</v>
      </c>
      <c r="I200" s="22">
        <f t="shared" si="173"/>
        <v>0</v>
      </c>
      <c r="J200" s="22">
        <f t="shared" si="173"/>
        <v>0</v>
      </c>
      <c r="K200" s="22">
        <f t="shared" si="173"/>
        <v>0</v>
      </c>
      <c r="L200" s="22">
        <f t="shared" si="173"/>
        <v>0</v>
      </c>
      <c r="M200" s="22">
        <f t="shared" si="173"/>
        <v>0</v>
      </c>
      <c r="N200" s="22">
        <f t="shared" si="173"/>
        <v>0</v>
      </c>
      <c r="O200" s="22">
        <f t="shared" si="173"/>
        <v>0</v>
      </c>
      <c r="P200" s="22">
        <f t="shared" si="173"/>
        <v>0</v>
      </c>
      <c r="Q200" s="22">
        <f t="shared" si="173"/>
        <v>0</v>
      </c>
      <c r="R200" s="22">
        <f t="shared" si="173"/>
        <v>0</v>
      </c>
      <c r="S200" s="22">
        <f t="shared" si="173"/>
        <v>0</v>
      </c>
      <c r="T200" s="22">
        <f t="shared" si="173"/>
        <v>0</v>
      </c>
      <c r="U200" s="17"/>
      <c r="V200" s="26"/>
      <c r="W200" s="26"/>
      <c r="X200" s="26"/>
    </row>
    <row r="201" spans="2:28">
      <c r="B201" s="18" t="s">
        <v>55</v>
      </c>
      <c r="C201" s="14" t="s">
        <v>20</v>
      </c>
      <c r="D201" s="19"/>
      <c r="E201" s="19"/>
      <c r="F201" s="19"/>
      <c r="G201" s="21">
        <v>143835.02022919347</v>
      </c>
      <c r="H201" s="22">
        <f t="shared" si="174"/>
        <v>143835.02022919347</v>
      </c>
      <c r="I201" s="22">
        <f t="shared" si="173"/>
        <v>143835.02022919347</v>
      </c>
      <c r="J201" s="22">
        <f t="shared" si="173"/>
        <v>143835.02022919347</v>
      </c>
      <c r="K201" s="22">
        <f t="shared" si="173"/>
        <v>143835.02022919347</v>
      </c>
      <c r="L201" s="22">
        <f t="shared" si="173"/>
        <v>143835.02022919347</v>
      </c>
      <c r="M201" s="22">
        <f t="shared" si="173"/>
        <v>143835.02022919347</v>
      </c>
      <c r="N201" s="22">
        <f t="shared" si="173"/>
        <v>143835.02022919347</v>
      </c>
      <c r="O201" s="22">
        <f t="shared" si="173"/>
        <v>143835.02022919347</v>
      </c>
      <c r="P201" s="22">
        <f t="shared" si="173"/>
        <v>143835.02022919347</v>
      </c>
      <c r="Q201" s="22">
        <f t="shared" si="173"/>
        <v>143835.02022919347</v>
      </c>
      <c r="R201" s="22">
        <f t="shared" si="173"/>
        <v>143835.02022919347</v>
      </c>
      <c r="S201" s="22">
        <f t="shared" si="173"/>
        <v>143835.02022919347</v>
      </c>
      <c r="T201" s="22">
        <f t="shared" si="173"/>
        <v>143835.02022919347</v>
      </c>
      <c r="U201" s="17"/>
      <c r="V201" s="26"/>
      <c r="W201" s="26"/>
      <c r="X201" s="26"/>
    </row>
    <row r="202" spans="2:28">
      <c r="B202" s="27" t="s">
        <v>21</v>
      </c>
      <c r="C202" s="28" t="s">
        <v>20</v>
      </c>
      <c r="D202" s="29"/>
      <c r="E202" s="29"/>
      <c r="F202" s="29"/>
      <c r="G202" s="30"/>
      <c r="H202" s="30">
        <f t="shared" ref="H202:T202" si="178">SUM(H198:H201)</f>
        <v>221835.02022919347</v>
      </c>
      <c r="I202" s="30">
        <f t="shared" si="178"/>
        <v>221835.02022919347</v>
      </c>
      <c r="J202" s="30">
        <f t="shared" si="178"/>
        <v>221835.02022919347</v>
      </c>
      <c r="K202" s="30">
        <f t="shared" si="178"/>
        <v>221835.02022919347</v>
      </c>
      <c r="L202" s="30">
        <f t="shared" si="178"/>
        <v>221835.02022919347</v>
      </c>
      <c r="M202" s="30">
        <f t="shared" si="178"/>
        <v>221835.02022919347</v>
      </c>
      <c r="N202" s="30">
        <f t="shared" si="178"/>
        <v>221835.02022919347</v>
      </c>
      <c r="O202" s="30">
        <f t="shared" si="178"/>
        <v>221835.02022919347</v>
      </c>
      <c r="P202" s="30">
        <f t="shared" si="178"/>
        <v>221835.02022919347</v>
      </c>
      <c r="Q202" s="30">
        <f t="shared" si="178"/>
        <v>221835.02022919347</v>
      </c>
      <c r="R202" s="30">
        <f t="shared" si="178"/>
        <v>221835.02022919347</v>
      </c>
      <c r="S202" s="30">
        <f t="shared" si="178"/>
        <v>221835.02022919347</v>
      </c>
      <c r="T202" s="30">
        <f t="shared" si="178"/>
        <v>221835.02022919347</v>
      </c>
      <c r="U202" s="17"/>
      <c r="V202" s="26"/>
      <c r="W202" s="26"/>
      <c r="X202" s="26"/>
    </row>
    <row r="203" spans="2:28">
      <c r="B203" s="95" t="s">
        <v>60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6"/>
      <c r="V203" s="8"/>
      <c r="W203" s="8"/>
      <c r="X203" s="8"/>
    </row>
    <row r="204" spans="2:28">
      <c r="B204" s="14" t="s">
        <v>44</v>
      </c>
      <c r="C204" s="14" t="s">
        <v>45</v>
      </c>
      <c r="D204" s="15"/>
      <c r="E204" s="15"/>
      <c r="F204" s="16"/>
      <c r="G204" s="87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9"/>
      <c r="U204" s="17"/>
      <c r="V204" s="26"/>
      <c r="W204" s="26"/>
      <c r="X204" s="26"/>
    </row>
    <row r="205" spans="2:28">
      <c r="B205" s="18" t="s">
        <v>46</v>
      </c>
      <c r="C205" s="14" t="s">
        <v>17</v>
      </c>
      <c r="D205" s="19"/>
      <c r="E205" s="19"/>
      <c r="F205" s="20"/>
      <c r="G205" s="90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17"/>
      <c r="V205" s="26"/>
      <c r="W205" s="26"/>
      <c r="X205" s="26"/>
    </row>
    <row r="206" spans="2:28">
      <c r="B206" s="18" t="s">
        <v>51</v>
      </c>
      <c r="C206" s="14" t="s">
        <v>17</v>
      </c>
      <c r="D206" s="19"/>
      <c r="E206" s="19"/>
      <c r="F206" s="20"/>
      <c r="G206" s="91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17"/>
      <c r="V206" s="26"/>
      <c r="W206" s="26"/>
      <c r="X206" s="26"/>
    </row>
    <row r="207" spans="2:28">
      <c r="B207" s="18" t="s">
        <v>52</v>
      </c>
      <c r="C207" s="14" t="s">
        <v>53</v>
      </c>
      <c r="D207" s="19"/>
      <c r="E207" s="19"/>
      <c r="F207" s="20"/>
      <c r="G207" s="91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17"/>
      <c r="V207" s="26"/>
      <c r="W207" s="26"/>
      <c r="X207" s="26"/>
    </row>
    <row r="208" spans="2:28">
      <c r="B208" s="18" t="s">
        <v>55</v>
      </c>
      <c r="C208" s="14" t="s">
        <v>17</v>
      </c>
      <c r="D208" s="19"/>
      <c r="E208" s="19"/>
      <c r="F208" s="20"/>
      <c r="G208" s="91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17"/>
      <c r="V208" s="26"/>
      <c r="W208" s="26"/>
      <c r="X208" s="26"/>
    </row>
    <row r="209" spans="2:24">
      <c r="B209" s="18" t="s">
        <v>46</v>
      </c>
      <c r="C209" s="14" t="s">
        <v>20</v>
      </c>
      <c r="D209" s="19"/>
      <c r="E209" s="19"/>
      <c r="F209" s="20"/>
      <c r="G209" s="91"/>
      <c r="H209" s="22">
        <f>IFERROR(H205*$X195,0)</f>
        <v>0</v>
      </c>
      <c r="I209" s="22">
        <f t="shared" ref="I209:S209" si="179">IFERROR(I205*$X195,0)</f>
        <v>0</v>
      </c>
      <c r="J209" s="22">
        <f t="shared" si="179"/>
        <v>0</v>
      </c>
      <c r="K209" s="22">
        <f t="shared" si="179"/>
        <v>0</v>
      </c>
      <c r="L209" s="22">
        <f t="shared" si="179"/>
        <v>0</v>
      </c>
      <c r="M209" s="22">
        <f t="shared" si="179"/>
        <v>0</v>
      </c>
      <c r="N209" s="22">
        <f t="shared" si="179"/>
        <v>0</v>
      </c>
      <c r="O209" s="22">
        <f t="shared" si="179"/>
        <v>0</v>
      </c>
      <c r="P209" s="22">
        <f t="shared" si="179"/>
        <v>0</v>
      </c>
      <c r="Q209" s="22">
        <f t="shared" si="179"/>
        <v>0</v>
      </c>
      <c r="R209" s="22">
        <f t="shared" si="179"/>
        <v>0</v>
      </c>
      <c r="S209" s="22">
        <f t="shared" si="179"/>
        <v>0</v>
      </c>
      <c r="T209" s="22">
        <f t="shared" ref="T209" si="180">IFERROR(T205*$X195,0)</f>
        <v>0</v>
      </c>
      <c r="U209" s="17"/>
      <c r="V209" s="26"/>
      <c r="W209" s="26"/>
      <c r="X209" s="26"/>
    </row>
    <row r="210" spans="2:24">
      <c r="B210" s="18" t="s">
        <v>51</v>
      </c>
      <c r="C210" s="14" t="s">
        <v>20</v>
      </c>
      <c r="D210" s="19"/>
      <c r="E210" s="19"/>
      <c r="F210" s="20"/>
      <c r="G210" s="91"/>
      <c r="H210" s="22">
        <f t="shared" ref="H210:S212" si="181">IFERROR(H206*$X196,0)</f>
        <v>0</v>
      </c>
      <c r="I210" s="22">
        <f t="shared" si="181"/>
        <v>0</v>
      </c>
      <c r="J210" s="22">
        <f t="shared" si="181"/>
        <v>0</v>
      </c>
      <c r="K210" s="22">
        <f t="shared" si="181"/>
        <v>0</v>
      </c>
      <c r="L210" s="22">
        <f t="shared" si="181"/>
        <v>0</v>
      </c>
      <c r="M210" s="22">
        <f t="shared" si="181"/>
        <v>0</v>
      </c>
      <c r="N210" s="22">
        <f t="shared" si="181"/>
        <v>0</v>
      </c>
      <c r="O210" s="22">
        <f t="shared" si="181"/>
        <v>0</v>
      </c>
      <c r="P210" s="22">
        <f t="shared" si="181"/>
        <v>0</v>
      </c>
      <c r="Q210" s="22">
        <f t="shared" si="181"/>
        <v>0</v>
      </c>
      <c r="R210" s="22">
        <f t="shared" si="181"/>
        <v>0</v>
      </c>
      <c r="S210" s="22">
        <f t="shared" si="181"/>
        <v>0</v>
      </c>
      <c r="T210" s="22">
        <f t="shared" ref="T210" si="182">IFERROR(T206*$X196,0)</f>
        <v>0</v>
      </c>
      <c r="U210" s="17"/>
      <c r="V210" s="26"/>
      <c r="W210" s="26"/>
      <c r="X210" s="26"/>
    </row>
    <row r="211" spans="2:24">
      <c r="B211" s="18" t="s">
        <v>52</v>
      </c>
      <c r="C211" s="14" t="s">
        <v>20</v>
      </c>
      <c r="D211" s="19"/>
      <c r="E211" s="19"/>
      <c r="F211" s="20"/>
      <c r="G211" s="91"/>
      <c r="H211" s="22">
        <f t="shared" si="181"/>
        <v>0</v>
      </c>
      <c r="I211" s="22">
        <f t="shared" si="181"/>
        <v>0</v>
      </c>
      <c r="J211" s="22">
        <f t="shared" si="181"/>
        <v>0</v>
      </c>
      <c r="K211" s="22">
        <f t="shared" si="181"/>
        <v>0</v>
      </c>
      <c r="L211" s="22">
        <f t="shared" si="181"/>
        <v>0</v>
      </c>
      <c r="M211" s="22">
        <f t="shared" si="181"/>
        <v>0</v>
      </c>
      <c r="N211" s="22">
        <f t="shared" si="181"/>
        <v>0</v>
      </c>
      <c r="O211" s="22">
        <f t="shared" si="181"/>
        <v>0</v>
      </c>
      <c r="P211" s="22">
        <f t="shared" si="181"/>
        <v>0</v>
      </c>
      <c r="Q211" s="22">
        <f t="shared" si="181"/>
        <v>0</v>
      </c>
      <c r="R211" s="22">
        <f t="shared" si="181"/>
        <v>0</v>
      </c>
      <c r="S211" s="22">
        <f t="shared" si="181"/>
        <v>0</v>
      </c>
      <c r="T211" s="22">
        <f t="shared" ref="T211" si="183">IFERROR(T207*$X197,0)</f>
        <v>0</v>
      </c>
      <c r="U211" s="17"/>
      <c r="V211" s="26"/>
      <c r="W211" s="26"/>
      <c r="X211" s="26"/>
    </row>
    <row r="212" spans="2:24">
      <c r="B212" s="18" t="s">
        <v>55</v>
      </c>
      <c r="C212" s="14" t="s">
        <v>20</v>
      </c>
      <c r="D212" s="19"/>
      <c r="E212" s="19"/>
      <c r="F212" s="19"/>
      <c r="G212" s="91"/>
      <c r="H212" s="22">
        <f t="shared" si="181"/>
        <v>0</v>
      </c>
      <c r="I212" s="22">
        <f t="shared" si="181"/>
        <v>0</v>
      </c>
      <c r="J212" s="22">
        <f t="shared" si="181"/>
        <v>0</v>
      </c>
      <c r="K212" s="22">
        <f t="shared" si="181"/>
        <v>0</v>
      </c>
      <c r="L212" s="22">
        <f t="shared" si="181"/>
        <v>0</v>
      </c>
      <c r="M212" s="22">
        <f t="shared" si="181"/>
        <v>0</v>
      </c>
      <c r="N212" s="22">
        <f t="shared" si="181"/>
        <v>0</v>
      </c>
      <c r="O212" s="22">
        <f t="shared" si="181"/>
        <v>0</v>
      </c>
      <c r="P212" s="22">
        <f t="shared" si="181"/>
        <v>0</v>
      </c>
      <c r="Q212" s="22">
        <f t="shared" si="181"/>
        <v>0</v>
      </c>
      <c r="R212" s="22">
        <f t="shared" si="181"/>
        <v>0</v>
      </c>
      <c r="S212" s="22">
        <f t="shared" si="181"/>
        <v>0</v>
      </c>
      <c r="T212" s="22">
        <f t="shared" ref="T212" si="184">IFERROR(T208*$X198,0)</f>
        <v>0</v>
      </c>
      <c r="U212" s="17"/>
      <c r="V212" s="26"/>
      <c r="W212" s="26"/>
      <c r="X212" s="26"/>
    </row>
    <row r="213" spans="2:24">
      <c r="B213" s="27" t="s">
        <v>21</v>
      </c>
      <c r="C213" s="28" t="s">
        <v>20</v>
      </c>
      <c r="D213" s="29"/>
      <c r="E213" s="29"/>
      <c r="F213" s="29"/>
      <c r="G213" s="27"/>
      <c r="H213" s="30">
        <f t="shared" ref="H213:T213" si="185">SUM(H209:H212)</f>
        <v>0</v>
      </c>
      <c r="I213" s="30">
        <f t="shared" si="185"/>
        <v>0</v>
      </c>
      <c r="J213" s="30">
        <f t="shared" si="185"/>
        <v>0</v>
      </c>
      <c r="K213" s="30">
        <f t="shared" si="185"/>
        <v>0</v>
      </c>
      <c r="L213" s="30">
        <f t="shared" si="185"/>
        <v>0</v>
      </c>
      <c r="M213" s="30">
        <f t="shared" si="185"/>
        <v>0</v>
      </c>
      <c r="N213" s="30">
        <f t="shared" si="185"/>
        <v>0</v>
      </c>
      <c r="O213" s="30">
        <f t="shared" si="185"/>
        <v>0</v>
      </c>
      <c r="P213" s="30">
        <f t="shared" si="185"/>
        <v>0</v>
      </c>
      <c r="Q213" s="30">
        <f t="shared" si="185"/>
        <v>0</v>
      </c>
      <c r="R213" s="30">
        <f t="shared" si="185"/>
        <v>0</v>
      </c>
      <c r="S213" s="30">
        <f t="shared" si="185"/>
        <v>0</v>
      </c>
      <c r="T213" s="30">
        <f t="shared" si="185"/>
        <v>0</v>
      </c>
      <c r="U213" s="17"/>
      <c r="V213" s="26"/>
      <c r="W213" s="26"/>
      <c r="X213" s="26"/>
    </row>
    <row r="214" spans="2:24">
      <c r="B214" s="95" t="s">
        <v>61</v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6"/>
      <c r="V214" s="8"/>
      <c r="W214" s="8"/>
      <c r="X214" s="8"/>
    </row>
    <row r="215" spans="2:24">
      <c r="B215" s="14" t="s">
        <v>44</v>
      </c>
      <c r="C215" s="14" t="s">
        <v>45</v>
      </c>
      <c r="D215" s="15"/>
      <c r="E215" s="15"/>
      <c r="F215" s="16"/>
      <c r="G215" s="87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9"/>
      <c r="U215" s="17"/>
      <c r="V215" s="40"/>
      <c r="W215" s="40"/>
      <c r="X215" s="40"/>
    </row>
    <row r="216" spans="2:24">
      <c r="B216" s="18" t="s">
        <v>46</v>
      </c>
      <c r="C216" s="14" t="s">
        <v>17</v>
      </c>
      <c r="D216" s="19"/>
      <c r="E216" s="19"/>
      <c r="F216" s="20"/>
      <c r="G216" s="90"/>
      <c r="H216" s="22">
        <f t="shared" ref="H216:T216" si="186">H194-H205</f>
        <v>15.6</v>
      </c>
      <c r="I216" s="22">
        <f t="shared" si="186"/>
        <v>15.6</v>
      </c>
      <c r="J216" s="22">
        <f t="shared" si="186"/>
        <v>15.6</v>
      </c>
      <c r="K216" s="22">
        <f t="shared" si="186"/>
        <v>15.6</v>
      </c>
      <c r="L216" s="22">
        <f t="shared" si="186"/>
        <v>15.6</v>
      </c>
      <c r="M216" s="22">
        <f t="shared" si="186"/>
        <v>15.6</v>
      </c>
      <c r="N216" s="22">
        <f t="shared" si="186"/>
        <v>15.6</v>
      </c>
      <c r="O216" s="22">
        <f t="shared" si="186"/>
        <v>15.6</v>
      </c>
      <c r="P216" s="22">
        <f t="shared" si="186"/>
        <v>15.6</v>
      </c>
      <c r="Q216" s="22">
        <f t="shared" si="186"/>
        <v>15.6</v>
      </c>
      <c r="R216" s="22">
        <f t="shared" si="186"/>
        <v>15.6</v>
      </c>
      <c r="S216" s="22">
        <f t="shared" si="186"/>
        <v>15.6</v>
      </c>
      <c r="T216" s="22">
        <f t="shared" si="186"/>
        <v>15.6</v>
      </c>
      <c r="U216" s="17"/>
      <c r="V216" s="40"/>
      <c r="W216" s="40"/>
      <c r="X216" s="40"/>
    </row>
    <row r="217" spans="2:24">
      <c r="B217" s="18" t="s">
        <v>51</v>
      </c>
      <c r="C217" s="14" t="s">
        <v>17</v>
      </c>
      <c r="D217" s="19"/>
      <c r="E217" s="19"/>
      <c r="F217" s="20"/>
      <c r="G217" s="91"/>
      <c r="H217" s="22">
        <f t="shared" ref="H217:T217" si="187">H195-H206</f>
        <v>0</v>
      </c>
      <c r="I217" s="22">
        <f t="shared" si="187"/>
        <v>0</v>
      </c>
      <c r="J217" s="22">
        <f t="shared" si="187"/>
        <v>0</v>
      </c>
      <c r="K217" s="22">
        <f t="shared" si="187"/>
        <v>0</v>
      </c>
      <c r="L217" s="22">
        <f t="shared" si="187"/>
        <v>0</v>
      </c>
      <c r="M217" s="22">
        <f t="shared" si="187"/>
        <v>0</v>
      </c>
      <c r="N217" s="22">
        <f t="shared" si="187"/>
        <v>0</v>
      </c>
      <c r="O217" s="22">
        <f t="shared" si="187"/>
        <v>0</v>
      </c>
      <c r="P217" s="22">
        <f t="shared" si="187"/>
        <v>0</v>
      </c>
      <c r="Q217" s="22">
        <f t="shared" si="187"/>
        <v>0</v>
      </c>
      <c r="R217" s="22">
        <f t="shared" si="187"/>
        <v>0</v>
      </c>
      <c r="S217" s="22">
        <f t="shared" si="187"/>
        <v>0</v>
      </c>
      <c r="T217" s="22">
        <f t="shared" si="187"/>
        <v>0</v>
      </c>
      <c r="U217" s="17"/>
      <c r="V217" s="40"/>
      <c r="W217" s="40"/>
      <c r="X217" s="40"/>
    </row>
    <row r="218" spans="2:24">
      <c r="B218" s="18" t="s">
        <v>52</v>
      </c>
      <c r="C218" s="14" t="s">
        <v>53</v>
      </c>
      <c r="D218" s="19"/>
      <c r="E218" s="19"/>
      <c r="F218" s="20"/>
      <c r="G218" s="91"/>
      <c r="H218" s="22">
        <f t="shared" ref="H218:T218" si="188">H196-H207</f>
        <v>0</v>
      </c>
      <c r="I218" s="22">
        <f t="shared" si="188"/>
        <v>0</v>
      </c>
      <c r="J218" s="22">
        <f t="shared" si="188"/>
        <v>0</v>
      </c>
      <c r="K218" s="22">
        <f t="shared" si="188"/>
        <v>0</v>
      </c>
      <c r="L218" s="22">
        <f t="shared" si="188"/>
        <v>0</v>
      </c>
      <c r="M218" s="22">
        <f t="shared" si="188"/>
        <v>0</v>
      </c>
      <c r="N218" s="22">
        <f t="shared" si="188"/>
        <v>0</v>
      </c>
      <c r="O218" s="22">
        <f t="shared" si="188"/>
        <v>0</v>
      </c>
      <c r="P218" s="22">
        <f t="shared" si="188"/>
        <v>0</v>
      </c>
      <c r="Q218" s="22">
        <f t="shared" si="188"/>
        <v>0</v>
      </c>
      <c r="R218" s="22">
        <f t="shared" si="188"/>
        <v>0</v>
      </c>
      <c r="S218" s="22">
        <f t="shared" si="188"/>
        <v>0</v>
      </c>
      <c r="T218" s="22">
        <f t="shared" si="188"/>
        <v>0</v>
      </c>
      <c r="U218" s="17"/>
      <c r="V218" s="40"/>
      <c r="W218" s="40"/>
      <c r="X218" s="40"/>
    </row>
    <row r="219" spans="2:24">
      <c r="B219" s="18" t="s">
        <v>55</v>
      </c>
      <c r="C219" s="14" t="s">
        <v>17</v>
      </c>
      <c r="D219" s="19"/>
      <c r="E219" s="19"/>
      <c r="F219" s="20"/>
      <c r="G219" s="91"/>
      <c r="H219" s="22">
        <f t="shared" ref="H219:T219" si="189">H197-H208</f>
        <v>83.174160408196244</v>
      </c>
      <c r="I219" s="22">
        <f t="shared" si="189"/>
        <v>83.174160408196244</v>
      </c>
      <c r="J219" s="22">
        <f t="shared" si="189"/>
        <v>83.174160408196244</v>
      </c>
      <c r="K219" s="22">
        <f t="shared" si="189"/>
        <v>83.174160408196244</v>
      </c>
      <c r="L219" s="22">
        <f t="shared" si="189"/>
        <v>83.174160408196244</v>
      </c>
      <c r="M219" s="22">
        <f t="shared" si="189"/>
        <v>83.174160408196244</v>
      </c>
      <c r="N219" s="22">
        <f t="shared" si="189"/>
        <v>83.174160408196244</v>
      </c>
      <c r="O219" s="22">
        <f t="shared" si="189"/>
        <v>83.174160408196244</v>
      </c>
      <c r="P219" s="22">
        <f t="shared" si="189"/>
        <v>83.174160408196244</v>
      </c>
      <c r="Q219" s="22">
        <f t="shared" si="189"/>
        <v>83.174160408196244</v>
      </c>
      <c r="R219" s="22">
        <f t="shared" si="189"/>
        <v>83.174160408196244</v>
      </c>
      <c r="S219" s="22">
        <f t="shared" si="189"/>
        <v>83.174160408196244</v>
      </c>
      <c r="T219" s="22">
        <f t="shared" si="189"/>
        <v>83.174160408196244</v>
      </c>
      <c r="U219" s="17"/>
      <c r="V219" s="40"/>
      <c r="W219" s="40"/>
      <c r="X219" s="40"/>
    </row>
    <row r="220" spans="2:24">
      <c r="B220" s="18" t="s">
        <v>46</v>
      </c>
      <c r="C220" s="14" t="s">
        <v>20</v>
      </c>
      <c r="D220" s="19"/>
      <c r="E220" s="19"/>
      <c r="F220" s="20"/>
      <c r="G220" s="91"/>
      <c r="H220" s="22">
        <f>IFERROR(H198-H209,0)</f>
        <v>78000</v>
      </c>
      <c r="I220" s="22">
        <f t="shared" ref="I220:S220" si="190">IFERROR(I198-I209,0)</f>
        <v>78000</v>
      </c>
      <c r="J220" s="22">
        <f t="shared" si="190"/>
        <v>78000</v>
      </c>
      <c r="K220" s="22">
        <f t="shared" si="190"/>
        <v>78000</v>
      </c>
      <c r="L220" s="22">
        <f t="shared" si="190"/>
        <v>78000</v>
      </c>
      <c r="M220" s="22">
        <f t="shared" si="190"/>
        <v>78000</v>
      </c>
      <c r="N220" s="22">
        <f t="shared" si="190"/>
        <v>78000</v>
      </c>
      <c r="O220" s="22">
        <f t="shared" si="190"/>
        <v>78000</v>
      </c>
      <c r="P220" s="22">
        <f t="shared" si="190"/>
        <v>78000</v>
      </c>
      <c r="Q220" s="22">
        <f t="shared" si="190"/>
        <v>78000</v>
      </c>
      <c r="R220" s="22">
        <f t="shared" si="190"/>
        <v>78000</v>
      </c>
      <c r="S220" s="22">
        <f t="shared" si="190"/>
        <v>78000</v>
      </c>
      <c r="T220" s="22">
        <f t="shared" ref="T220" si="191">T198-T209</f>
        <v>78000</v>
      </c>
      <c r="U220" s="17"/>
      <c r="V220" s="40"/>
      <c r="W220" s="40"/>
      <c r="X220" s="40"/>
    </row>
    <row r="221" spans="2:24">
      <c r="B221" s="18" t="s">
        <v>51</v>
      </c>
      <c r="C221" s="14" t="s">
        <v>20</v>
      </c>
      <c r="D221" s="19"/>
      <c r="E221" s="19"/>
      <c r="F221" s="20"/>
      <c r="G221" s="91"/>
      <c r="H221" s="22">
        <f t="shared" ref="H221:S223" si="192">IFERROR(H199-H210,0)</f>
        <v>0</v>
      </c>
      <c r="I221" s="22">
        <f t="shared" si="192"/>
        <v>0</v>
      </c>
      <c r="J221" s="22">
        <f t="shared" si="192"/>
        <v>0</v>
      </c>
      <c r="K221" s="22">
        <f t="shared" si="192"/>
        <v>0</v>
      </c>
      <c r="L221" s="22">
        <f t="shared" si="192"/>
        <v>0</v>
      </c>
      <c r="M221" s="22">
        <f t="shared" si="192"/>
        <v>0</v>
      </c>
      <c r="N221" s="22">
        <f t="shared" si="192"/>
        <v>0</v>
      </c>
      <c r="O221" s="22">
        <f t="shared" si="192"/>
        <v>0</v>
      </c>
      <c r="P221" s="22">
        <f t="shared" si="192"/>
        <v>0</v>
      </c>
      <c r="Q221" s="22">
        <f t="shared" si="192"/>
        <v>0</v>
      </c>
      <c r="R221" s="22">
        <f t="shared" si="192"/>
        <v>0</v>
      </c>
      <c r="S221" s="22">
        <f t="shared" si="192"/>
        <v>0</v>
      </c>
      <c r="T221" s="22">
        <f t="shared" ref="T221" si="193">T199-T210</f>
        <v>0</v>
      </c>
      <c r="U221" s="17"/>
      <c r="V221" s="26"/>
      <c r="W221" s="26"/>
      <c r="X221" s="26"/>
    </row>
    <row r="222" spans="2:24">
      <c r="B222" s="18" t="s">
        <v>52</v>
      </c>
      <c r="C222" s="14" t="s">
        <v>20</v>
      </c>
      <c r="D222" s="19"/>
      <c r="E222" s="19"/>
      <c r="F222" s="20"/>
      <c r="G222" s="91"/>
      <c r="H222" s="22">
        <f t="shared" si="192"/>
        <v>0</v>
      </c>
      <c r="I222" s="22">
        <f t="shared" si="192"/>
        <v>0</v>
      </c>
      <c r="J222" s="22">
        <f t="shared" si="192"/>
        <v>0</v>
      </c>
      <c r="K222" s="22">
        <f t="shared" si="192"/>
        <v>0</v>
      </c>
      <c r="L222" s="22">
        <f t="shared" si="192"/>
        <v>0</v>
      </c>
      <c r="M222" s="22">
        <f t="shared" si="192"/>
        <v>0</v>
      </c>
      <c r="N222" s="22">
        <f t="shared" si="192"/>
        <v>0</v>
      </c>
      <c r="O222" s="22">
        <f t="shared" si="192"/>
        <v>0</v>
      </c>
      <c r="P222" s="22">
        <f t="shared" si="192"/>
        <v>0</v>
      </c>
      <c r="Q222" s="22">
        <f t="shared" si="192"/>
        <v>0</v>
      </c>
      <c r="R222" s="22">
        <f t="shared" si="192"/>
        <v>0</v>
      </c>
      <c r="S222" s="22">
        <f t="shared" si="192"/>
        <v>0</v>
      </c>
      <c r="T222" s="22">
        <f t="shared" ref="T222" si="194">T200-T211</f>
        <v>0</v>
      </c>
      <c r="U222" s="17"/>
      <c r="V222" s="26"/>
      <c r="W222" s="26"/>
      <c r="X222" s="26"/>
    </row>
    <row r="223" spans="2:24">
      <c r="B223" s="18" t="s">
        <v>55</v>
      </c>
      <c r="C223" s="14" t="s">
        <v>20</v>
      </c>
      <c r="D223" s="19"/>
      <c r="E223" s="19"/>
      <c r="F223" s="19"/>
      <c r="G223" s="91"/>
      <c r="H223" s="22">
        <f t="shared" si="192"/>
        <v>143835.02022919347</v>
      </c>
      <c r="I223" s="22">
        <f t="shared" si="192"/>
        <v>143835.02022919347</v>
      </c>
      <c r="J223" s="22">
        <f t="shared" si="192"/>
        <v>143835.02022919347</v>
      </c>
      <c r="K223" s="22">
        <f t="shared" si="192"/>
        <v>143835.02022919347</v>
      </c>
      <c r="L223" s="22">
        <f t="shared" si="192"/>
        <v>143835.02022919347</v>
      </c>
      <c r="M223" s="22">
        <f t="shared" si="192"/>
        <v>143835.02022919347</v>
      </c>
      <c r="N223" s="22">
        <f t="shared" si="192"/>
        <v>143835.02022919347</v>
      </c>
      <c r="O223" s="22">
        <f t="shared" si="192"/>
        <v>143835.02022919347</v>
      </c>
      <c r="P223" s="22">
        <f t="shared" si="192"/>
        <v>143835.02022919347</v>
      </c>
      <c r="Q223" s="22">
        <f t="shared" si="192"/>
        <v>143835.02022919347</v>
      </c>
      <c r="R223" s="22">
        <f t="shared" si="192"/>
        <v>143835.02022919347</v>
      </c>
      <c r="S223" s="22">
        <f t="shared" si="192"/>
        <v>143835.02022919347</v>
      </c>
      <c r="T223" s="22">
        <f t="shared" ref="T223" si="195">T201-T212</f>
        <v>143835.02022919347</v>
      </c>
      <c r="U223" s="17"/>
      <c r="V223" s="26"/>
      <c r="W223" s="26"/>
      <c r="X223" s="26"/>
    </row>
    <row r="224" spans="2:24">
      <c r="B224" s="27" t="s">
        <v>21</v>
      </c>
      <c r="C224" s="28" t="s">
        <v>20</v>
      </c>
      <c r="D224" s="29"/>
      <c r="E224" s="29"/>
      <c r="F224" s="29"/>
      <c r="G224" s="27"/>
      <c r="H224" s="30">
        <f t="shared" ref="H224:T224" si="196">SUM(H220:H223)</f>
        <v>221835.02022919347</v>
      </c>
      <c r="I224" s="30">
        <f t="shared" si="196"/>
        <v>221835.02022919347</v>
      </c>
      <c r="J224" s="30">
        <f t="shared" si="196"/>
        <v>221835.02022919347</v>
      </c>
      <c r="K224" s="30">
        <f t="shared" si="196"/>
        <v>221835.02022919347</v>
      </c>
      <c r="L224" s="30">
        <f t="shared" si="196"/>
        <v>221835.02022919347</v>
      </c>
      <c r="M224" s="30">
        <f t="shared" si="196"/>
        <v>221835.02022919347</v>
      </c>
      <c r="N224" s="30">
        <f t="shared" si="196"/>
        <v>221835.02022919347</v>
      </c>
      <c r="O224" s="30">
        <f t="shared" si="196"/>
        <v>221835.02022919347</v>
      </c>
      <c r="P224" s="30">
        <f t="shared" si="196"/>
        <v>221835.02022919347</v>
      </c>
      <c r="Q224" s="30">
        <f t="shared" si="196"/>
        <v>221835.02022919347</v>
      </c>
      <c r="R224" s="30">
        <f t="shared" si="196"/>
        <v>221835.02022919347</v>
      </c>
      <c r="S224" s="30">
        <f t="shared" si="196"/>
        <v>221835.02022919347</v>
      </c>
      <c r="T224" s="30">
        <f t="shared" si="196"/>
        <v>221835.02022919347</v>
      </c>
      <c r="U224" s="17"/>
      <c r="V224" s="26"/>
      <c r="W224" s="26"/>
      <c r="X224" s="26"/>
    </row>
    <row r="225" spans="2:28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8"/>
      <c r="W225" s="8"/>
      <c r="X225" s="8"/>
    </row>
    <row r="226" spans="2:28">
      <c r="B226" s="96" t="str">
        <f>'8 - Údaje a hodnotící tabulky '!B117</f>
        <v>Kulturní dům Stará Břeclav</v>
      </c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8"/>
      <c r="U226" s="6"/>
      <c r="V226" s="8"/>
      <c r="W226" s="8"/>
      <c r="X226" s="8"/>
    </row>
    <row r="227" spans="2:28">
      <c r="B227" s="99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1"/>
      <c r="U227" s="6"/>
      <c r="V227" s="8"/>
      <c r="W227" s="8"/>
      <c r="X227" s="8"/>
    </row>
    <row r="228" spans="2:28">
      <c r="B228" s="41" t="s">
        <v>39</v>
      </c>
      <c r="C228" s="10">
        <f>C191</f>
        <v>11</v>
      </c>
      <c r="D228" s="11"/>
      <c r="E228" s="11"/>
      <c r="F228" s="12" t="s">
        <v>40</v>
      </c>
      <c r="G228" s="12" t="s">
        <v>41</v>
      </c>
      <c r="H228" s="12">
        <v>0</v>
      </c>
      <c r="I228" s="12">
        <f>H228+1</f>
        <v>1</v>
      </c>
      <c r="J228" s="12">
        <f t="shared" ref="J228" si="197">I228+1</f>
        <v>2</v>
      </c>
      <c r="K228" s="12">
        <f t="shared" ref="K228" si="198">J228+1</f>
        <v>3</v>
      </c>
      <c r="L228" s="12">
        <f t="shared" ref="L228" si="199">K228+1</f>
        <v>4</v>
      </c>
      <c r="M228" s="12">
        <f t="shared" ref="M228" si="200">L228+1</f>
        <v>5</v>
      </c>
      <c r="N228" s="12">
        <f t="shared" ref="N228" si="201">M228+1</f>
        <v>6</v>
      </c>
      <c r="O228" s="12">
        <f t="shared" ref="O228" si="202">N228+1</f>
        <v>7</v>
      </c>
      <c r="P228" s="12">
        <f t="shared" ref="P228" si="203">O228+1</f>
        <v>8</v>
      </c>
      <c r="Q228" s="12">
        <f t="shared" ref="Q228" si="204">P228+1</f>
        <v>9</v>
      </c>
      <c r="R228" s="12">
        <f t="shared" ref="R228" si="205">Q228+1</f>
        <v>10</v>
      </c>
      <c r="S228" s="12">
        <f t="shared" ref="S228" si="206">R228+1</f>
        <v>11</v>
      </c>
      <c r="T228" s="12">
        <v>12</v>
      </c>
      <c r="U228" s="13"/>
      <c r="V228" s="13"/>
      <c r="W228" s="13"/>
      <c r="X228" s="13"/>
    </row>
    <row r="229" spans="2:28">
      <c r="B229" s="102" t="s">
        <v>43</v>
      </c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6"/>
      <c r="V229" s="8"/>
      <c r="W229" s="8"/>
      <c r="X229" s="8"/>
    </row>
    <row r="230" spans="2:28" ht="15" customHeight="1">
      <c r="B230" s="14" t="s">
        <v>44</v>
      </c>
      <c r="C230" s="14" t="s">
        <v>45</v>
      </c>
      <c r="D230" s="15"/>
      <c r="E230" s="15"/>
      <c r="F230" s="16"/>
      <c r="G230" s="87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9"/>
      <c r="U230" s="17"/>
      <c r="V230" s="92" t="s">
        <v>47</v>
      </c>
      <c r="W230" s="92" t="s">
        <v>48</v>
      </c>
      <c r="X230" s="93" t="s">
        <v>49</v>
      </c>
      <c r="Z230" s="93" t="s">
        <v>47</v>
      </c>
      <c r="AA230" s="92" t="s">
        <v>50</v>
      </c>
      <c r="AB230" s="103"/>
    </row>
    <row r="231" spans="2:28">
      <c r="B231" s="18" t="s">
        <v>46</v>
      </c>
      <c r="C231" s="14" t="s">
        <v>17</v>
      </c>
      <c r="D231" s="19"/>
      <c r="E231" s="19"/>
      <c r="F231" s="20"/>
      <c r="G231" s="21">
        <v>8.4499999999999993</v>
      </c>
      <c r="H231" s="22">
        <f>G231</f>
        <v>8.4499999999999993</v>
      </c>
      <c r="I231" s="22">
        <f t="shared" ref="I231:T238" si="207">H231</f>
        <v>8.4499999999999993</v>
      </c>
      <c r="J231" s="22">
        <f t="shared" si="207"/>
        <v>8.4499999999999993</v>
      </c>
      <c r="K231" s="22">
        <f t="shared" si="207"/>
        <v>8.4499999999999993</v>
      </c>
      <c r="L231" s="22">
        <f t="shared" si="207"/>
        <v>8.4499999999999993</v>
      </c>
      <c r="M231" s="22">
        <f t="shared" si="207"/>
        <v>8.4499999999999993</v>
      </c>
      <c r="N231" s="22">
        <f t="shared" si="207"/>
        <v>8.4499999999999993</v>
      </c>
      <c r="O231" s="22">
        <f t="shared" si="207"/>
        <v>8.4499999999999993</v>
      </c>
      <c r="P231" s="22">
        <f t="shared" si="207"/>
        <v>8.4499999999999993</v>
      </c>
      <c r="Q231" s="22">
        <f t="shared" si="207"/>
        <v>8.4499999999999993</v>
      </c>
      <c r="R231" s="22">
        <f t="shared" si="207"/>
        <v>8.4499999999999993</v>
      </c>
      <c r="S231" s="22">
        <f t="shared" si="207"/>
        <v>8.4499999999999993</v>
      </c>
      <c r="T231" s="22">
        <f t="shared" si="207"/>
        <v>8.4499999999999993</v>
      </c>
      <c r="U231" s="17"/>
      <c r="V231" s="92"/>
      <c r="W231" s="92"/>
      <c r="X231" s="94"/>
      <c r="Z231" s="94"/>
      <c r="AA231" s="92"/>
      <c r="AB231" s="103"/>
    </row>
    <row r="232" spans="2:28">
      <c r="B232" s="18" t="s">
        <v>51</v>
      </c>
      <c r="C232" s="14" t="s">
        <v>17</v>
      </c>
      <c r="D232" s="19"/>
      <c r="E232" s="19"/>
      <c r="F232" s="20"/>
      <c r="G232" s="21">
        <v>0</v>
      </c>
      <c r="H232" s="22">
        <f t="shared" ref="H232:H238" si="208">G232</f>
        <v>0</v>
      </c>
      <c r="I232" s="22">
        <f t="shared" si="207"/>
        <v>0</v>
      </c>
      <c r="J232" s="22">
        <f t="shared" si="207"/>
        <v>0</v>
      </c>
      <c r="K232" s="22">
        <f t="shared" si="207"/>
        <v>0</v>
      </c>
      <c r="L232" s="22">
        <f t="shared" si="207"/>
        <v>0</v>
      </c>
      <c r="M232" s="22">
        <f t="shared" si="207"/>
        <v>0</v>
      </c>
      <c r="N232" s="22">
        <f t="shared" si="207"/>
        <v>0</v>
      </c>
      <c r="O232" s="22">
        <f t="shared" si="207"/>
        <v>0</v>
      </c>
      <c r="P232" s="22">
        <f t="shared" si="207"/>
        <v>0</v>
      </c>
      <c r="Q232" s="22">
        <f t="shared" si="207"/>
        <v>0</v>
      </c>
      <c r="R232" s="22">
        <f t="shared" si="207"/>
        <v>0</v>
      </c>
      <c r="S232" s="22">
        <f t="shared" si="207"/>
        <v>0</v>
      </c>
      <c r="T232" s="22">
        <f t="shared" si="207"/>
        <v>0</v>
      </c>
      <c r="U232" s="17"/>
      <c r="V232" s="24" t="s">
        <v>54</v>
      </c>
      <c r="W232" s="25">
        <f>IFERROR(G235/G231,"-")</f>
        <v>5000</v>
      </c>
      <c r="X232" s="25">
        <f>IFERROR(W232*AB232,"-")</f>
        <v>6050</v>
      </c>
      <c r="Z232" s="24" t="s">
        <v>46</v>
      </c>
      <c r="AA232" s="64">
        <v>0.21</v>
      </c>
      <c r="AB232" s="65">
        <f>1+AA232</f>
        <v>1.21</v>
      </c>
    </row>
    <row r="233" spans="2:28">
      <c r="B233" s="18" t="s">
        <v>52</v>
      </c>
      <c r="C233" s="14" t="s">
        <v>53</v>
      </c>
      <c r="D233" s="19"/>
      <c r="E233" s="19"/>
      <c r="F233" s="20"/>
      <c r="G233" s="21">
        <v>0</v>
      </c>
      <c r="H233" s="22">
        <f t="shared" si="208"/>
        <v>0</v>
      </c>
      <c r="I233" s="22">
        <f t="shared" si="207"/>
        <v>0</v>
      </c>
      <c r="J233" s="22">
        <f t="shared" si="207"/>
        <v>0</v>
      </c>
      <c r="K233" s="22">
        <f t="shared" si="207"/>
        <v>0</v>
      </c>
      <c r="L233" s="22">
        <f t="shared" si="207"/>
        <v>0</v>
      </c>
      <c r="M233" s="22">
        <f t="shared" si="207"/>
        <v>0</v>
      </c>
      <c r="N233" s="22">
        <f t="shared" si="207"/>
        <v>0</v>
      </c>
      <c r="O233" s="22">
        <f t="shared" si="207"/>
        <v>0</v>
      </c>
      <c r="P233" s="22">
        <f t="shared" si="207"/>
        <v>0</v>
      </c>
      <c r="Q233" s="22">
        <f t="shared" si="207"/>
        <v>0</v>
      </c>
      <c r="R233" s="22">
        <f t="shared" si="207"/>
        <v>0</v>
      </c>
      <c r="S233" s="22">
        <f t="shared" si="207"/>
        <v>0</v>
      </c>
      <c r="T233" s="22">
        <f t="shared" si="207"/>
        <v>0</v>
      </c>
      <c r="U233" s="17"/>
      <c r="V233" s="24" t="s">
        <v>56</v>
      </c>
      <c r="W233" s="25" t="str">
        <f t="shared" ref="W233:W235" si="209">IFERROR(G236/G232,"-")</f>
        <v>-</v>
      </c>
      <c r="X233" s="25" t="str">
        <f t="shared" ref="X233:X235" si="210">IFERROR(W233*AB233,"-")</f>
        <v>-</v>
      </c>
      <c r="Z233" s="24" t="s">
        <v>51</v>
      </c>
      <c r="AA233" s="64">
        <v>0.12</v>
      </c>
      <c r="AB233" s="65">
        <f t="shared" ref="AB233:AB235" si="211">1+AA233</f>
        <v>1.1200000000000001</v>
      </c>
    </row>
    <row r="234" spans="2:28">
      <c r="B234" s="18" t="s">
        <v>55</v>
      </c>
      <c r="C234" s="14" t="s">
        <v>17</v>
      </c>
      <c r="D234" s="19"/>
      <c r="E234" s="19"/>
      <c r="F234" s="20"/>
      <c r="G234" s="21">
        <v>74.200500000000005</v>
      </c>
      <c r="H234" s="22">
        <f t="shared" si="208"/>
        <v>74.200500000000005</v>
      </c>
      <c r="I234" s="22">
        <f t="shared" si="207"/>
        <v>74.200500000000005</v>
      </c>
      <c r="J234" s="22">
        <f t="shared" si="207"/>
        <v>74.200500000000005</v>
      </c>
      <c r="K234" s="22">
        <f t="shared" si="207"/>
        <v>74.200500000000005</v>
      </c>
      <c r="L234" s="22">
        <f t="shared" si="207"/>
        <v>74.200500000000005</v>
      </c>
      <c r="M234" s="22">
        <f t="shared" si="207"/>
        <v>74.200500000000005</v>
      </c>
      <c r="N234" s="22">
        <f t="shared" si="207"/>
        <v>74.200500000000005</v>
      </c>
      <c r="O234" s="22">
        <f t="shared" si="207"/>
        <v>74.200500000000005</v>
      </c>
      <c r="P234" s="22">
        <f t="shared" si="207"/>
        <v>74.200500000000005</v>
      </c>
      <c r="Q234" s="22">
        <f t="shared" si="207"/>
        <v>74.200500000000005</v>
      </c>
      <c r="R234" s="22">
        <f t="shared" si="207"/>
        <v>74.200500000000005</v>
      </c>
      <c r="S234" s="22">
        <f t="shared" si="207"/>
        <v>74.200500000000005</v>
      </c>
      <c r="T234" s="22">
        <f t="shared" si="207"/>
        <v>74.200500000000005</v>
      </c>
      <c r="U234" s="17"/>
      <c r="V234" s="24" t="s">
        <v>57</v>
      </c>
      <c r="W234" s="25" t="str">
        <f t="shared" si="209"/>
        <v>-</v>
      </c>
      <c r="X234" s="25" t="str">
        <f t="shared" si="210"/>
        <v>-</v>
      </c>
      <c r="Z234" s="24" t="s">
        <v>58</v>
      </c>
      <c r="AA234" s="64">
        <v>0.12</v>
      </c>
      <c r="AB234" s="65">
        <f t="shared" si="211"/>
        <v>1.1200000000000001</v>
      </c>
    </row>
    <row r="235" spans="2:28">
      <c r="B235" s="18" t="s">
        <v>46</v>
      </c>
      <c r="C235" s="14" t="s">
        <v>20</v>
      </c>
      <c r="D235" s="19"/>
      <c r="E235" s="19"/>
      <c r="F235" s="20"/>
      <c r="G235" s="21">
        <v>42250</v>
      </c>
      <c r="H235" s="22">
        <f t="shared" si="208"/>
        <v>42250</v>
      </c>
      <c r="I235" s="22">
        <f t="shared" si="207"/>
        <v>42250</v>
      </c>
      <c r="J235" s="22">
        <f t="shared" si="207"/>
        <v>42250</v>
      </c>
      <c r="K235" s="22">
        <f t="shared" si="207"/>
        <v>42250</v>
      </c>
      <c r="L235" s="22">
        <f t="shared" si="207"/>
        <v>42250</v>
      </c>
      <c r="M235" s="22">
        <f t="shared" si="207"/>
        <v>42250</v>
      </c>
      <c r="N235" s="22">
        <f t="shared" si="207"/>
        <v>42250</v>
      </c>
      <c r="O235" s="22">
        <f t="shared" si="207"/>
        <v>42250</v>
      </c>
      <c r="P235" s="22">
        <f t="shared" si="207"/>
        <v>42250</v>
      </c>
      <c r="Q235" s="22">
        <f t="shared" si="207"/>
        <v>42250</v>
      </c>
      <c r="R235" s="22">
        <f t="shared" si="207"/>
        <v>42250</v>
      </c>
      <c r="S235" s="22">
        <f t="shared" si="207"/>
        <v>42250</v>
      </c>
      <c r="T235" s="22">
        <f t="shared" si="207"/>
        <v>42250</v>
      </c>
      <c r="U235" s="17"/>
      <c r="V235" s="72" t="s">
        <v>59</v>
      </c>
      <c r="W235" s="25">
        <f>IFERROR(G238/G234,"-")</f>
        <v>1729.3241959285988</v>
      </c>
      <c r="X235" s="25">
        <f t="shared" si="210"/>
        <v>2092.4822770736046</v>
      </c>
      <c r="Z235" s="66" t="s">
        <v>55</v>
      </c>
      <c r="AA235" s="73">
        <v>0.21</v>
      </c>
      <c r="AB235" s="65">
        <f t="shared" si="211"/>
        <v>1.21</v>
      </c>
    </row>
    <row r="236" spans="2:28">
      <c r="B236" s="18" t="s">
        <v>51</v>
      </c>
      <c r="C236" s="14" t="s">
        <v>20</v>
      </c>
      <c r="D236" s="19"/>
      <c r="E236" s="19"/>
      <c r="F236" s="20"/>
      <c r="G236" s="21">
        <v>0</v>
      </c>
      <c r="H236" s="22">
        <f t="shared" si="208"/>
        <v>0</v>
      </c>
      <c r="I236" s="22">
        <f t="shared" si="207"/>
        <v>0</v>
      </c>
      <c r="J236" s="22">
        <f t="shared" si="207"/>
        <v>0</v>
      </c>
      <c r="K236" s="22">
        <f t="shared" si="207"/>
        <v>0</v>
      </c>
      <c r="L236" s="22">
        <f t="shared" si="207"/>
        <v>0</v>
      </c>
      <c r="M236" s="22">
        <f t="shared" si="207"/>
        <v>0</v>
      </c>
      <c r="N236" s="22">
        <f t="shared" si="207"/>
        <v>0</v>
      </c>
      <c r="O236" s="22">
        <f t="shared" si="207"/>
        <v>0</v>
      </c>
      <c r="P236" s="22">
        <f t="shared" si="207"/>
        <v>0</v>
      </c>
      <c r="Q236" s="22">
        <f t="shared" si="207"/>
        <v>0</v>
      </c>
      <c r="R236" s="22">
        <f t="shared" si="207"/>
        <v>0</v>
      </c>
      <c r="S236" s="22">
        <f t="shared" si="207"/>
        <v>0</v>
      </c>
      <c r="T236" s="22">
        <f t="shared" si="207"/>
        <v>0</v>
      </c>
      <c r="U236" s="17"/>
      <c r="V236" s="26"/>
      <c r="W236" s="26"/>
      <c r="X236" s="26"/>
    </row>
    <row r="237" spans="2:28">
      <c r="B237" s="18" t="s">
        <v>52</v>
      </c>
      <c r="C237" s="14" t="s">
        <v>20</v>
      </c>
      <c r="D237" s="19"/>
      <c r="E237" s="19"/>
      <c r="F237" s="20"/>
      <c r="G237" s="21">
        <v>0</v>
      </c>
      <c r="H237" s="22">
        <f t="shared" si="208"/>
        <v>0</v>
      </c>
      <c r="I237" s="22">
        <f t="shared" si="207"/>
        <v>0</v>
      </c>
      <c r="J237" s="22">
        <f t="shared" si="207"/>
        <v>0</v>
      </c>
      <c r="K237" s="22">
        <f t="shared" si="207"/>
        <v>0</v>
      </c>
      <c r="L237" s="22">
        <f t="shared" si="207"/>
        <v>0</v>
      </c>
      <c r="M237" s="22">
        <f t="shared" si="207"/>
        <v>0</v>
      </c>
      <c r="N237" s="22">
        <f t="shared" si="207"/>
        <v>0</v>
      </c>
      <c r="O237" s="22">
        <f t="shared" si="207"/>
        <v>0</v>
      </c>
      <c r="P237" s="22">
        <f t="shared" si="207"/>
        <v>0</v>
      </c>
      <c r="Q237" s="22">
        <f t="shared" si="207"/>
        <v>0</v>
      </c>
      <c r="R237" s="22">
        <f t="shared" si="207"/>
        <v>0</v>
      </c>
      <c r="S237" s="22">
        <f t="shared" si="207"/>
        <v>0</v>
      </c>
      <c r="T237" s="22">
        <f t="shared" si="207"/>
        <v>0</v>
      </c>
      <c r="U237" s="17"/>
      <c r="V237" s="26"/>
      <c r="W237" s="26"/>
      <c r="X237" s="26"/>
    </row>
    <row r="238" spans="2:28">
      <c r="B238" s="18" t="s">
        <v>55</v>
      </c>
      <c r="C238" s="14" t="s">
        <v>20</v>
      </c>
      <c r="D238" s="19"/>
      <c r="E238" s="19"/>
      <c r="F238" s="19"/>
      <c r="G238" s="21">
        <v>128316.72</v>
      </c>
      <c r="H238" s="22">
        <f t="shared" si="208"/>
        <v>128316.72</v>
      </c>
      <c r="I238" s="22">
        <f t="shared" si="207"/>
        <v>128316.72</v>
      </c>
      <c r="J238" s="22">
        <f t="shared" si="207"/>
        <v>128316.72</v>
      </c>
      <c r="K238" s="22">
        <f t="shared" si="207"/>
        <v>128316.72</v>
      </c>
      <c r="L238" s="22">
        <f t="shared" si="207"/>
        <v>128316.72</v>
      </c>
      <c r="M238" s="22">
        <f t="shared" si="207"/>
        <v>128316.72</v>
      </c>
      <c r="N238" s="22">
        <f t="shared" si="207"/>
        <v>128316.72</v>
      </c>
      <c r="O238" s="22">
        <f t="shared" si="207"/>
        <v>128316.72</v>
      </c>
      <c r="P238" s="22">
        <f t="shared" si="207"/>
        <v>128316.72</v>
      </c>
      <c r="Q238" s="22">
        <f t="shared" si="207"/>
        <v>128316.72</v>
      </c>
      <c r="R238" s="22">
        <f t="shared" si="207"/>
        <v>128316.72</v>
      </c>
      <c r="S238" s="22">
        <f t="shared" si="207"/>
        <v>128316.72</v>
      </c>
      <c r="T238" s="22">
        <f t="shared" si="207"/>
        <v>128316.72</v>
      </c>
      <c r="U238" s="17"/>
      <c r="V238" s="26"/>
      <c r="W238" s="26"/>
      <c r="X238" s="26"/>
    </row>
    <row r="239" spans="2:28">
      <c r="B239" s="27" t="s">
        <v>21</v>
      </c>
      <c r="C239" s="28" t="s">
        <v>20</v>
      </c>
      <c r="D239" s="29"/>
      <c r="E239" s="29"/>
      <c r="F239" s="29"/>
      <c r="G239" s="30"/>
      <c r="H239" s="30">
        <f t="shared" ref="H239:T239" si="212">SUM(H235:H238)</f>
        <v>170566.72</v>
      </c>
      <c r="I239" s="30">
        <f t="shared" si="212"/>
        <v>170566.72</v>
      </c>
      <c r="J239" s="30">
        <f t="shared" si="212"/>
        <v>170566.72</v>
      </c>
      <c r="K239" s="30">
        <f t="shared" si="212"/>
        <v>170566.72</v>
      </c>
      <c r="L239" s="30">
        <f t="shared" si="212"/>
        <v>170566.72</v>
      </c>
      <c r="M239" s="30">
        <f t="shared" si="212"/>
        <v>170566.72</v>
      </c>
      <c r="N239" s="30">
        <f t="shared" si="212"/>
        <v>170566.72</v>
      </c>
      <c r="O239" s="30">
        <f t="shared" si="212"/>
        <v>170566.72</v>
      </c>
      <c r="P239" s="30">
        <f t="shared" si="212"/>
        <v>170566.72</v>
      </c>
      <c r="Q239" s="30">
        <f t="shared" si="212"/>
        <v>170566.72</v>
      </c>
      <c r="R239" s="30">
        <f t="shared" si="212"/>
        <v>170566.72</v>
      </c>
      <c r="S239" s="30">
        <f t="shared" si="212"/>
        <v>170566.72</v>
      </c>
      <c r="T239" s="30">
        <f t="shared" si="212"/>
        <v>170566.72</v>
      </c>
      <c r="U239" s="17"/>
      <c r="V239" s="26"/>
      <c r="W239" s="26"/>
      <c r="X239" s="26"/>
    </row>
    <row r="240" spans="2:28">
      <c r="B240" s="95" t="s">
        <v>60</v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6"/>
      <c r="V240" s="8"/>
      <c r="W240" s="8"/>
      <c r="X240" s="8"/>
    </row>
    <row r="241" spans="2:24">
      <c r="B241" s="14" t="s">
        <v>44</v>
      </c>
      <c r="C241" s="14" t="s">
        <v>45</v>
      </c>
      <c r="D241" s="15"/>
      <c r="E241" s="15"/>
      <c r="F241" s="16"/>
      <c r="G241" s="87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9"/>
      <c r="U241" s="17"/>
      <c r="V241" s="26"/>
      <c r="W241" s="26"/>
      <c r="X241" s="26"/>
    </row>
    <row r="242" spans="2:24">
      <c r="B242" s="18" t="s">
        <v>46</v>
      </c>
      <c r="C242" s="14" t="s">
        <v>17</v>
      </c>
      <c r="D242" s="19"/>
      <c r="E242" s="19"/>
      <c r="F242" s="20"/>
      <c r="G242" s="90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17"/>
      <c r="V242" s="26"/>
      <c r="W242" s="26"/>
      <c r="X242" s="26"/>
    </row>
    <row r="243" spans="2:24">
      <c r="B243" s="18" t="s">
        <v>51</v>
      </c>
      <c r="C243" s="14" t="s">
        <v>17</v>
      </c>
      <c r="D243" s="19"/>
      <c r="E243" s="19"/>
      <c r="F243" s="20"/>
      <c r="G243" s="91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17"/>
      <c r="V243" s="26"/>
      <c r="W243" s="26"/>
      <c r="X243" s="26"/>
    </row>
    <row r="244" spans="2:24">
      <c r="B244" s="18" t="s">
        <v>52</v>
      </c>
      <c r="C244" s="14" t="s">
        <v>53</v>
      </c>
      <c r="D244" s="19"/>
      <c r="E244" s="19"/>
      <c r="F244" s="20"/>
      <c r="G244" s="91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17"/>
      <c r="V244" s="26"/>
      <c r="W244" s="26"/>
      <c r="X244" s="26"/>
    </row>
    <row r="245" spans="2:24">
      <c r="B245" s="18" t="s">
        <v>55</v>
      </c>
      <c r="C245" s="14" t="s">
        <v>17</v>
      </c>
      <c r="D245" s="19"/>
      <c r="E245" s="19"/>
      <c r="F245" s="20"/>
      <c r="G245" s="91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17"/>
      <c r="V245" s="26"/>
      <c r="W245" s="26"/>
      <c r="X245" s="26"/>
    </row>
    <row r="246" spans="2:24">
      <c r="B246" s="18" t="s">
        <v>46</v>
      </c>
      <c r="C246" s="14" t="s">
        <v>20</v>
      </c>
      <c r="D246" s="19"/>
      <c r="E246" s="19"/>
      <c r="F246" s="20"/>
      <c r="G246" s="91"/>
      <c r="H246" s="22">
        <f>IFERROR(H242*$X232,0)</f>
        <v>0</v>
      </c>
      <c r="I246" s="22">
        <f t="shared" ref="I246:S246" si="213">IFERROR(I242*$X232,0)</f>
        <v>0</v>
      </c>
      <c r="J246" s="22">
        <f t="shared" si="213"/>
        <v>0</v>
      </c>
      <c r="K246" s="22">
        <f t="shared" si="213"/>
        <v>0</v>
      </c>
      <c r="L246" s="22">
        <f t="shared" si="213"/>
        <v>0</v>
      </c>
      <c r="M246" s="22">
        <f t="shared" si="213"/>
        <v>0</v>
      </c>
      <c r="N246" s="22">
        <f t="shared" si="213"/>
        <v>0</v>
      </c>
      <c r="O246" s="22">
        <f t="shared" si="213"/>
        <v>0</v>
      </c>
      <c r="P246" s="22">
        <f t="shared" si="213"/>
        <v>0</v>
      </c>
      <c r="Q246" s="22">
        <f t="shared" si="213"/>
        <v>0</v>
      </c>
      <c r="R246" s="22">
        <f t="shared" si="213"/>
        <v>0</v>
      </c>
      <c r="S246" s="22">
        <f t="shared" si="213"/>
        <v>0</v>
      </c>
      <c r="T246" s="22">
        <f t="shared" ref="T246" si="214">IFERROR(T242*$X232,0)</f>
        <v>0</v>
      </c>
      <c r="U246" s="17"/>
      <c r="V246" s="26"/>
      <c r="W246" s="26"/>
      <c r="X246" s="26"/>
    </row>
    <row r="247" spans="2:24">
      <c r="B247" s="18" t="s">
        <v>51</v>
      </c>
      <c r="C247" s="14" t="s">
        <v>20</v>
      </c>
      <c r="D247" s="19"/>
      <c r="E247" s="19"/>
      <c r="F247" s="20"/>
      <c r="G247" s="91"/>
      <c r="H247" s="22">
        <f t="shared" ref="H247:S249" si="215">IFERROR(H243*$X233,0)</f>
        <v>0</v>
      </c>
      <c r="I247" s="22">
        <f t="shared" si="215"/>
        <v>0</v>
      </c>
      <c r="J247" s="22">
        <f t="shared" si="215"/>
        <v>0</v>
      </c>
      <c r="K247" s="22">
        <f t="shared" si="215"/>
        <v>0</v>
      </c>
      <c r="L247" s="22">
        <f t="shared" si="215"/>
        <v>0</v>
      </c>
      <c r="M247" s="22">
        <f t="shared" si="215"/>
        <v>0</v>
      </c>
      <c r="N247" s="22">
        <f t="shared" si="215"/>
        <v>0</v>
      </c>
      <c r="O247" s="22">
        <f t="shared" si="215"/>
        <v>0</v>
      </c>
      <c r="P247" s="22">
        <f t="shared" si="215"/>
        <v>0</v>
      </c>
      <c r="Q247" s="22">
        <f t="shared" si="215"/>
        <v>0</v>
      </c>
      <c r="R247" s="22">
        <f t="shared" si="215"/>
        <v>0</v>
      </c>
      <c r="S247" s="22">
        <f t="shared" si="215"/>
        <v>0</v>
      </c>
      <c r="T247" s="22">
        <f t="shared" ref="T247" si="216">IFERROR(T243*$X233,0)</f>
        <v>0</v>
      </c>
      <c r="U247" s="17"/>
      <c r="V247" s="26"/>
      <c r="W247" s="26"/>
      <c r="X247" s="26"/>
    </row>
    <row r="248" spans="2:24">
      <c r="B248" s="18" t="s">
        <v>52</v>
      </c>
      <c r="C248" s="14" t="s">
        <v>20</v>
      </c>
      <c r="D248" s="19"/>
      <c r="E248" s="19"/>
      <c r="F248" s="20"/>
      <c r="G248" s="91"/>
      <c r="H248" s="22">
        <f t="shared" si="215"/>
        <v>0</v>
      </c>
      <c r="I248" s="22">
        <f t="shared" si="215"/>
        <v>0</v>
      </c>
      <c r="J248" s="22">
        <f t="shared" si="215"/>
        <v>0</v>
      </c>
      <c r="K248" s="22">
        <f t="shared" si="215"/>
        <v>0</v>
      </c>
      <c r="L248" s="22">
        <f t="shared" si="215"/>
        <v>0</v>
      </c>
      <c r="M248" s="22">
        <f t="shared" si="215"/>
        <v>0</v>
      </c>
      <c r="N248" s="22">
        <f t="shared" si="215"/>
        <v>0</v>
      </c>
      <c r="O248" s="22">
        <f t="shared" si="215"/>
        <v>0</v>
      </c>
      <c r="P248" s="22">
        <f t="shared" si="215"/>
        <v>0</v>
      </c>
      <c r="Q248" s="22">
        <f t="shared" si="215"/>
        <v>0</v>
      </c>
      <c r="R248" s="22">
        <f t="shared" si="215"/>
        <v>0</v>
      </c>
      <c r="S248" s="22">
        <f t="shared" si="215"/>
        <v>0</v>
      </c>
      <c r="T248" s="22">
        <f t="shared" ref="T248" si="217">IFERROR(T244*$X234,0)</f>
        <v>0</v>
      </c>
      <c r="U248" s="17"/>
      <c r="V248" s="26"/>
      <c r="W248" s="26"/>
      <c r="X248" s="26"/>
    </row>
    <row r="249" spans="2:24">
      <c r="B249" s="18" t="s">
        <v>55</v>
      </c>
      <c r="C249" s="14" t="s">
        <v>20</v>
      </c>
      <c r="D249" s="19"/>
      <c r="E249" s="19"/>
      <c r="F249" s="19"/>
      <c r="G249" s="91"/>
      <c r="H249" s="22">
        <f t="shared" si="215"/>
        <v>0</v>
      </c>
      <c r="I249" s="22">
        <f t="shared" si="215"/>
        <v>0</v>
      </c>
      <c r="J249" s="22">
        <f t="shared" si="215"/>
        <v>0</v>
      </c>
      <c r="K249" s="22">
        <f t="shared" si="215"/>
        <v>0</v>
      </c>
      <c r="L249" s="22">
        <f t="shared" si="215"/>
        <v>0</v>
      </c>
      <c r="M249" s="22">
        <f t="shared" si="215"/>
        <v>0</v>
      </c>
      <c r="N249" s="22">
        <f t="shared" si="215"/>
        <v>0</v>
      </c>
      <c r="O249" s="22">
        <f t="shared" si="215"/>
        <v>0</v>
      </c>
      <c r="P249" s="22">
        <f t="shared" si="215"/>
        <v>0</v>
      </c>
      <c r="Q249" s="22">
        <f t="shared" si="215"/>
        <v>0</v>
      </c>
      <c r="R249" s="22">
        <f t="shared" si="215"/>
        <v>0</v>
      </c>
      <c r="S249" s="22">
        <f t="shared" si="215"/>
        <v>0</v>
      </c>
      <c r="T249" s="22">
        <f t="shared" ref="T249" si="218">IFERROR(T245*$X235,0)</f>
        <v>0</v>
      </c>
      <c r="U249" s="17"/>
      <c r="V249" s="26"/>
      <c r="W249" s="26"/>
      <c r="X249" s="26"/>
    </row>
    <row r="250" spans="2:24">
      <c r="B250" s="27" t="s">
        <v>21</v>
      </c>
      <c r="C250" s="28" t="s">
        <v>20</v>
      </c>
      <c r="D250" s="29"/>
      <c r="E250" s="29"/>
      <c r="F250" s="29"/>
      <c r="G250" s="27"/>
      <c r="H250" s="30">
        <f t="shared" ref="H250:T250" si="219">SUM(H246:H249)</f>
        <v>0</v>
      </c>
      <c r="I250" s="30">
        <f t="shared" si="219"/>
        <v>0</v>
      </c>
      <c r="J250" s="30">
        <f t="shared" si="219"/>
        <v>0</v>
      </c>
      <c r="K250" s="30">
        <f t="shared" si="219"/>
        <v>0</v>
      </c>
      <c r="L250" s="30">
        <f t="shared" si="219"/>
        <v>0</v>
      </c>
      <c r="M250" s="30">
        <f t="shared" si="219"/>
        <v>0</v>
      </c>
      <c r="N250" s="30">
        <f t="shared" si="219"/>
        <v>0</v>
      </c>
      <c r="O250" s="30">
        <f t="shared" si="219"/>
        <v>0</v>
      </c>
      <c r="P250" s="30">
        <f t="shared" si="219"/>
        <v>0</v>
      </c>
      <c r="Q250" s="30">
        <f t="shared" si="219"/>
        <v>0</v>
      </c>
      <c r="R250" s="30">
        <f t="shared" si="219"/>
        <v>0</v>
      </c>
      <c r="S250" s="30">
        <f t="shared" si="219"/>
        <v>0</v>
      </c>
      <c r="T250" s="30">
        <f t="shared" si="219"/>
        <v>0</v>
      </c>
      <c r="U250" s="17"/>
      <c r="V250" s="26"/>
      <c r="W250" s="26"/>
      <c r="X250" s="26"/>
    </row>
    <row r="251" spans="2:24">
      <c r="B251" s="95" t="s">
        <v>61</v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6"/>
      <c r="V251" s="8"/>
      <c r="W251" s="8"/>
      <c r="X251" s="8"/>
    </row>
    <row r="252" spans="2:24">
      <c r="B252" s="14" t="s">
        <v>44</v>
      </c>
      <c r="C252" s="14" t="s">
        <v>45</v>
      </c>
      <c r="D252" s="15"/>
      <c r="E252" s="15"/>
      <c r="F252" s="16"/>
      <c r="G252" s="87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9"/>
      <c r="U252" s="17"/>
      <c r="V252" s="40"/>
      <c r="W252" s="40"/>
      <c r="X252" s="40"/>
    </row>
    <row r="253" spans="2:24">
      <c r="B253" s="18" t="s">
        <v>46</v>
      </c>
      <c r="C253" s="14" t="s">
        <v>17</v>
      </c>
      <c r="D253" s="19"/>
      <c r="E253" s="19"/>
      <c r="F253" s="20"/>
      <c r="G253" s="90"/>
      <c r="H253" s="22">
        <f t="shared" ref="H253:T253" si="220">H231-H242</f>
        <v>8.4499999999999993</v>
      </c>
      <c r="I253" s="22">
        <f t="shared" si="220"/>
        <v>8.4499999999999993</v>
      </c>
      <c r="J253" s="22">
        <f t="shared" si="220"/>
        <v>8.4499999999999993</v>
      </c>
      <c r="K253" s="22">
        <f t="shared" si="220"/>
        <v>8.4499999999999993</v>
      </c>
      <c r="L253" s="22">
        <f t="shared" si="220"/>
        <v>8.4499999999999993</v>
      </c>
      <c r="M253" s="22">
        <f t="shared" si="220"/>
        <v>8.4499999999999993</v>
      </c>
      <c r="N253" s="22">
        <f t="shared" si="220"/>
        <v>8.4499999999999993</v>
      </c>
      <c r="O253" s="22">
        <f t="shared" si="220"/>
        <v>8.4499999999999993</v>
      </c>
      <c r="P253" s="22">
        <f t="shared" si="220"/>
        <v>8.4499999999999993</v>
      </c>
      <c r="Q253" s="22">
        <f t="shared" si="220"/>
        <v>8.4499999999999993</v>
      </c>
      <c r="R253" s="22">
        <f t="shared" si="220"/>
        <v>8.4499999999999993</v>
      </c>
      <c r="S253" s="22">
        <f t="shared" si="220"/>
        <v>8.4499999999999993</v>
      </c>
      <c r="T253" s="22">
        <f t="shared" si="220"/>
        <v>8.4499999999999993</v>
      </c>
      <c r="U253" s="17"/>
      <c r="V253" s="40"/>
      <c r="W253" s="40"/>
      <c r="X253" s="40"/>
    </row>
    <row r="254" spans="2:24">
      <c r="B254" s="18" t="s">
        <v>51</v>
      </c>
      <c r="C254" s="14" t="s">
        <v>17</v>
      </c>
      <c r="D254" s="19"/>
      <c r="E254" s="19"/>
      <c r="F254" s="20"/>
      <c r="G254" s="91"/>
      <c r="H254" s="22">
        <f t="shared" ref="H254:T254" si="221">H232-H243</f>
        <v>0</v>
      </c>
      <c r="I254" s="22">
        <f t="shared" si="221"/>
        <v>0</v>
      </c>
      <c r="J254" s="22">
        <f t="shared" si="221"/>
        <v>0</v>
      </c>
      <c r="K254" s="22">
        <f t="shared" si="221"/>
        <v>0</v>
      </c>
      <c r="L254" s="22">
        <f t="shared" si="221"/>
        <v>0</v>
      </c>
      <c r="M254" s="22">
        <f t="shared" si="221"/>
        <v>0</v>
      </c>
      <c r="N254" s="22">
        <f t="shared" si="221"/>
        <v>0</v>
      </c>
      <c r="O254" s="22">
        <f t="shared" si="221"/>
        <v>0</v>
      </c>
      <c r="P254" s="22">
        <f t="shared" si="221"/>
        <v>0</v>
      </c>
      <c r="Q254" s="22">
        <f t="shared" si="221"/>
        <v>0</v>
      </c>
      <c r="R254" s="22">
        <f t="shared" si="221"/>
        <v>0</v>
      </c>
      <c r="S254" s="22">
        <f t="shared" si="221"/>
        <v>0</v>
      </c>
      <c r="T254" s="22">
        <f t="shared" si="221"/>
        <v>0</v>
      </c>
      <c r="U254" s="17"/>
      <c r="V254" s="40"/>
      <c r="W254" s="40"/>
      <c r="X254" s="40"/>
    </row>
    <row r="255" spans="2:24">
      <c r="B255" s="18" t="s">
        <v>52</v>
      </c>
      <c r="C255" s="14" t="s">
        <v>53</v>
      </c>
      <c r="D255" s="19"/>
      <c r="E255" s="19"/>
      <c r="F255" s="20"/>
      <c r="G255" s="91"/>
      <c r="H255" s="22">
        <f t="shared" ref="H255:T255" si="222">H233-H244</f>
        <v>0</v>
      </c>
      <c r="I255" s="22">
        <f t="shared" si="222"/>
        <v>0</v>
      </c>
      <c r="J255" s="22">
        <f t="shared" si="222"/>
        <v>0</v>
      </c>
      <c r="K255" s="22">
        <f t="shared" si="222"/>
        <v>0</v>
      </c>
      <c r="L255" s="22">
        <f t="shared" si="222"/>
        <v>0</v>
      </c>
      <c r="M255" s="22">
        <f t="shared" si="222"/>
        <v>0</v>
      </c>
      <c r="N255" s="22">
        <f t="shared" si="222"/>
        <v>0</v>
      </c>
      <c r="O255" s="22">
        <f t="shared" si="222"/>
        <v>0</v>
      </c>
      <c r="P255" s="22">
        <f t="shared" si="222"/>
        <v>0</v>
      </c>
      <c r="Q255" s="22">
        <f t="shared" si="222"/>
        <v>0</v>
      </c>
      <c r="R255" s="22">
        <f t="shared" si="222"/>
        <v>0</v>
      </c>
      <c r="S255" s="22">
        <f t="shared" si="222"/>
        <v>0</v>
      </c>
      <c r="T255" s="22">
        <f t="shared" si="222"/>
        <v>0</v>
      </c>
      <c r="U255" s="17"/>
      <c r="V255" s="40"/>
      <c r="W255" s="40"/>
      <c r="X255" s="40"/>
    </row>
    <row r="256" spans="2:24">
      <c r="B256" s="18" t="s">
        <v>55</v>
      </c>
      <c r="C256" s="14" t="s">
        <v>17</v>
      </c>
      <c r="D256" s="19"/>
      <c r="E256" s="19"/>
      <c r="F256" s="20"/>
      <c r="G256" s="91"/>
      <c r="H256" s="22">
        <f t="shared" ref="H256:T256" si="223">H234-H245</f>
        <v>74.200500000000005</v>
      </c>
      <c r="I256" s="22">
        <f t="shared" si="223"/>
        <v>74.200500000000005</v>
      </c>
      <c r="J256" s="22">
        <f t="shared" si="223"/>
        <v>74.200500000000005</v>
      </c>
      <c r="K256" s="22">
        <f t="shared" si="223"/>
        <v>74.200500000000005</v>
      </c>
      <c r="L256" s="22">
        <f t="shared" si="223"/>
        <v>74.200500000000005</v>
      </c>
      <c r="M256" s="22">
        <f t="shared" si="223"/>
        <v>74.200500000000005</v>
      </c>
      <c r="N256" s="22">
        <f t="shared" si="223"/>
        <v>74.200500000000005</v>
      </c>
      <c r="O256" s="22">
        <f t="shared" si="223"/>
        <v>74.200500000000005</v>
      </c>
      <c r="P256" s="22">
        <f t="shared" si="223"/>
        <v>74.200500000000005</v>
      </c>
      <c r="Q256" s="22">
        <f t="shared" si="223"/>
        <v>74.200500000000005</v>
      </c>
      <c r="R256" s="22">
        <f t="shared" si="223"/>
        <v>74.200500000000005</v>
      </c>
      <c r="S256" s="22">
        <f t="shared" si="223"/>
        <v>74.200500000000005</v>
      </c>
      <c r="T256" s="22">
        <f t="shared" si="223"/>
        <v>74.200500000000005</v>
      </c>
      <c r="U256" s="17"/>
      <c r="V256" s="40"/>
      <c r="W256" s="40"/>
      <c r="X256" s="40"/>
    </row>
    <row r="257" spans="2:28">
      <c r="B257" s="18" t="s">
        <v>46</v>
      </c>
      <c r="C257" s="14" t="s">
        <v>20</v>
      </c>
      <c r="D257" s="19"/>
      <c r="E257" s="19"/>
      <c r="F257" s="20"/>
      <c r="G257" s="91"/>
      <c r="H257" s="22">
        <f>IFERROR(H235-H246,0)</f>
        <v>42250</v>
      </c>
      <c r="I257" s="22">
        <f t="shared" ref="I257:S257" si="224">IFERROR(I235-I246,0)</f>
        <v>42250</v>
      </c>
      <c r="J257" s="22">
        <f t="shared" si="224"/>
        <v>42250</v>
      </c>
      <c r="K257" s="22">
        <f t="shared" si="224"/>
        <v>42250</v>
      </c>
      <c r="L257" s="22">
        <f t="shared" si="224"/>
        <v>42250</v>
      </c>
      <c r="M257" s="22">
        <f t="shared" si="224"/>
        <v>42250</v>
      </c>
      <c r="N257" s="22">
        <f t="shared" si="224"/>
        <v>42250</v>
      </c>
      <c r="O257" s="22">
        <f t="shared" si="224"/>
        <v>42250</v>
      </c>
      <c r="P257" s="22">
        <f t="shared" si="224"/>
        <v>42250</v>
      </c>
      <c r="Q257" s="22">
        <f t="shared" si="224"/>
        <v>42250</v>
      </c>
      <c r="R257" s="22">
        <f t="shared" si="224"/>
        <v>42250</v>
      </c>
      <c r="S257" s="22">
        <f t="shared" si="224"/>
        <v>42250</v>
      </c>
      <c r="T257" s="22">
        <f t="shared" ref="T257" si="225">T235-T246</f>
        <v>42250</v>
      </c>
      <c r="U257" s="17"/>
      <c r="V257" s="40"/>
      <c r="W257" s="40"/>
      <c r="X257" s="40"/>
    </row>
    <row r="258" spans="2:28">
      <c r="B258" s="18" t="s">
        <v>51</v>
      </c>
      <c r="C258" s="14" t="s">
        <v>20</v>
      </c>
      <c r="D258" s="19"/>
      <c r="E258" s="19"/>
      <c r="F258" s="20"/>
      <c r="G258" s="91"/>
      <c r="H258" s="22">
        <f t="shared" ref="H258:S260" si="226">IFERROR(H236-H247,0)</f>
        <v>0</v>
      </c>
      <c r="I258" s="22">
        <f t="shared" si="226"/>
        <v>0</v>
      </c>
      <c r="J258" s="22">
        <f t="shared" si="226"/>
        <v>0</v>
      </c>
      <c r="K258" s="22">
        <f t="shared" si="226"/>
        <v>0</v>
      </c>
      <c r="L258" s="22">
        <f t="shared" si="226"/>
        <v>0</v>
      </c>
      <c r="M258" s="22">
        <f t="shared" si="226"/>
        <v>0</v>
      </c>
      <c r="N258" s="22">
        <f t="shared" si="226"/>
        <v>0</v>
      </c>
      <c r="O258" s="22">
        <f t="shared" si="226"/>
        <v>0</v>
      </c>
      <c r="P258" s="22">
        <f t="shared" si="226"/>
        <v>0</v>
      </c>
      <c r="Q258" s="22">
        <f t="shared" si="226"/>
        <v>0</v>
      </c>
      <c r="R258" s="22">
        <f t="shared" si="226"/>
        <v>0</v>
      </c>
      <c r="S258" s="22">
        <f t="shared" si="226"/>
        <v>0</v>
      </c>
      <c r="T258" s="22">
        <f t="shared" ref="T258" si="227">T236-T247</f>
        <v>0</v>
      </c>
      <c r="U258" s="17"/>
      <c r="V258" s="26"/>
      <c r="W258" s="26"/>
      <c r="X258" s="26"/>
    </row>
    <row r="259" spans="2:28">
      <c r="B259" s="18" t="s">
        <v>52</v>
      </c>
      <c r="C259" s="14" t="s">
        <v>20</v>
      </c>
      <c r="D259" s="19"/>
      <c r="E259" s="19"/>
      <c r="F259" s="20"/>
      <c r="G259" s="91"/>
      <c r="H259" s="22">
        <f t="shared" si="226"/>
        <v>0</v>
      </c>
      <c r="I259" s="22">
        <f t="shared" si="226"/>
        <v>0</v>
      </c>
      <c r="J259" s="22">
        <f t="shared" si="226"/>
        <v>0</v>
      </c>
      <c r="K259" s="22">
        <f t="shared" si="226"/>
        <v>0</v>
      </c>
      <c r="L259" s="22">
        <f t="shared" si="226"/>
        <v>0</v>
      </c>
      <c r="M259" s="22">
        <f t="shared" si="226"/>
        <v>0</v>
      </c>
      <c r="N259" s="22">
        <f t="shared" si="226"/>
        <v>0</v>
      </c>
      <c r="O259" s="22">
        <f t="shared" si="226"/>
        <v>0</v>
      </c>
      <c r="P259" s="22">
        <f t="shared" si="226"/>
        <v>0</v>
      </c>
      <c r="Q259" s="22">
        <f t="shared" si="226"/>
        <v>0</v>
      </c>
      <c r="R259" s="22">
        <f t="shared" si="226"/>
        <v>0</v>
      </c>
      <c r="S259" s="22">
        <f t="shared" si="226"/>
        <v>0</v>
      </c>
      <c r="T259" s="22">
        <f t="shared" ref="T259" si="228">T237-T248</f>
        <v>0</v>
      </c>
      <c r="U259" s="17"/>
      <c r="V259" s="26"/>
      <c r="W259" s="26"/>
      <c r="X259" s="26"/>
    </row>
    <row r="260" spans="2:28">
      <c r="B260" s="18" t="s">
        <v>55</v>
      </c>
      <c r="C260" s="14" t="s">
        <v>20</v>
      </c>
      <c r="D260" s="19"/>
      <c r="E260" s="19"/>
      <c r="F260" s="19"/>
      <c r="G260" s="91"/>
      <c r="H260" s="22">
        <f t="shared" si="226"/>
        <v>128316.72</v>
      </c>
      <c r="I260" s="22">
        <f t="shared" si="226"/>
        <v>128316.72</v>
      </c>
      <c r="J260" s="22">
        <f t="shared" si="226"/>
        <v>128316.72</v>
      </c>
      <c r="K260" s="22">
        <f t="shared" si="226"/>
        <v>128316.72</v>
      </c>
      <c r="L260" s="22">
        <f t="shared" si="226"/>
        <v>128316.72</v>
      </c>
      <c r="M260" s="22">
        <f t="shared" si="226"/>
        <v>128316.72</v>
      </c>
      <c r="N260" s="22">
        <f t="shared" si="226"/>
        <v>128316.72</v>
      </c>
      <c r="O260" s="22">
        <f t="shared" si="226"/>
        <v>128316.72</v>
      </c>
      <c r="P260" s="22">
        <f t="shared" si="226"/>
        <v>128316.72</v>
      </c>
      <c r="Q260" s="22">
        <f t="shared" si="226"/>
        <v>128316.72</v>
      </c>
      <c r="R260" s="22">
        <f t="shared" si="226"/>
        <v>128316.72</v>
      </c>
      <c r="S260" s="22">
        <f t="shared" si="226"/>
        <v>128316.72</v>
      </c>
      <c r="T260" s="22">
        <f t="shared" ref="T260" si="229">T238-T249</f>
        <v>128316.72</v>
      </c>
      <c r="U260" s="17"/>
      <c r="V260" s="26"/>
      <c r="W260" s="26"/>
      <c r="X260" s="26"/>
    </row>
    <row r="261" spans="2:28">
      <c r="B261" s="27" t="s">
        <v>21</v>
      </c>
      <c r="C261" s="28" t="s">
        <v>20</v>
      </c>
      <c r="D261" s="29"/>
      <c r="E261" s="29"/>
      <c r="F261" s="29"/>
      <c r="G261" s="27"/>
      <c r="H261" s="30">
        <f t="shared" ref="H261:T261" si="230">SUM(H257:H260)</f>
        <v>170566.72</v>
      </c>
      <c r="I261" s="30">
        <f t="shared" si="230"/>
        <v>170566.72</v>
      </c>
      <c r="J261" s="30">
        <f t="shared" si="230"/>
        <v>170566.72</v>
      </c>
      <c r="K261" s="30">
        <f t="shared" si="230"/>
        <v>170566.72</v>
      </c>
      <c r="L261" s="30">
        <f t="shared" si="230"/>
        <v>170566.72</v>
      </c>
      <c r="M261" s="30">
        <f t="shared" si="230"/>
        <v>170566.72</v>
      </c>
      <c r="N261" s="30">
        <f t="shared" si="230"/>
        <v>170566.72</v>
      </c>
      <c r="O261" s="30">
        <f t="shared" si="230"/>
        <v>170566.72</v>
      </c>
      <c r="P261" s="30">
        <f t="shared" si="230"/>
        <v>170566.72</v>
      </c>
      <c r="Q261" s="30">
        <f t="shared" si="230"/>
        <v>170566.72</v>
      </c>
      <c r="R261" s="30">
        <f t="shared" si="230"/>
        <v>170566.72</v>
      </c>
      <c r="S261" s="30">
        <f t="shared" si="230"/>
        <v>170566.72</v>
      </c>
      <c r="T261" s="30">
        <f t="shared" si="230"/>
        <v>170566.72</v>
      </c>
      <c r="U261" s="17"/>
      <c r="V261" s="26"/>
      <c r="W261" s="26"/>
      <c r="X261" s="26"/>
    </row>
    <row r="262" spans="2:28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8"/>
      <c r="W262" s="8"/>
      <c r="X262" s="8"/>
    </row>
    <row r="263" spans="2:28">
      <c r="B263" s="96" t="str">
        <f>'8 - Údaje a hodnotící tabulky '!B140</f>
        <v>Základní umělecká škola</v>
      </c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8"/>
      <c r="U263" s="6"/>
      <c r="V263" s="8"/>
      <c r="W263" s="8"/>
      <c r="X263" s="8"/>
    </row>
    <row r="264" spans="2:28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1"/>
      <c r="U264" s="6"/>
      <c r="V264" s="8"/>
      <c r="W264" s="8"/>
      <c r="X264" s="8"/>
    </row>
    <row r="265" spans="2:28">
      <c r="B265" s="41" t="s">
        <v>39</v>
      </c>
      <c r="C265" s="10">
        <f>C228</f>
        <v>11</v>
      </c>
      <c r="D265" s="11"/>
      <c r="E265" s="11"/>
      <c r="F265" s="12" t="s">
        <v>40</v>
      </c>
      <c r="G265" s="12" t="s">
        <v>41</v>
      </c>
      <c r="H265" s="12">
        <v>0</v>
      </c>
      <c r="I265" s="12">
        <f>H265+1</f>
        <v>1</v>
      </c>
      <c r="J265" s="12">
        <f t="shared" ref="J265" si="231">I265+1</f>
        <v>2</v>
      </c>
      <c r="K265" s="12">
        <f t="shared" ref="K265" si="232">J265+1</f>
        <v>3</v>
      </c>
      <c r="L265" s="12">
        <f t="shared" ref="L265" si="233">K265+1</f>
        <v>4</v>
      </c>
      <c r="M265" s="12">
        <f t="shared" ref="M265" si="234">L265+1</f>
        <v>5</v>
      </c>
      <c r="N265" s="12">
        <f t="shared" ref="N265" si="235">M265+1</f>
        <v>6</v>
      </c>
      <c r="O265" s="12">
        <f t="shared" ref="O265" si="236">N265+1</f>
        <v>7</v>
      </c>
      <c r="P265" s="12">
        <f t="shared" ref="P265" si="237">O265+1</f>
        <v>8</v>
      </c>
      <c r="Q265" s="12">
        <f t="shared" ref="Q265" si="238">P265+1</f>
        <v>9</v>
      </c>
      <c r="R265" s="12">
        <f t="shared" ref="R265" si="239">Q265+1</f>
        <v>10</v>
      </c>
      <c r="S265" s="12">
        <f t="shared" ref="S265" si="240">R265+1</f>
        <v>11</v>
      </c>
      <c r="T265" s="12">
        <v>12</v>
      </c>
      <c r="U265" s="13"/>
      <c r="V265" s="13"/>
      <c r="W265" s="13"/>
      <c r="X265" s="13"/>
    </row>
    <row r="266" spans="2:28">
      <c r="B266" s="102" t="s">
        <v>43</v>
      </c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6"/>
      <c r="V266" s="8"/>
      <c r="W266" s="8"/>
      <c r="X266" s="8"/>
    </row>
    <row r="267" spans="2:28" ht="15" customHeight="1">
      <c r="B267" s="14" t="s">
        <v>44</v>
      </c>
      <c r="C267" s="14" t="s">
        <v>45</v>
      </c>
      <c r="D267" s="15"/>
      <c r="E267" s="15"/>
      <c r="F267" s="16"/>
      <c r="G267" s="87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9"/>
      <c r="U267" s="17"/>
      <c r="V267" s="92" t="s">
        <v>47</v>
      </c>
      <c r="W267" s="92" t="s">
        <v>48</v>
      </c>
      <c r="X267" s="93" t="s">
        <v>49</v>
      </c>
      <c r="Z267" s="93" t="s">
        <v>47</v>
      </c>
      <c r="AA267" s="92" t="s">
        <v>50</v>
      </c>
      <c r="AB267" s="103"/>
    </row>
    <row r="268" spans="2:28">
      <c r="B268" s="18" t="s">
        <v>46</v>
      </c>
      <c r="C268" s="14" t="s">
        <v>17</v>
      </c>
      <c r="D268" s="19"/>
      <c r="E268" s="19"/>
      <c r="F268" s="20"/>
      <c r="G268" s="21">
        <v>20.882670000000001</v>
      </c>
      <c r="H268" s="22">
        <f>G268</f>
        <v>20.882670000000001</v>
      </c>
      <c r="I268" s="22">
        <f t="shared" ref="I268:T275" si="241">H268</f>
        <v>20.882670000000001</v>
      </c>
      <c r="J268" s="22">
        <f t="shared" si="241"/>
        <v>20.882670000000001</v>
      </c>
      <c r="K268" s="22">
        <f t="shared" si="241"/>
        <v>20.882670000000001</v>
      </c>
      <c r="L268" s="22">
        <f t="shared" si="241"/>
        <v>20.882670000000001</v>
      </c>
      <c r="M268" s="22">
        <f t="shared" si="241"/>
        <v>20.882670000000001</v>
      </c>
      <c r="N268" s="22">
        <f t="shared" si="241"/>
        <v>20.882670000000001</v>
      </c>
      <c r="O268" s="22">
        <f t="shared" si="241"/>
        <v>20.882670000000001</v>
      </c>
      <c r="P268" s="22">
        <f t="shared" si="241"/>
        <v>20.882670000000001</v>
      </c>
      <c r="Q268" s="22">
        <f t="shared" si="241"/>
        <v>20.882670000000001</v>
      </c>
      <c r="R268" s="22">
        <f t="shared" si="241"/>
        <v>20.882670000000001</v>
      </c>
      <c r="S268" s="22">
        <f t="shared" si="241"/>
        <v>20.882670000000001</v>
      </c>
      <c r="T268" s="22">
        <f t="shared" si="241"/>
        <v>20.882670000000001</v>
      </c>
      <c r="U268" s="17"/>
      <c r="V268" s="92"/>
      <c r="W268" s="92"/>
      <c r="X268" s="94"/>
      <c r="Z268" s="94"/>
      <c r="AA268" s="92"/>
      <c r="AB268" s="103"/>
    </row>
    <row r="269" spans="2:28">
      <c r="B269" s="18" t="s">
        <v>51</v>
      </c>
      <c r="C269" s="14" t="s">
        <v>17</v>
      </c>
      <c r="D269" s="19"/>
      <c r="E269" s="19"/>
      <c r="F269" s="20"/>
      <c r="G269" s="21">
        <v>0</v>
      </c>
      <c r="H269" s="22">
        <f t="shared" ref="H269:H275" si="242">G269</f>
        <v>0</v>
      </c>
      <c r="I269" s="22">
        <f t="shared" si="241"/>
        <v>0</v>
      </c>
      <c r="J269" s="22">
        <f t="shared" si="241"/>
        <v>0</v>
      </c>
      <c r="K269" s="22">
        <f t="shared" si="241"/>
        <v>0</v>
      </c>
      <c r="L269" s="22">
        <f t="shared" si="241"/>
        <v>0</v>
      </c>
      <c r="M269" s="22">
        <f t="shared" si="241"/>
        <v>0</v>
      </c>
      <c r="N269" s="22">
        <f t="shared" si="241"/>
        <v>0</v>
      </c>
      <c r="O269" s="22">
        <f t="shared" si="241"/>
        <v>0</v>
      </c>
      <c r="P269" s="22">
        <f t="shared" si="241"/>
        <v>0</v>
      </c>
      <c r="Q269" s="22">
        <f t="shared" si="241"/>
        <v>0</v>
      </c>
      <c r="R269" s="22">
        <f t="shared" si="241"/>
        <v>0</v>
      </c>
      <c r="S269" s="22">
        <f t="shared" si="241"/>
        <v>0</v>
      </c>
      <c r="T269" s="22">
        <f t="shared" si="241"/>
        <v>0</v>
      </c>
      <c r="U269" s="17"/>
      <c r="V269" s="24" t="s">
        <v>54</v>
      </c>
      <c r="W269" s="25">
        <f>IFERROR(G272/G268,"-")</f>
        <v>4999.9990422680621</v>
      </c>
      <c r="X269" s="25">
        <f>IFERROR(W269*AB269,"-")</f>
        <v>6049.9988411443546</v>
      </c>
      <c r="Z269" s="24" t="s">
        <v>46</v>
      </c>
      <c r="AA269" s="64">
        <v>0.21</v>
      </c>
      <c r="AB269" s="65">
        <f>1+AA269</f>
        <v>1.21</v>
      </c>
    </row>
    <row r="270" spans="2:28">
      <c r="B270" s="18" t="s">
        <v>52</v>
      </c>
      <c r="C270" s="14" t="s">
        <v>53</v>
      </c>
      <c r="D270" s="19"/>
      <c r="E270" s="19"/>
      <c r="F270" s="20"/>
      <c r="G270" s="21">
        <v>0</v>
      </c>
      <c r="H270" s="22">
        <f t="shared" si="242"/>
        <v>0</v>
      </c>
      <c r="I270" s="22">
        <f t="shared" si="241"/>
        <v>0</v>
      </c>
      <c r="J270" s="22">
        <f t="shared" si="241"/>
        <v>0</v>
      </c>
      <c r="K270" s="22">
        <f t="shared" si="241"/>
        <v>0</v>
      </c>
      <c r="L270" s="22">
        <f t="shared" si="241"/>
        <v>0</v>
      </c>
      <c r="M270" s="22">
        <f t="shared" si="241"/>
        <v>0</v>
      </c>
      <c r="N270" s="22">
        <f t="shared" si="241"/>
        <v>0</v>
      </c>
      <c r="O270" s="22">
        <f t="shared" si="241"/>
        <v>0</v>
      </c>
      <c r="P270" s="22">
        <f t="shared" si="241"/>
        <v>0</v>
      </c>
      <c r="Q270" s="22">
        <f t="shared" si="241"/>
        <v>0</v>
      </c>
      <c r="R270" s="22">
        <f t="shared" si="241"/>
        <v>0</v>
      </c>
      <c r="S270" s="22">
        <f t="shared" si="241"/>
        <v>0</v>
      </c>
      <c r="T270" s="22">
        <f t="shared" si="241"/>
        <v>0</v>
      </c>
      <c r="U270" s="17"/>
      <c r="V270" s="24" t="s">
        <v>56</v>
      </c>
      <c r="W270" s="25" t="str">
        <f t="shared" ref="W270:W272" si="243">IFERROR(G273/G269,"-")</f>
        <v>-</v>
      </c>
      <c r="X270" s="25" t="str">
        <f t="shared" ref="X270:X272" si="244">IFERROR(W270*AB270,"-")</f>
        <v>-</v>
      </c>
      <c r="Z270" s="24" t="s">
        <v>51</v>
      </c>
      <c r="AA270" s="64">
        <v>0.12</v>
      </c>
      <c r="AB270" s="65">
        <f t="shared" ref="AB270:AB272" si="245">1+AA270</f>
        <v>1.1200000000000001</v>
      </c>
    </row>
    <row r="271" spans="2:28" ht="15" customHeight="1">
      <c r="B271" s="18" t="s">
        <v>55</v>
      </c>
      <c r="C271" s="14" t="s">
        <v>17</v>
      </c>
      <c r="D271" s="19"/>
      <c r="E271" s="19"/>
      <c r="F271" s="20"/>
      <c r="G271" s="21">
        <v>112.0145</v>
      </c>
      <c r="H271" s="22">
        <f t="shared" si="242"/>
        <v>112.0145</v>
      </c>
      <c r="I271" s="22">
        <f t="shared" si="241"/>
        <v>112.0145</v>
      </c>
      <c r="J271" s="22">
        <f t="shared" si="241"/>
        <v>112.0145</v>
      </c>
      <c r="K271" s="22">
        <f t="shared" si="241"/>
        <v>112.0145</v>
      </c>
      <c r="L271" s="22">
        <f t="shared" si="241"/>
        <v>112.0145</v>
      </c>
      <c r="M271" s="22">
        <f t="shared" si="241"/>
        <v>112.0145</v>
      </c>
      <c r="N271" s="22">
        <f t="shared" si="241"/>
        <v>112.0145</v>
      </c>
      <c r="O271" s="22">
        <f t="shared" si="241"/>
        <v>112.0145</v>
      </c>
      <c r="P271" s="22">
        <f t="shared" si="241"/>
        <v>112.0145</v>
      </c>
      <c r="Q271" s="22">
        <f t="shared" si="241"/>
        <v>112.0145</v>
      </c>
      <c r="R271" s="22">
        <f t="shared" si="241"/>
        <v>112.0145</v>
      </c>
      <c r="S271" s="22">
        <f t="shared" si="241"/>
        <v>112.0145</v>
      </c>
      <c r="T271" s="22">
        <f t="shared" si="241"/>
        <v>112.0145</v>
      </c>
      <c r="U271" s="17"/>
      <c r="V271" s="24" t="s">
        <v>57</v>
      </c>
      <c r="W271" s="25" t="str">
        <f t="shared" si="243"/>
        <v>-</v>
      </c>
      <c r="X271" s="25" t="str">
        <f t="shared" si="244"/>
        <v>-</v>
      </c>
      <c r="Z271" s="24" t="s">
        <v>58</v>
      </c>
      <c r="AA271" s="64">
        <v>0.12</v>
      </c>
      <c r="AB271" s="65">
        <f t="shared" si="245"/>
        <v>1.1200000000000001</v>
      </c>
    </row>
    <row r="272" spans="2:28">
      <c r="B272" s="18" t="s">
        <v>46</v>
      </c>
      <c r="C272" s="14" t="s">
        <v>20</v>
      </c>
      <c r="D272" s="19"/>
      <c r="E272" s="19"/>
      <c r="F272" s="20"/>
      <c r="G272" s="21">
        <v>104413.33</v>
      </c>
      <c r="H272" s="22">
        <f t="shared" si="242"/>
        <v>104413.33</v>
      </c>
      <c r="I272" s="22">
        <f t="shared" si="241"/>
        <v>104413.33</v>
      </c>
      <c r="J272" s="22">
        <f t="shared" si="241"/>
        <v>104413.33</v>
      </c>
      <c r="K272" s="22">
        <f t="shared" si="241"/>
        <v>104413.33</v>
      </c>
      <c r="L272" s="22">
        <f t="shared" si="241"/>
        <v>104413.33</v>
      </c>
      <c r="M272" s="22">
        <f t="shared" si="241"/>
        <v>104413.33</v>
      </c>
      <c r="N272" s="22">
        <f t="shared" si="241"/>
        <v>104413.33</v>
      </c>
      <c r="O272" s="22">
        <f t="shared" si="241"/>
        <v>104413.33</v>
      </c>
      <c r="P272" s="22">
        <f t="shared" si="241"/>
        <v>104413.33</v>
      </c>
      <c r="Q272" s="22">
        <f t="shared" si="241"/>
        <v>104413.33</v>
      </c>
      <c r="R272" s="22">
        <f t="shared" si="241"/>
        <v>104413.33</v>
      </c>
      <c r="S272" s="22">
        <f t="shared" si="241"/>
        <v>104413.33</v>
      </c>
      <c r="T272" s="22">
        <f t="shared" si="241"/>
        <v>104413.33</v>
      </c>
      <c r="U272" s="17"/>
      <c r="V272" s="72" t="s">
        <v>59</v>
      </c>
      <c r="W272" s="25">
        <f t="shared" si="243"/>
        <v>1729.3226323377776</v>
      </c>
      <c r="X272" s="25">
        <f t="shared" si="244"/>
        <v>2092.4803851287106</v>
      </c>
      <c r="Z272" s="66" t="s">
        <v>55</v>
      </c>
      <c r="AA272" s="73">
        <v>0.21</v>
      </c>
      <c r="AB272" s="65">
        <f t="shared" si="245"/>
        <v>1.21</v>
      </c>
    </row>
    <row r="273" spans="2:24">
      <c r="B273" s="18" t="s">
        <v>51</v>
      </c>
      <c r="C273" s="14" t="s">
        <v>20</v>
      </c>
      <c r="D273" s="19"/>
      <c r="E273" s="19"/>
      <c r="F273" s="20"/>
      <c r="G273" s="21">
        <v>0</v>
      </c>
      <c r="H273" s="22">
        <f t="shared" si="242"/>
        <v>0</v>
      </c>
      <c r="I273" s="22">
        <f t="shared" si="241"/>
        <v>0</v>
      </c>
      <c r="J273" s="22">
        <f t="shared" si="241"/>
        <v>0</v>
      </c>
      <c r="K273" s="22">
        <f t="shared" si="241"/>
        <v>0</v>
      </c>
      <c r="L273" s="22">
        <f t="shared" si="241"/>
        <v>0</v>
      </c>
      <c r="M273" s="22">
        <f t="shared" si="241"/>
        <v>0</v>
      </c>
      <c r="N273" s="22">
        <f t="shared" si="241"/>
        <v>0</v>
      </c>
      <c r="O273" s="22">
        <f t="shared" si="241"/>
        <v>0</v>
      </c>
      <c r="P273" s="22">
        <f t="shared" si="241"/>
        <v>0</v>
      </c>
      <c r="Q273" s="22">
        <f t="shared" si="241"/>
        <v>0</v>
      </c>
      <c r="R273" s="22">
        <f t="shared" si="241"/>
        <v>0</v>
      </c>
      <c r="S273" s="22">
        <f t="shared" si="241"/>
        <v>0</v>
      </c>
      <c r="T273" s="22">
        <f t="shared" si="241"/>
        <v>0</v>
      </c>
      <c r="U273" s="17"/>
      <c r="V273" s="26"/>
      <c r="W273" s="26"/>
      <c r="X273" s="26"/>
    </row>
    <row r="274" spans="2:24">
      <c r="B274" s="18" t="s">
        <v>52</v>
      </c>
      <c r="C274" s="14" t="s">
        <v>20</v>
      </c>
      <c r="D274" s="19"/>
      <c r="E274" s="19"/>
      <c r="F274" s="20"/>
      <c r="G274" s="21">
        <v>0</v>
      </c>
      <c r="H274" s="22">
        <f t="shared" si="242"/>
        <v>0</v>
      </c>
      <c r="I274" s="22">
        <f t="shared" si="241"/>
        <v>0</v>
      </c>
      <c r="J274" s="22">
        <f t="shared" si="241"/>
        <v>0</v>
      </c>
      <c r="K274" s="22">
        <f t="shared" si="241"/>
        <v>0</v>
      </c>
      <c r="L274" s="22">
        <f t="shared" si="241"/>
        <v>0</v>
      </c>
      <c r="M274" s="22">
        <f t="shared" si="241"/>
        <v>0</v>
      </c>
      <c r="N274" s="22">
        <f t="shared" si="241"/>
        <v>0</v>
      </c>
      <c r="O274" s="22">
        <f t="shared" si="241"/>
        <v>0</v>
      </c>
      <c r="P274" s="22">
        <f t="shared" si="241"/>
        <v>0</v>
      </c>
      <c r="Q274" s="22">
        <f t="shared" si="241"/>
        <v>0</v>
      </c>
      <c r="R274" s="22">
        <f t="shared" si="241"/>
        <v>0</v>
      </c>
      <c r="S274" s="22">
        <f t="shared" si="241"/>
        <v>0</v>
      </c>
      <c r="T274" s="22">
        <f t="shared" si="241"/>
        <v>0</v>
      </c>
      <c r="U274" s="17"/>
      <c r="V274" s="26"/>
      <c r="W274" s="26"/>
      <c r="X274" s="26"/>
    </row>
    <row r="275" spans="2:24">
      <c r="B275" s="18" t="s">
        <v>55</v>
      </c>
      <c r="C275" s="14" t="s">
        <v>20</v>
      </c>
      <c r="D275" s="19"/>
      <c r="E275" s="19"/>
      <c r="F275" s="19"/>
      <c r="G275" s="21">
        <v>193709.21</v>
      </c>
      <c r="H275" s="22">
        <f t="shared" si="242"/>
        <v>193709.21</v>
      </c>
      <c r="I275" s="22">
        <f t="shared" si="241"/>
        <v>193709.21</v>
      </c>
      <c r="J275" s="22">
        <f t="shared" si="241"/>
        <v>193709.21</v>
      </c>
      <c r="K275" s="22">
        <f t="shared" si="241"/>
        <v>193709.21</v>
      </c>
      <c r="L275" s="22">
        <f t="shared" si="241"/>
        <v>193709.21</v>
      </c>
      <c r="M275" s="22">
        <f t="shared" si="241"/>
        <v>193709.21</v>
      </c>
      <c r="N275" s="22">
        <f t="shared" si="241"/>
        <v>193709.21</v>
      </c>
      <c r="O275" s="22">
        <f t="shared" si="241"/>
        <v>193709.21</v>
      </c>
      <c r="P275" s="22">
        <f t="shared" si="241"/>
        <v>193709.21</v>
      </c>
      <c r="Q275" s="22">
        <f t="shared" si="241"/>
        <v>193709.21</v>
      </c>
      <c r="R275" s="22">
        <f t="shared" si="241"/>
        <v>193709.21</v>
      </c>
      <c r="S275" s="22">
        <f t="shared" si="241"/>
        <v>193709.21</v>
      </c>
      <c r="T275" s="23">
        <f t="shared" si="241"/>
        <v>193709.21</v>
      </c>
      <c r="U275" s="17"/>
      <c r="V275" s="26"/>
      <c r="W275" s="26"/>
      <c r="X275" s="26"/>
    </row>
    <row r="276" spans="2:24">
      <c r="B276" s="27" t="s">
        <v>21</v>
      </c>
      <c r="C276" s="28" t="s">
        <v>20</v>
      </c>
      <c r="D276" s="29"/>
      <c r="E276" s="29"/>
      <c r="F276" s="29"/>
      <c r="G276" s="30"/>
      <c r="H276" s="30">
        <f t="shared" ref="H276:T276" si="246">SUM(H272:H275)</f>
        <v>298122.53999999998</v>
      </c>
      <c r="I276" s="30">
        <f t="shared" si="246"/>
        <v>298122.53999999998</v>
      </c>
      <c r="J276" s="30">
        <f t="shared" si="246"/>
        <v>298122.53999999998</v>
      </c>
      <c r="K276" s="30">
        <f t="shared" si="246"/>
        <v>298122.53999999998</v>
      </c>
      <c r="L276" s="30">
        <f t="shared" si="246"/>
        <v>298122.53999999998</v>
      </c>
      <c r="M276" s="30">
        <f t="shared" si="246"/>
        <v>298122.53999999998</v>
      </c>
      <c r="N276" s="30">
        <f t="shared" si="246"/>
        <v>298122.53999999998</v>
      </c>
      <c r="O276" s="30">
        <f t="shared" si="246"/>
        <v>298122.53999999998</v>
      </c>
      <c r="P276" s="30">
        <f t="shared" si="246"/>
        <v>298122.53999999998</v>
      </c>
      <c r="Q276" s="30">
        <f t="shared" si="246"/>
        <v>298122.53999999998</v>
      </c>
      <c r="R276" s="30">
        <f t="shared" si="246"/>
        <v>298122.53999999998</v>
      </c>
      <c r="S276" s="30">
        <f t="shared" si="246"/>
        <v>298122.53999999998</v>
      </c>
      <c r="T276" s="30">
        <f t="shared" si="246"/>
        <v>298122.53999999998</v>
      </c>
      <c r="U276" s="17"/>
      <c r="V276" s="26"/>
      <c r="W276" s="26"/>
      <c r="X276" s="26"/>
    </row>
    <row r="277" spans="2:24">
      <c r="B277" s="95" t="s">
        <v>60</v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6"/>
      <c r="V277" s="8"/>
      <c r="W277" s="8"/>
      <c r="X277" s="8"/>
    </row>
    <row r="278" spans="2:24">
      <c r="B278" s="14" t="s">
        <v>44</v>
      </c>
      <c r="C278" s="14" t="s">
        <v>45</v>
      </c>
      <c r="D278" s="15"/>
      <c r="E278" s="15"/>
      <c r="F278" s="16"/>
      <c r="G278" s="87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9"/>
      <c r="U278" s="17"/>
      <c r="V278" s="26"/>
      <c r="W278" s="26"/>
      <c r="X278" s="26"/>
    </row>
    <row r="279" spans="2:24">
      <c r="B279" s="18" t="s">
        <v>46</v>
      </c>
      <c r="C279" s="14" t="s">
        <v>17</v>
      </c>
      <c r="D279" s="19"/>
      <c r="E279" s="19"/>
      <c r="F279" s="20"/>
      <c r="G279" s="90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17"/>
      <c r="V279" s="26"/>
      <c r="W279" s="26"/>
      <c r="X279" s="26"/>
    </row>
    <row r="280" spans="2:24">
      <c r="B280" s="18" t="s">
        <v>51</v>
      </c>
      <c r="C280" s="14" t="s">
        <v>17</v>
      </c>
      <c r="D280" s="19"/>
      <c r="E280" s="19"/>
      <c r="F280" s="20"/>
      <c r="G280" s="91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17"/>
      <c r="V280" s="26"/>
      <c r="W280" s="26"/>
      <c r="X280" s="26"/>
    </row>
    <row r="281" spans="2:24">
      <c r="B281" s="18" t="s">
        <v>52</v>
      </c>
      <c r="C281" s="14" t="s">
        <v>53</v>
      </c>
      <c r="D281" s="19"/>
      <c r="E281" s="19"/>
      <c r="F281" s="20"/>
      <c r="G281" s="91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17"/>
      <c r="V281" s="26"/>
      <c r="W281" s="26"/>
      <c r="X281" s="26"/>
    </row>
    <row r="282" spans="2:24">
      <c r="B282" s="18" t="s">
        <v>55</v>
      </c>
      <c r="C282" s="14" t="s">
        <v>17</v>
      </c>
      <c r="D282" s="19"/>
      <c r="E282" s="19"/>
      <c r="F282" s="20"/>
      <c r="G282" s="91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17"/>
      <c r="V282" s="26"/>
      <c r="W282" s="26"/>
      <c r="X282" s="26"/>
    </row>
    <row r="283" spans="2:24">
      <c r="B283" s="18" t="s">
        <v>46</v>
      </c>
      <c r="C283" s="14" t="s">
        <v>20</v>
      </c>
      <c r="D283" s="19"/>
      <c r="E283" s="19"/>
      <c r="F283" s="20"/>
      <c r="G283" s="91"/>
      <c r="H283" s="22">
        <f>IFERROR(H279*$X269,0)</f>
        <v>0</v>
      </c>
      <c r="I283" s="22">
        <f t="shared" ref="I283:S283" si="247">IFERROR(I279*$X269,0)</f>
        <v>0</v>
      </c>
      <c r="J283" s="22">
        <f t="shared" si="247"/>
        <v>0</v>
      </c>
      <c r="K283" s="22">
        <f t="shared" si="247"/>
        <v>0</v>
      </c>
      <c r="L283" s="22">
        <f t="shared" si="247"/>
        <v>0</v>
      </c>
      <c r="M283" s="22">
        <f t="shared" si="247"/>
        <v>0</v>
      </c>
      <c r="N283" s="22">
        <f t="shared" si="247"/>
        <v>0</v>
      </c>
      <c r="O283" s="22">
        <f t="shared" si="247"/>
        <v>0</v>
      </c>
      <c r="P283" s="22">
        <f t="shared" si="247"/>
        <v>0</v>
      </c>
      <c r="Q283" s="22">
        <f t="shared" si="247"/>
        <v>0</v>
      </c>
      <c r="R283" s="22">
        <f t="shared" si="247"/>
        <v>0</v>
      </c>
      <c r="S283" s="22">
        <f t="shared" si="247"/>
        <v>0</v>
      </c>
      <c r="T283" s="22">
        <f t="shared" ref="T283" si="248">IFERROR(T279*$X269,0)</f>
        <v>0</v>
      </c>
      <c r="U283" s="17"/>
      <c r="V283" s="26"/>
      <c r="W283" s="26"/>
      <c r="X283" s="26"/>
    </row>
    <row r="284" spans="2:24">
      <c r="B284" s="18" t="s">
        <v>51</v>
      </c>
      <c r="C284" s="14" t="s">
        <v>20</v>
      </c>
      <c r="D284" s="19"/>
      <c r="E284" s="19"/>
      <c r="F284" s="20"/>
      <c r="G284" s="91"/>
      <c r="H284" s="22">
        <f t="shared" ref="H284:S286" si="249">IFERROR(H280*$X270,0)</f>
        <v>0</v>
      </c>
      <c r="I284" s="22">
        <f t="shared" si="249"/>
        <v>0</v>
      </c>
      <c r="J284" s="22">
        <f t="shared" si="249"/>
        <v>0</v>
      </c>
      <c r="K284" s="22">
        <f t="shared" si="249"/>
        <v>0</v>
      </c>
      <c r="L284" s="22">
        <f t="shared" si="249"/>
        <v>0</v>
      </c>
      <c r="M284" s="22">
        <f t="shared" si="249"/>
        <v>0</v>
      </c>
      <c r="N284" s="22">
        <f t="shared" si="249"/>
        <v>0</v>
      </c>
      <c r="O284" s="22">
        <f t="shared" si="249"/>
        <v>0</v>
      </c>
      <c r="P284" s="22">
        <f t="shared" si="249"/>
        <v>0</v>
      </c>
      <c r="Q284" s="22">
        <f t="shared" si="249"/>
        <v>0</v>
      </c>
      <c r="R284" s="22">
        <f t="shared" si="249"/>
        <v>0</v>
      </c>
      <c r="S284" s="22">
        <f t="shared" si="249"/>
        <v>0</v>
      </c>
      <c r="T284" s="22">
        <f t="shared" ref="T284" si="250">IFERROR(T280*$X270,0)</f>
        <v>0</v>
      </c>
      <c r="U284" s="17"/>
      <c r="V284" s="26"/>
      <c r="W284" s="26"/>
      <c r="X284" s="26"/>
    </row>
    <row r="285" spans="2:24">
      <c r="B285" s="18" t="s">
        <v>52</v>
      </c>
      <c r="C285" s="14" t="s">
        <v>20</v>
      </c>
      <c r="D285" s="19"/>
      <c r="E285" s="19"/>
      <c r="F285" s="20"/>
      <c r="G285" s="91"/>
      <c r="H285" s="22">
        <f t="shared" si="249"/>
        <v>0</v>
      </c>
      <c r="I285" s="22">
        <f t="shared" si="249"/>
        <v>0</v>
      </c>
      <c r="J285" s="22">
        <f t="shared" si="249"/>
        <v>0</v>
      </c>
      <c r="K285" s="22">
        <f t="shared" si="249"/>
        <v>0</v>
      </c>
      <c r="L285" s="22">
        <f t="shared" si="249"/>
        <v>0</v>
      </c>
      <c r="M285" s="22">
        <f t="shared" si="249"/>
        <v>0</v>
      </c>
      <c r="N285" s="22">
        <f t="shared" si="249"/>
        <v>0</v>
      </c>
      <c r="O285" s="22">
        <f t="shared" si="249"/>
        <v>0</v>
      </c>
      <c r="P285" s="22">
        <f t="shared" si="249"/>
        <v>0</v>
      </c>
      <c r="Q285" s="22">
        <f t="shared" si="249"/>
        <v>0</v>
      </c>
      <c r="R285" s="22">
        <f t="shared" si="249"/>
        <v>0</v>
      </c>
      <c r="S285" s="22">
        <f t="shared" si="249"/>
        <v>0</v>
      </c>
      <c r="T285" s="22">
        <f t="shared" ref="T285" si="251">IFERROR(T281*$X271,0)</f>
        <v>0</v>
      </c>
      <c r="U285" s="17"/>
      <c r="V285" s="26"/>
      <c r="W285" s="26"/>
      <c r="X285" s="26"/>
    </row>
    <row r="286" spans="2:24">
      <c r="B286" s="18" t="s">
        <v>55</v>
      </c>
      <c r="C286" s="14" t="s">
        <v>20</v>
      </c>
      <c r="D286" s="19"/>
      <c r="E286" s="19"/>
      <c r="F286" s="19"/>
      <c r="G286" s="91"/>
      <c r="H286" s="22">
        <f t="shared" si="249"/>
        <v>0</v>
      </c>
      <c r="I286" s="22">
        <f t="shared" si="249"/>
        <v>0</v>
      </c>
      <c r="J286" s="22">
        <f t="shared" si="249"/>
        <v>0</v>
      </c>
      <c r="K286" s="22">
        <f t="shared" si="249"/>
        <v>0</v>
      </c>
      <c r="L286" s="22">
        <f t="shared" si="249"/>
        <v>0</v>
      </c>
      <c r="M286" s="22">
        <f t="shared" si="249"/>
        <v>0</v>
      </c>
      <c r="N286" s="22">
        <f t="shared" si="249"/>
        <v>0</v>
      </c>
      <c r="O286" s="22">
        <f t="shared" si="249"/>
        <v>0</v>
      </c>
      <c r="P286" s="22">
        <f t="shared" si="249"/>
        <v>0</v>
      </c>
      <c r="Q286" s="22">
        <f t="shared" si="249"/>
        <v>0</v>
      </c>
      <c r="R286" s="22">
        <f t="shared" si="249"/>
        <v>0</v>
      </c>
      <c r="S286" s="22">
        <f t="shared" si="249"/>
        <v>0</v>
      </c>
      <c r="T286" s="22">
        <f t="shared" ref="T286" si="252">IFERROR(T282*$X272,0)</f>
        <v>0</v>
      </c>
      <c r="U286" s="17"/>
      <c r="V286" s="26"/>
      <c r="W286" s="26"/>
      <c r="X286" s="26"/>
    </row>
    <row r="287" spans="2:24">
      <c r="B287" s="27" t="s">
        <v>21</v>
      </c>
      <c r="C287" s="28" t="s">
        <v>20</v>
      </c>
      <c r="D287" s="29"/>
      <c r="E287" s="29"/>
      <c r="F287" s="29"/>
      <c r="G287" s="27"/>
      <c r="H287" s="30">
        <f t="shared" ref="H287:T287" si="253">SUM(H283:H286)</f>
        <v>0</v>
      </c>
      <c r="I287" s="30">
        <f t="shared" si="253"/>
        <v>0</v>
      </c>
      <c r="J287" s="30">
        <f t="shared" si="253"/>
        <v>0</v>
      </c>
      <c r="K287" s="30">
        <f t="shared" si="253"/>
        <v>0</v>
      </c>
      <c r="L287" s="30">
        <f t="shared" si="253"/>
        <v>0</v>
      </c>
      <c r="M287" s="30">
        <f t="shared" si="253"/>
        <v>0</v>
      </c>
      <c r="N287" s="30">
        <f t="shared" si="253"/>
        <v>0</v>
      </c>
      <c r="O287" s="30">
        <f t="shared" si="253"/>
        <v>0</v>
      </c>
      <c r="P287" s="30">
        <f t="shared" si="253"/>
        <v>0</v>
      </c>
      <c r="Q287" s="30">
        <f t="shared" si="253"/>
        <v>0</v>
      </c>
      <c r="R287" s="30">
        <f t="shared" si="253"/>
        <v>0</v>
      </c>
      <c r="S287" s="30">
        <f t="shared" si="253"/>
        <v>0</v>
      </c>
      <c r="T287" s="30">
        <f t="shared" si="253"/>
        <v>0</v>
      </c>
      <c r="U287" s="17"/>
      <c r="V287" s="26"/>
      <c r="W287" s="26"/>
      <c r="X287" s="26"/>
    </row>
    <row r="288" spans="2:24">
      <c r="B288" s="95" t="s">
        <v>61</v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6"/>
      <c r="V288" s="8"/>
      <c r="W288" s="8"/>
      <c r="X288" s="8"/>
    </row>
    <row r="289" spans="2:28">
      <c r="B289" s="14" t="s">
        <v>44</v>
      </c>
      <c r="C289" s="14" t="s">
        <v>45</v>
      </c>
      <c r="D289" s="15"/>
      <c r="E289" s="15"/>
      <c r="F289" s="16"/>
      <c r="G289" s="87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9"/>
      <c r="U289" s="17"/>
      <c r="V289" s="40"/>
      <c r="W289" s="40"/>
      <c r="X289" s="40"/>
    </row>
    <row r="290" spans="2:28">
      <c r="B290" s="18" t="s">
        <v>46</v>
      </c>
      <c r="C290" s="14" t="s">
        <v>17</v>
      </c>
      <c r="D290" s="19"/>
      <c r="E290" s="19"/>
      <c r="F290" s="20"/>
      <c r="G290" s="90"/>
      <c r="H290" s="22">
        <f t="shared" ref="H290:T290" si="254">H268-H279</f>
        <v>20.882670000000001</v>
      </c>
      <c r="I290" s="22">
        <f t="shared" si="254"/>
        <v>20.882670000000001</v>
      </c>
      <c r="J290" s="22">
        <f t="shared" si="254"/>
        <v>20.882670000000001</v>
      </c>
      <c r="K290" s="22">
        <f t="shared" si="254"/>
        <v>20.882670000000001</v>
      </c>
      <c r="L290" s="22">
        <f t="shared" si="254"/>
        <v>20.882670000000001</v>
      </c>
      <c r="M290" s="22">
        <f t="shared" si="254"/>
        <v>20.882670000000001</v>
      </c>
      <c r="N290" s="22">
        <f t="shared" si="254"/>
        <v>20.882670000000001</v>
      </c>
      <c r="O290" s="22">
        <f t="shared" si="254"/>
        <v>20.882670000000001</v>
      </c>
      <c r="P290" s="22">
        <f t="shared" si="254"/>
        <v>20.882670000000001</v>
      </c>
      <c r="Q290" s="22">
        <f t="shared" si="254"/>
        <v>20.882670000000001</v>
      </c>
      <c r="R290" s="22">
        <f t="shared" si="254"/>
        <v>20.882670000000001</v>
      </c>
      <c r="S290" s="22">
        <f t="shared" si="254"/>
        <v>20.882670000000001</v>
      </c>
      <c r="T290" s="22">
        <f t="shared" si="254"/>
        <v>20.882670000000001</v>
      </c>
      <c r="U290" s="17"/>
      <c r="V290" s="40"/>
      <c r="W290" s="40"/>
      <c r="X290" s="40"/>
    </row>
    <row r="291" spans="2:28">
      <c r="B291" s="18" t="s">
        <v>51</v>
      </c>
      <c r="C291" s="14" t="s">
        <v>17</v>
      </c>
      <c r="D291" s="19"/>
      <c r="E291" s="19"/>
      <c r="F291" s="20"/>
      <c r="G291" s="91"/>
      <c r="H291" s="22">
        <f t="shared" ref="H291:T291" si="255">H269-H280</f>
        <v>0</v>
      </c>
      <c r="I291" s="22">
        <f t="shared" si="255"/>
        <v>0</v>
      </c>
      <c r="J291" s="22">
        <f t="shared" si="255"/>
        <v>0</v>
      </c>
      <c r="K291" s="22">
        <f t="shared" si="255"/>
        <v>0</v>
      </c>
      <c r="L291" s="22">
        <f t="shared" si="255"/>
        <v>0</v>
      </c>
      <c r="M291" s="22">
        <f t="shared" si="255"/>
        <v>0</v>
      </c>
      <c r="N291" s="22">
        <f t="shared" si="255"/>
        <v>0</v>
      </c>
      <c r="O291" s="22">
        <f t="shared" si="255"/>
        <v>0</v>
      </c>
      <c r="P291" s="22">
        <f t="shared" si="255"/>
        <v>0</v>
      </c>
      <c r="Q291" s="22">
        <f t="shared" si="255"/>
        <v>0</v>
      </c>
      <c r="R291" s="22">
        <f t="shared" si="255"/>
        <v>0</v>
      </c>
      <c r="S291" s="22">
        <f t="shared" si="255"/>
        <v>0</v>
      </c>
      <c r="T291" s="22">
        <f t="shared" si="255"/>
        <v>0</v>
      </c>
      <c r="U291" s="17"/>
      <c r="V291" s="40"/>
      <c r="W291" s="40"/>
      <c r="X291" s="40"/>
    </row>
    <row r="292" spans="2:28">
      <c r="B292" s="18" t="s">
        <v>52</v>
      </c>
      <c r="C292" s="14" t="s">
        <v>53</v>
      </c>
      <c r="D292" s="19"/>
      <c r="E292" s="19"/>
      <c r="F292" s="20"/>
      <c r="G292" s="91"/>
      <c r="H292" s="22">
        <f t="shared" ref="H292:T292" si="256">H270-H281</f>
        <v>0</v>
      </c>
      <c r="I292" s="22">
        <f t="shared" si="256"/>
        <v>0</v>
      </c>
      <c r="J292" s="22">
        <f t="shared" si="256"/>
        <v>0</v>
      </c>
      <c r="K292" s="22">
        <f t="shared" si="256"/>
        <v>0</v>
      </c>
      <c r="L292" s="22">
        <f t="shared" si="256"/>
        <v>0</v>
      </c>
      <c r="M292" s="22">
        <f t="shared" si="256"/>
        <v>0</v>
      </c>
      <c r="N292" s="22">
        <f t="shared" si="256"/>
        <v>0</v>
      </c>
      <c r="O292" s="22">
        <f t="shared" si="256"/>
        <v>0</v>
      </c>
      <c r="P292" s="22">
        <f t="shared" si="256"/>
        <v>0</v>
      </c>
      <c r="Q292" s="22">
        <f t="shared" si="256"/>
        <v>0</v>
      </c>
      <c r="R292" s="22">
        <f t="shared" si="256"/>
        <v>0</v>
      </c>
      <c r="S292" s="22">
        <f t="shared" si="256"/>
        <v>0</v>
      </c>
      <c r="T292" s="22">
        <f t="shared" si="256"/>
        <v>0</v>
      </c>
      <c r="U292" s="17"/>
      <c r="V292" s="40"/>
      <c r="W292" s="40"/>
      <c r="X292" s="40"/>
    </row>
    <row r="293" spans="2:28">
      <c r="B293" s="18" t="s">
        <v>55</v>
      </c>
      <c r="C293" s="14" t="s">
        <v>17</v>
      </c>
      <c r="D293" s="19"/>
      <c r="E293" s="19"/>
      <c r="F293" s="20"/>
      <c r="G293" s="91"/>
      <c r="H293" s="22">
        <f t="shared" ref="H293:T293" si="257">H271-H282</f>
        <v>112.0145</v>
      </c>
      <c r="I293" s="22">
        <f t="shared" si="257"/>
        <v>112.0145</v>
      </c>
      <c r="J293" s="22">
        <f t="shared" si="257"/>
        <v>112.0145</v>
      </c>
      <c r="K293" s="22">
        <f t="shared" si="257"/>
        <v>112.0145</v>
      </c>
      <c r="L293" s="22">
        <f t="shared" si="257"/>
        <v>112.0145</v>
      </c>
      <c r="M293" s="22">
        <f t="shared" si="257"/>
        <v>112.0145</v>
      </c>
      <c r="N293" s="22">
        <f t="shared" si="257"/>
        <v>112.0145</v>
      </c>
      <c r="O293" s="22">
        <f t="shared" si="257"/>
        <v>112.0145</v>
      </c>
      <c r="P293" s="22">
        <f t="shared" si="257"/>
        <v>112.0145</v>
      </c>
      <c r="Q293" s="22">
        <f t="shared" si="257"/>
        <v>112.0145</v>
      </c>
      <c r="R293" s="22">
        <f t="shared" si="257"/>
        <v>112.0145</v>
      </c>
      <c r="S293" s="22">
        <f t="shared" si="257"/>
        <v>112.0145</v>
      </c>
      <c r="T293" s="22">
        <f t="shared" si="257"/>
        <v>112.0145</v>
      </c>
      <c r="U293" s="17"/>
      <c r="V293" s="40"/>
      <c r="W293" s="40"/>
      <c r="X293" s="40"/>
    </row>
    <row r="294" spans="2:28">
      <c r="B294" s="18" t="s">
        <v>46</v>
      </c>
      <c r="C294" s="14" t="s">
        <v>20</v>
      </c>
      <c r="D294" s="19"/>
      <c r="E294" s="19"/>
      <c r="F294" s="20"/>
      <c r="G294" s="91"/>
      <c r="H294" s="22">
        <f>IFERROR(H272-H283,0)</f>
        <v>104413.33</v>
      </c>
      <c r="I294" s="22">
        <f t="shared" ref="I294:T294" si="258">IFERROR(I272-I283,0)</f>
        <v>104413.33</v>
      </c>
      <c r="J294" s="22">
        <f t="shared" si="258"/>
        <v>104413.33</v>
      </c>
      <c r="K294" s="22">
        <f t="shared" si="258"/>
        <v>104413.33</v>
      </c>
      <c r="L294" s="22">
        <f t="shared" si="258"/>
        <v>104413.33</v>
      </c>
      <c r="M294" s="22">
        <f t="shared" si="258"/>
        <v>104413.33</v>
      </c>
      <c r="N294" s="22">
        <f t="shared" si="258"/>
        <v>104413.33</v>
      </c>
      <c r="O294" s="22">
        <f t="shared" si="258"/>
        <v>104413.33</v>
      </c>
      <c r="P294" s="22">
        <f t="shared" si="258"/>
        <v>104413.33</v>
      </c>
      <c r="Q294" s="22">
        <f t="shared" si="258"/>
        <v>104413.33</v>
      </c>
      <c r="R294" s="22">
        <f t="shared" si="258"/>
        <v>104413.33</v>
      </c>
      <c r="S294" s="22">
        <f t="shared" si="258"/>
        <v>104413.33</v>
      </c>
      <c r="T294" s="22">
        <f t="shared" si="258"/>
        <v>104413.33</v>
      </c>
      <c r="U294" s="17"/>
      <c r="V294" s="40"/>
      <c r="W294" s="40"/>
      <c r="X294" s="40"/>
    </row>
    <row r="295" spans="2:28">
      <c r="B295" s="18" t="s">
        <v>51</v>
      </c>
      <c r="C295" s="14" t="s">
        <v>20</v>
      </c>
      <c r="D295" s="19"/>
      <c r="E295" s="19"/>
      <c r="F295" s="20"/>
      <c r="G295" s="91"/>
      <c r="H295" s="22">
        <f t="shared" ref="H295:T297" si="259">IFERROR(H273-H284,0)</f>
        <v>0</v>
      </c>
      <c r="I295" s="22">
        <f t="shared" si="259"/>
        <v>0</v>
      </c>
      <c r="J295" s="22">
        <f t="shared" si="259"/>
        <v>0</v>
      </c>
      <c r="K295" s="22">
        <f t="shared" si="259"/>
        <v>0</v>
      </c>
      <c r="L295" s="22">
        <f t="shared" si="259"/>
        <v>0</v>
      </c>
      <c r="M295" s="22">
        <f t="shared" si="259"/>
        <v>0</v>
      </c>
      <c r="N295" s="22">
        <f t="shared" si="259"/>
        <v>0</v>
      </c>
      <c r="O295" s="22">
        <f t="shared" si="259"/>
        <v>0</v>
      </c>
      <c r="P295" s="22">
        <f t="shared" si="259"/>
        <v>0</v>
      </c>
      <c r="Q295" s="22">
        <f t="shared" si="259"/>
        <v>0</v>
      </c>
      <c r="R295" s="22">
        <f t="shared" si="259"/>
        <v>0</v>
      </c>
      <c r="S295" s="22">
        <f t="shared" si="259"/>
        <v>0</v>
      </c>
      <c r="T295" s="22">
        <f t="shared" si="259"/>
        <v>0</v>
      </c>
      <c r="U295" s="17"/>
      <c r="V295" s="26"/>
      <c r="W295" s="26"/>
      <c r="X295" s="26"/>
    </row>
    <row r="296" spans="2:28">
      <c r="B296" s="18" t="s">
        <v>52</v>
      </c>
      <c r="C296" s="14" t="s">
        <v>20</v>
      </c>
      <c r="D296" s="19"/>
      <c r="E296" s="19"/>
      <c r="F296" s="20"/>
      <c r="G296" s="91"/>
      <c r="H296" s="22">
        <f t="shared" si="259"/>
        <v>0</v>
      </c>
      <c r="I296" s="22">
        <f t="shared" si="259"/>
        <v>0</v>
      </c>
      <c r="J296" s="22">
        <f t="shared" si="259"/>
        <v>0</v>
      </c>
      <c r="K296" s="22">
        <f t="shared" si="259"/>
        <v>0</v>
      </c>
      <c r="L296" s="22">
        <f t="shared" si="259"/>
        <v>0</v>
      </c>
      <c r="M296" s="22">
        <f t="shared" si="259"/>
        <v>0</v>
      </c>
      <c r="N296" s="22">
        <f t="shared" si="259"/>
        <v>0</v>
      </c>
      <c r="O296" s="22">
        <f t="shared" si="259"/>
        <v>0</v>
      </c>
      <c r="P296" s="22">
        <f t="shared" si="259"/>
        <v>0</v>
      </c>
      <c r="Q296" s="22">
        <f t="shared" si="259"/>
        <v>0</v>
      </c>
      <c r="R296" s="22">
        <f t="shared" si="259"/>
        <v>0</v>
      </c>
      <c r="S296" s="22">
        <f t="shared" si="259"/>
        <v>0</v>
      </c>
      <c r="T296" s="22">
        <f t="shared" si="259"/>
        <v>0</v>
      </c>
      <c r="U296" s="17"/>
      <c r="V296" s="26"/>
      <c r="W296" s="26"/>
      <c r="X296" s="26"/>
    </row>
    <row r="297" spans="2:28">
      <c r="B297" s="18" t="s">
        <v>55</v>
      </c>
      <c r="C297" s="14" t="s">
        <v>20</v>
      </c>
      <c r="D297" s="19"/>
      <c r="E297" s="19"/>
      <c r="F297" s="19"/>
      <c r="G297" s="91"/>
      <c r="H297" s="22">
        <f t="shared" si="259"/>
        <v>193709.21</v>
      </c>
      <c r="I297" s="22">
        <f t="shared" si="259"/>
        <v>193709.21</v>
      </c>
      <c r="J297" s="22">
        <f t="shared" si="259"/>
        <v>193709.21</v>
      </c>
      <c r="K297" s="22">
        <f t="shared" si="259"/>
        <v>193709.21</v>
      </c>
      <c r="L297" s="22">
        <f t="shared" si="259"/>
        <v>193709.21</v>
      </c>
      <c r="M297" s="22">
        <f t="shared" si="259"/>
        <v>193709.21</v>
      </c>
      <c r="N297" s="22">
        <f t="shared" si="259"/>
        <v>193709.21</v>
      </c>
      <c r="O297" s="22">
        <f t="shared" si="259"/>
        <v>193709.21</v>
      </c>
      <c r="P297" s="22">
        <f t="shared" si="259"/>
        <v>193709.21</v>
      </c>
      <c r="Q297" s="22">
        <f t="shared" si="259"/>
        <v>193709.21</v>
      </c>
      <c r="R297" s="22">
        <f t="shared" si="259"/>
        <v>193709.21</v>
      </c>
      <c r="S297" s="22">
        <f t="shared" si="259"/>
        <v>193709.21</v>
      </c>
      <c r="T297" s="22">
        <f t="shared" si="259"/>
        <v>193709.21</v>
      </c>
      <c r="U297" s="17"/>
      <c r="V297" s="26"/>
      <c r="W297" s="26"/>
      <c r="X297" s="26"/>
    </row>
    <row r="298" spans="2:28">
      <c r="B298" s="27" t="s">
        <v>21</v>
      </c>
      <c r="C298" s="28" t="s">
        <v>20</v>
      </c>
      <c r="D298" s="29"/>
      <c r="E298" s="29"/>
      <c r="F298" s="29"/>
      <c r="G298" s="27"/>
      <c r="H298" s="30">
        <f t="shared" ref="H298:T298" si="260">SUM(H294:H297)</f>
        <v>298122.53999999998</v>
      </c>
      <c r="I298" s="30">
        <f t="shared" si="260"/>
        <v>298122.53999999998</v>
      </c>
      <c r="J298" s="30">
        <f t="shared" si="260"/>
        <v>298122.53999999998</v>
      </c>
      <c r="K298" s="30">
        <f t="shared" si="260"/>
        <v>298122.53999999998</v>
      </c>
      <c r="L298" s="30">
        <f t="shared" si="260"/>
        <v>298122.53999999998</v>
      </c>
      <c r="M298" s="30">
        <f t="shared" si="260"/>
        <v>298122.53999999998</v>
      </c>
      <c r="N298" s="30">
        <f t="shared" si="260"/>
        <v>298122.53999999998</v>
      </c>
      <c r="O298" s="30">
        <f t="shared" si="260"/>
        <v>298122.53999999998</v>
      </c>
      <c r="P298" s="30">
        <f t="shared" si="260"/>
        <v>298122.53999999998</v>
      </c>
      <c r="Q298" s="30">
        <f t="shared" si="260"/>
        <v>298122.53999999998</v>
      </c>
      <c r="R298" s="30">
        <f t="shared" si="260"/>
        <v>298122.53999999998</v>
      </c>
      <c r="S298" s="30">
        <f t="shared" si="260"/>
        <v>298122.53999999998</v>
      </c>
      <c r="T298" s="30">
        <f t="shared" si="260"/>
        <v>298122.53999999998</v>
      </c>
      <c r="U298" s="17"/>
      <c r="V298" s="26"/>
      <c r="W298" s="26"/>
      <c r="X298" s="26"/>
    </row>
    <row r="299" spans="2:28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8"/>
      <c r="W299" s="8"/>
      <c r="X299" s="8"/>
    </row>
    <row r="300" spans="2:28">
      <c r="B300" s="96" t="str">
        <f>'8 - Údaje a hodnotící tabulky '!B163</f>
        <v>ZŠ Jana Noháče</v>
      </c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8"/>
      <c r="U300" s="6"/>
      <c r="V300" s="8"/>
      <c r="W300" s="8"/>
      <c r="X300" s="8"/>
    </row>
    <row r="301" spans="2:28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1"/>
      <c r="U301" s="6"/>
      <c r="V301" s="8"/>
      <c r="W301" s="8"/>
      <c r="X301" s="8"/>
    </row>
    <row r="302" spans="2:28">
      <c r="B302" s="41" t="s">
        <v>39</v>
      </c>
      <c r="C302" s="10">
        <f>C265</f>
        <v>11</v>
      </c>
      <c r="D302" s="11"/>
      <c r="E302" s="11"/>
      <c r="F302" s="12" t="s">
        <v>40</v>
      </c>
      <c r="G302" s="12" t="s">
        <v>41</v>
      </c>
      <c r="H302" s="12">
        <v>0</v>
      </c>
      <c r="I302" s="12">
        <f>H302+1</f>
        <v>1</v>
      </c>
      <c r="J302" s="12">
        <f t="shared" ref="J302" si="261">I302+1</f>
        <v>2</v>
      </c>
      <c r="K302" s="12">
        <f t="shared" ref="K302" si="262">J302+1</f>
        <v>3</v>
      </c>
      <c r="L302" s="12">
        <f t="shared" ref="L302" si="263">K302+1</f>
        <v>4</v>
      </c>
      <c r="M302" s="12">
        <f t="shared" ref="M302" si="264">L302+1</f>
        <v>5</v>
      </c>
      <c r="N302" s="12">
        <f t="shared" ref="N302" si="265">M302+1</f>
        <v>6</v>
      </c>
      <c r="O302" s="12">
        <f t="shared" ref="O302" si="266">N302+1</f>
        <v>7</v>
      </c>
      <c r="P302" s="12">
        <f t="shared" ref="P302" si="267">O302+1</f>
        <v>8</v>
      </c>
      <c r="Q302" s="12">
        <f t="shared" ref="Q302" si="268">P302+1</f>
        <v>9</v>
      </c>
      <c r="R302" s="12">
        <f t="shared" ref="R302" si="269">Q302+1</f>
        <v>10</v>
      </c>
      <c r="S302" s="12">
        <f t="shared" ref="S302" si="270">R302+1</f>
        <v>11</v>
      </c>
      <c r="T302" s="12">
        <v>12</v>
      </c>
      <c r="U302" s="13"/>
      <c r="V302" s="13"/>
      <c r="W302" s="13"/>
      <c r="X302" s="13"/>
    </row>
    <row r="303" spans="2:28">
      <c r="B303" s="102" t="s">
        <v>43</v>
      </c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6"/>
      <c r="V303" s="8"/>
      <c r="W303" s="8"/>
      <c r="X303" s="8"/>
    </row>
    <row r="304" spans="2:28" ht="15" customHeight="1">
      <c r="B304" s="14" t="s">
        <v>44</v>
      </c>
      <c r="C304" s="14" t="s">
        <v>45</v>
      </c>
      <c r="D304" s="15"/>
      <c r="E304" s="15"/>
      <c r="F304" s="16"/>
      <c r="G304" s="87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9"/>
      <c r="U304" s="17"/>
      <c r="V304" s="92" t="s">
        <v>47</v>
      </c>
      <c r="W304" s="92" t="s">
        <v>48</v>
      </c>
      <c r="X304" s="93" t="s">
        <v>49</v>
      </c>
      <c r="Z304" s="93" t="s">
        <v>47</v>
      </c>
      <c r="AA304" s="92" t="s">
        <v>50</v>
      </c>
      <c r="AB304" s="103"/>
    </row>
    <row r="305" spans="2:28">
      <c r="B305" s="18" t="s">
        <v>46</v>
      </c>
      <c r="C305" s="14" t="s">
        <v>17</v>
      </c>
      <c r="D305" s="19"/>
      <c r="E305" s="19"/>
      <c r="F305" s="20"/>
      <c r="G305" s="21">
        <v>24.319166666666668</v>
      </c>
      <c r="H305" s="22">
        <f>G305</f>
        <v>24.319166666666668</v>
      </c>
      <c r="I305" s="22">
        <f t="shared" ref="I305:T312" si="271">H305</f>
        <v>24.319166666666668</v>
      </c>
      <c r="J305" s="22">
        <f t="shared" si="271"/>
        <v>24.319166666666668</v>
      </c>
      <c r="K305" s="22">
        <f t="shared" si="271"/>
        <v>24.319166666666668</v>
      </c>
      <c r="L305" s="22">
        <f t="shared" si="271"/>
        <v>24.319166666666668</v>
      </c>
      <c r="M305" s="22">
        <f t="shared" si="271"/>
        <v>24.319166666666668</v>
      </c>
      <c r="N305" s="22">
        <f t="shared" si="271"/>
        <v>24.319166666666668</v>
      </c>
      <c r="O305" s="22">
        <f t="shared" si="271"/>
        <v>24.319166666666668</v>
      </c>
      <c r="P305" s="22">
        <f t="shared" si="271"/>
        <v>24.319166666666668</v>
      </c>
      <c r="Q305" s="22">
        <f t="shared" si="271"/>
        <v>24.319166666666668</v>
      </c>
      <c r="R305" s="22">
        <f t="shared" si="271"/>
        <v>24.319166666666668</v>
      </c>
      <c r="S305" s="22">
        <f t="shared" si="271"/>
        <v>24.319166666666668</v>
      </c>
      <c r="T305" s="22">
        <f t="shared" si="271"/>
        <v>24.319166666666668</v>
      </c>
      <c r="U305" s="17"/>
      <c r="V305" s="92"/>
      <c r="W305" s="92"/>
      <c r="X305" s="94"/>
      <c r="Z305" s="94"/>
      <c r="AA305" s="92"/>
      <c r="AB305" s="103"/>
    </row>
    <row r="306" spans="2:28" ht="15" customHeight="1">
      <c r="B306" s="18" t="s">
        <v>51</v>
      </c>
      <c r="C306" s="14" t="s">
        <v>17</v>
      </c>
      <c r="D306" s="19"/>
      <c r="E306" s="19"/>
      <c r="F306" s="20"/>
      <c r="G306" s="21">
        <v>0</v>
      </c>
      <c r="H306" s="22">
        <f t="shared" ref="H306:H312" si="272">G306</f>
        <v>0</v>
      </c>
      <c r="I306" s="22">
        <f t="shared" si="271"/>
        <v>0</v>
      </c>
      <c r="J306" s="22">
        <f t="shared" si="271"/>
        <v>0</v>
      </c>
      <c r="K306" s="22">
        <f t="shared" si="271"/>
        <v>0</v>
      </c>
      <c r="L306" s="22">
        <f t="shared" si="271"/>
        <v>0</v>
      </c>
      <c r="M306" s="22">
        <f t="shared" si="271"/>
        <v>0</v>
      </c>
      <c r="N306" s="22">
        <f t="shared" si="271"/>
        <v>0</v>
      </c>
      <c r="O306" s="22">
        <f t="shared" si="271"/>
        <v>0</v>
      </c>
      <c r="P306" s="22">
        <f t="shared" si="271"/>
        <v>0</v>
      </c>
      <c r="Q306" s="22">
        <f t="shared" si="271"/>
        <v>0</v>
      </c>
      <c r="R306" s="22">
        <f t="shared" si="271"/>
        <v>0</v>
      </c>
      <c r="S306" s="22">
        <f t="shared" si="271"/>
        <v>0</v>
      </c>
      <c r="T306" s="22">
        <f t="shared" si="271"/>
        <v>0</v>
      </c>
      <c r="U306" s="17"/>
      <c r="V306" s="24" t="s">
        <v>54</v>
      </c>
      <c r="W306" s="25">
        <f>IFERROR(G309/G305,"-")</f>
        <v>5000</v>
      </c>
      <c r="X306" s="25">
        <f>IFERROR(W306*AB306,"-")</f>
        <v>6050</v>
      </c>
      <c r="Z306" s="24" t="s">
        <v>46</v>
      </c>
      <c r="AA306" s="64">
        <v>0.21</v>
      </c>
      <c r="AB306" s="65">
        <f>1+AA306</f>
        <v>1.21</v>
      </c>
    </row>
    <row r="307" spans="2:28">
      <c r="B307" s="18" t="s">
        <v>52</v>
      </c>
      <c r="C307" s="14" t="s">
        <v>53</v>
      </c>
      <c r="D307" s="19"/>
      <c r="E307" s="19"/>
      <c r="F307" s="20"/>
      <c r="G307" s="21">
        <v>0</v>
      </c>
      <c r="H307" s="22">
        <f t="shared" si="272"/>
        <v>0</v>
      </c>
      <c r="I307" s="22">
        <f t="shared" si="271"/>
        <v>0</v>
      </c>
      <c r="J307" s="22">
        <f t="shared" si="271"/>
        <v>0</v>
      </c>
      <c r="K307" s="22">
        <f t="shared" si="271"/>
        <v>0</v>
      </c>
      <c r="L307" s="22">
        <f t="shared" si="271"/>
        <v>0</v>
      </c>
      <c r="M307" s="22">
        <f t="shared" si="271"/>
        <v>0</v>
      </c>
      <c r="N307" s="22">
        <f t="shared" si="271"/>
        <v>0</v>
      </c>
      <c r="O307" s="22">
        <f t="shared" si="271"/>
        <v>0</v>
      </c>
      <c r="P307" s="22">
        <f t="shared" si="271"/>
        <v>0</v>
      </c>
      <c r="Q307" s="22">
        <f t="shared" si="271"/>
        <v>0</v>
      </c>
      <c r="R307" s="22">
        <f t="shared" si="271"/>
        <v>0</v>
      </c>
      <c r="S307" s="22">
        <f t="shared" si="271"/>
        <v>0</v>
      </c>
      <c r="T307" s="22">
        <f t="shared" si="271"/>
        <v>0</v>
      </c>
      <c r="U307" s="17"/>
      <c r="V307" s="24" t="s">
        <v>56</v>
      </c>
      <c r="W307" s="25" t="str">
        <f t="shared" ref="W307:W309" si="273">IFERROR(G310/G306,"-")</f>
        <v>-</v>
      </c>
      <c r="X307" s="25" t="str">
        <f t="shared" ref="X307:X309" si="274">IFERROR(W307*AB307,"-")</f>
        <v>-</v>
      </c>
      <c r="Z307" s="24" t="s">
        <v>51</v>
      </c>
      <c r="AA307" s="64">
        <v>0.12</v>
      </c>
      <c r="AB307" s="65">
        <f t="shared" ref="AB307:AB309" si="275">1+AA307</f>
        <v>1.1200000000000001</v>
      </c>
    </row>
    <row r="308" spans="2:28">
      <c r="B308" s="18" t="s">
        <v>55</v>
      </c>
      <c r="C308" s="14" t="s">
        <v>17</v>
      </c>
      <c r="D308" s="19"/>
      <c r="E308" s="19"/>
      <c r="F308" s="20"/>
      <c r="G308" s="21">
        <v>114.0625415646724</v>
      </c>
      <c r="H308" s="22">
        <f t="shared" si="272"/>
        <v>114.0625415646724</v>
      </c>
      <c r="I308" s="22">
        <f t="shared" si="271"/>
        <v>114.0625415646724</v>
      </c>
      <c r="J308" s="22">
        <f t="shared" si="271"/>
        <v>114.0625415646724</v>
      </c>
      <c r="K308" s="22">
        <f t="shared" si="271"/>
        <v>114.0625415646724</v>
      </c>
      <c r="L308" s="22">
        <f t="shared" si="271"/>
        <v>114.0625415646724</v>
      </c>
      <c r="M308" s="22">
        <f t="shared" si="271"/>
        <v>114.0625415646724</v>
      </c>
      <c r="N308" s="22">
        <f t="shared" si="271"/>
        <v>114.0625415646724</v>
      </c>
      <c r="O308" s="22">
        <f t="shared" si="271"/>
        <v>114.0625415646724</v>
      </c>
      <c r="P308" s="22">
        <f t="shared" si="271"/>
        <v>114.0625415646724</v>
      </c>
      <c r="Q308" s="22">
        <f t="shared" si="271"/>
        <v>114.0625415646724</v>
      </c>
      <c r="R308" s="22">
        <f t="shared" si="271"/>
        <v>114.0625415646724</v>
      </c>
      <c r="S308" s="22">
        <f t="shared" si="271"/>
        <v>114.0625415646724</v>
      </c>
      <c r="T308" s="22">
        <f t="shared" si="271"/>
        <v>114.0625415646724</v>
      </c>
      <c r="U308" s="17"/>
      <c r="V308" s="24" t="s">
        <v>57</v>
      </c>
      <c r="W308" s="25" t="str">
        <f t="shared" si="273"/>
        <v>-</v>
      </c>
      <c r="X308" s="25" t="str">
        <f t="shared" si="274"/>
        <v>-</v>
      </c>
      <c r="Z308" s="24" t="s">
        <v>58</v>
      </c>
      <c r="AA308" s="64">
        <v>0.12</v>
      </c>
      <c r="AB308" s="65">
        <f t="shared" si="275"/>
        <v>1.1200000000000001</v>
      </c>
    </row>
    <row r="309" spans="2:28">
      <c r="B309" s="18" t="s">
        <v>46</v>
      </c>
      <c r="C309" s="14" t="s">
        <v>20</v>
      </c>
      <c r="D309" s="19"/>
      <c r="E309" s="19"/>
      <c r="F309" s="20"/>
      <c r="G309" s="21">
        <v>121595.83333333334</v>
      </c>
      <c r="H309" s="22">
        <f t="shared" si="272"/>
        <v>121595.83333333334</v>
      </c>
      <c r="I309" s="22">
        <f t="shared" si="271"/>
        <v>121595.83333333334</v>
      </c>
      <c r="J309" s="22">
        <f t="shared" si="271"/>
        <v>121595.83333333334</v>
      </c>
      <c r="K309" s="22">
        <f t="shared" si="271"/>
        <v>121595.83333333334</v>
      </c>
      <c r="L309" s="22">
        <f t="shared" si="271"/>
        <v>121595.83333333334</v>
      </c>
      <c r="M309" s="22">
        <f t="shared" si="271"/>
        <v>121595.83333333334</v>
      </c>
      <c r="N309" s="22">
        <f t="shared" si="271"/>
        <v>121595.83333333334</v>
      </c>
      <c r="O309" s="22">
        <f t="shared" si="271"/>
        <v>121595.83333333334</v>
      </c>
      <c r="P309" s="22">
        <f t="shared" si="271"/>
        <v>121595.83333333334</v>
      </c>
      <c r="Q309" s="22">
        <f t="shared" si="271"/>
        <v>121595.83333333334</v>
      </c>
      <c r="R309" s="22">
        <f t="shared" si="271"/>
        <v>121595.83333333334</v>
      </c>
      <c r="S309" s="22">
        <f t="shared" si="271"/>
        <v>121595.83333333334</v>
      </c>
      <c r="T309" s="22">
        <f t="shared" si="271"/>
        <v>121595.83333333334</v>
      </c>
      <c r="U309" s="17"/>
      <c r="V309" s="72" t="s">
        <v>59</v>
      </c>
      <c r="W309" s="25">
        <f t="shared" si="273"/>
        <v>1729.3233802816903</v>
      </c>
      <c r="X309" s="25">
        <f t="shared" si="274"/>
        <v>2092.4812901408454</v>
      </c>
      <c r="Z309" s="66" t="s">
        <v>55</v>
      </c>
      <c r="AA309" s="73">
        <v>0.21</v>
      </c>
      <c r="AB309" s="65">
        <f t="shared" si="275"/>
        <v>1.21</v>
      </c>
    </row>
    <row r="310" spans="2:28">
      <c r="B310" s="18" t="s">
        <v>51</v>
      </c>
      <c r="C310" s="14" t="s">
        <v>20</v>
      </c>
      <c r="D310" s="19"/>
      <c r="E310" s="19"/>
      <c r="F310" s="20"/>
      <c r="G310" s="21">
        <v>0</v>
      </c>
      <c r="H310" s="22">
        <f t="shared" si="272"/>
        <v>0</v>
      </c>
      <c r="I310" s="22">
        <f t="shared" si="271"/>
        <v>0</v>
      </c>
      <c r="J310" s="22">
        <f t="shared" si="271"/>
        <v>0</v>
      </c>
      <c r="K310" s="22">
        <f t="shared" si="271"/>
        <v>0</v>
      </c>
      <c r="L310" s="22">
        <f t="shared" si="271"/>
        <v>0</v>
      </c>
      <c r="M310" s="22">
        <f t="shared" si="271"/>
        <v>0</v>
      </c>
      <c r="N310" s="22">
        <f t="shared" si="271"/>
        <v>0</v>
      </c>
      <c r="O310" s="22">
        <f t="shared" si="271"/>
        <v>0</v>
      </c>
      <c r="P310" s="22">
        <f t="shared" si="271"/>
        <v>0</v>
      </c>
      <c r="Q310" s="22">
        <f t="shared" si="271"/>
        <v>0</v>
      </c>
      <c r="R310" s="22">
        <f t="shared" si="271"/>
        <v>0</v>
      </c>
      <c r="S310" s="22">
        <f t="shared" si="271"/>
        <v>0</v>
      </c>
      <c r="T310" s="22">
        <f t="shared" si="271"/>
        <v>0</v>
      </c>
      <c r="U310" s="17"/>
      <c r="V310" s="26"/>
      <c r="W310" s="26"/>
      <c r="X310" s="26"/>
    </row>
    <row r="311" spans="2:28">
      <c r="B311" s="18" t="s">
        <v>52</v>
      </c>
      <c r="C311" s="14" t="s">
        <v>20</v>
      </c>
      <c r="D311" s="19"/>
      <c r="E311" s="19"/>
      <c r="F311" s="20"/>
      <c r="G311" s="21">
        <v>0</v>
      </c>
      <c r="H311" s="22">
        <f t="shared" si="272"/>
        <v>0</v>
      </c>
      <c r="I311" s="22">
        <f t="shared" si="271"/>
        <v>0</v>
      </c>
      <c r="J311" s="22">
        <f t="shared" si="271"/>
        <v>0</v>
      </c>
      <c r="K311" s="22">
        <f t="shared" si="271"/>
        <v>0</v>
      </c>
      <c r="L311" s="22">
        <f t="shared" si="271"/>
        <v>0</v>
      </c>
      <c r="M311" s="22">
        <f t="shared" si="271"/>
        <v>0</v>
      </c>
      <c r="N311" s="22">
        <f t="shared" si="271"/>
        <v>0</v>
      </c>
      <c r="O311" s="22">
        <f t="shared" si="271"/>
        <v>0</v>
      </c>
      <c r="P311" s="22">
        <f t="shared" si="271"/>
        <v>0</v>
      </c>
      <c r="Q311" s="22">
        <f t="shared" si="271"/>
        <v>0</v>
      </c>
      <c r="R311" s="22">
        <f t="shared" si="271"/>
        <v>0</v>
      </c>
      <c r="S311" s="22">
        <f t="shared" si="271"/>
        <v>0</v>
      </c>
      <c r="T311" s="22">
        <f t="shared" si="271"/>
        <v>0</v>
      </c>
      <c r="U311" s="17"/>
      <c r="V311" s="26"/>
      <c r="W311" s="26"/>
      <c r="X311" s="26"/>
    </row>
    <row r="312" spans="2:28">
      <c r="B312" s="18" t="s">
        <v>55</v>
      </c>
      <c r="C312" s="14" t="s">
        <v>20</v>
      </c>
      <c r="D312" s="19"/>
      <c r="E312" s="19"/>
      <c r="F312" s="19"/>
      <c r="G312" s="21">
        <v>197251.01994214009</v>
      </c>
      <c r="H312" s="22">
        <f t="shared" si="272"/>
        <v>197251.01994214009</v>
      </c>
      <c r="I312" s="22">
        <f t="shared" si="271"/>
        <v>197251.01994214009</v>
      </c>
      <c r="J312" s="22">
        <f t="shared" si="271"/>
        <v>197251.01994214009</v>
      </c>
      <c r="K312" s="22">
        <f t="shared" si="271"/>
        <v>197251.01994214009</v>
      </c>
      <c r="L312" s="22">
        <f t="shared" si="271"/>
        <v>197251.01994214009</v>
      </c>
      <c r="M312" s="22">
        <f t="shared" si="271"/>
        <v>197251.01994214009</v>
      </c>
      <c r="N312" s="22">
        <f t="shared" si="271"/>
        <v>197251.01994214009</v>
      </c>
      <c r="O312" s="22">
        <f t="shared" si="271"/>
        <v>197251.01994214009</v>
      </c>
      <c r="P312" s="22">
        <f t="shared" si="271"/>
        <v>197251.01994214009</v>
      </c>
      <c r="Q312" s="22">
        <f t="shared" si="271"/>
        <v>197251.01994214009</v>
      </c>
      <c r="R312" s="22">
        <f t="shared" si="271"/>
        <v>197251.01994214009</v>
      </c>
      <c r="S312" s="22">
        <f t="shared" si="271"/>
        <v>197251.01994214009</v>
      </c>
      <c r="T312" s="22">
        <f t="shared" si="271"/>
        <v>197251.01994214009</v>
      </c>
      <c r="U312" s="17"/>
      <c r="V312" s="26"/>
      <c r="W312" s="26"/>
      <c r="X312" s="26"/>
    </row>
    <row r="313" spans="2:28">
      <c r="B313" s="27" t="s">
        <v>21</v>
      </c>
      <c r="C313" s="28" t="s">
        <v>20</v>
      </c>
      <c r="D313" s="29"/>
      <c r="E313" s="29"/>
      <c r="F313" s="29"/>
      <c r="G313" s="30"/>
      <c r="H313" s="30">
        <f t="shared" ref="H313:T313" si="276">SUM(H309:H312)</f>
        <v>318846.85327547346</v>
      </c>
      <c r="I313" s="30">
        <f t="shared" si="276"/>
        <v>318846.85327547346</v>
      </c>
      <c r="J313" s="30">
        <f t="shared" si="276"/>
        <v>318846.85327547346</v>
      </c>
      <c r="K313" s="30">
        <f t="shared" si="276"/>
        <v>318846.85327547346</v>
      </c>
      <c r="L313" s="30">
        <f t="shared" si="276"/>
        <v>318846.85327547346</v>
      </c>
      <c r="M313" s="30">
        <f t="shared" si="276"/>
        <v>318846.85327547346</v>
      </c>
      <c r="N313" s="30">
        <f t="shared" si="276"/>
        <v>318846.85327547346</v>
      </c>
      <c r="O313" s="30">
        <f t="shared" si="276"/>
        <v>318846.85327547346</v>
      </c>
      <c r="P313" s="30">
        <f t="shared" si="276"/>
        <v>318846.85327547346</v>
      </c>
      <c r="Q313" s="30">
        <f t="shared" si="276"/>
        <v>318846.85327547346</v>
      </c>
      <c r="R313" s="30">
        <f t="shared" si="276"/>
        <v>318846.85327547346</v>
      </c>
      <c r="S313" s="30">
        <f t="shared" si="276"/>
        <v>318846.85327547346</v>
      </c>
      <c r="T313" s="30">
        <f t="shared" si="276"/>
        <v>318846.85327547346</v>
      </c>
      <c r="U313" s="17"/>
      <c r="V313" s="26"/>
      <c r="W313" s="26"/>
      <c r="X313" s="26"/>
    </row>
    <row r="314" spans="2:28">
      <c r="B314" s="95" t="s">
        <v>60</v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6"/>
      <c r="V314" s="8"/>
      <c r="W314" s="8"/>
      <c r="X314" s="8"/>
    </row>
    <row r="315" spans="2:28">
      <c r="B315" s="14" t="s">
        <v>44</v>
      </c>
      <c r="C315" s="14" t="s">
        <v>45</v>
      </c>
      <c r="D315" s="15"/>
      <c r="E315" s="15"/>
      <c r="F315" s="16"/>
      <c r="G315" s="87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9"/>
      <c r="U315" s="17"/>
      <c r="V315" s="26"/>
      <c r="W315" s="26"/>
      <c r="X315" s="26"/>
    </row>
    <row r="316" spans="2:28">
      <c r="B316" s="18" t="s">
        <v>46</v>
      </c>
      <c r="C316" s="14" t="s">
        <v>17</v>
      </c>
      <c r="D316" s="19"/>
      <c r="E316" s="19"/>
      <c r="F316" s="20"/>
      <c r="G316" s="90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17"/>
      <c r="V316" s="26"/>
      <c r="W316" s="26"/>
      <c r="X316" s="26"/>
    </row>
    <row r="317" spans="2:28">
      <c r="B317" s="18" t="s">
        <v>51</v>
      </c>
      <c r="C317" s="14" t="s">
        <v>17</v>
      </c>
      <c r="D317" s="19"/>
      <c r="E317" s="19"/>
      <c r="F317" s="20"/>
      <c r="G317" s="91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17"/>
      <c r="V317" s="26"/>
      <c r="W317" s="26"/>
      <c r="X317" s="26"/>
    </row>
    <row r="318" spans="2:28">
      <c r="B318" s="18" t="s">
        <v>52</v>
      </c>
      <c r="C318" s="14" t="s">
        <v>53</v>
      </c>
      <c r="D318" s="19"/>
      <c r="E318" s="19"/>
      <c r="F318" s="20"/>
      <c r="G318" s="91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17"/>
      <c r="V318" s="26"/>
      <c r="W318" s="26"/>
      <c r="X318" s="26"/>
    </row>
    <row r="319" spans="2:28">
      <c r="B319" s="18" t="s">
        <v>55</v>
      </c>
      <c r="C319" s="14" t="s">
        <v>17</v>
      </c>
      <c r="D319" s="19"/>
      <c r="E319" s="19"/>
      <c r="F319" s="20"/>
      <c r="G319" s="91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17"/>
      <c r="V319" s="26"/>
      <c r="W319" s="26"/>
      <c r="X319" s="26"/>
    </row>
    <row r="320" spans="2:28">
      <c r="B320" s="18" t="s">
        <v>46</v>
      </c>
      <c r="C320" s="14" t="s">
        <v>20</v>
      </c>
      <c r="D320" s="19"/>
      <c r="E320" s="19"/>
      <c r="F320" s="20"/>
      <c r="G320" s="91"/>
      <c r="H320" s="22">
        <f>IFERROR(H316*$X306,0)</f>
        <v>0</v>
      </c>
      <c r="I320" s="22">
        <f t="shared" ref="I320:S320" si="277">IFERROR(I316*$X306,0)</f>
        <v>0</v>
      </c>
      <c r="J320" s="22">
        <f t="shared" si="277"/>
        <v>0</v>
      </c>
      <c r="K320" s="22">
        <f t="shared" si="277"/>
        <v>0</v>
      </c>
      <c r="L320" s="22">
        <f t="shared" si="277"/>
        <v>0</v>
      </c>
      <c r="M320" s="22">
        <f t="shared" si="277"/>
        <v>0</v>
      </c>
      <c r="N320" s="22">
        <f t="shared" si="277"/>
        <v>0</v>
      </c>
      <c r="O320" s="22">
        <f t="shared" si="277"/>
        <v>0</v>
      </c>
      <c r="P320" s="22">
        <f t="shared" si="277"/>
        <v>0</v>
      </c>
      <c r="Q320" s="22">
        <f t="shared" si="277"/>
        <v>0</v>
      </c>
      <c r="R320" s="22">
        <f t="shared" si="277"/>
        <v>0</v>
      </c>
      <c r="S320" s="22">
        <f t="shared" si="277"/>
        <v>0</v>
      </c>
      <c r="T320" s="22">
        <f t="shared" ref="T320" si="278">IFERROR(T316*$X306,0)</f>
        <v>0</v>
      </c>
      <c r="U320" s="17"/>
      <c r="V320" s="26"/>
      <c r="W320" s="26"/>
      <c r="X320" s="26"/>
    </row>
    <row r="321" spans="2:24">
      <c r="B321" s="18" t="s">
        <v>51</v>
      </c>
      <c r="C321" s="14" t="s">
        <v>20</v>
      </c>
      <c r="D321" s="19"/>
      <c r="E321" s="19"/>
      <c r="F321" s="20"/>
      <c r="G321" s="91"/>
      <c r="H321" s="22">
        <f t="shared" ref="H321:S323" si="279">IFERROR(H317*$X307,0)</f>
        <v>0</v>
      </c>
      <c r="I321" s="22">
        <f t="shared" si="279"/>
        <v>0</v>
      </c>
      <c r="J321" s="22">
        <f t="shared" si="279"/>
        <v>0</v>
      </c>
      <c r="K321" s="22">
        <f t="shared" si="279"/>
        <v>0</v>
      </c>
      <c r="L321" s="22">
        <f t="shared" si="279"/>
        <v>0</v>
      </c>
      <c r="M321" s="22">
        <f t="shared" si="279"/>
        <v>0</v>
      </c>
      <c r="N321" s="22">
        <f t="shared" si="279"/>
        <v>0</v>
      </c>
      <c r="O321" s="22">
        <f t="shared" si="279"/>
        <v>0</v>
      </c>
      <c r="P321" s="22">
        <f t="shared" si="279"/>
        <v>0</v>
      </c>
      <c r="Q321" s="22">
        <f t="shared" si="279"/>
        <v>0</v>
      </c>
      <c r="R321" s="22">
        <f t="shared" si="279"/>
        <v>0</v>
      </c>
      <c r="S321" s="22">
        <f t="shared" si="279"/>
        <v>0</v>
      </c>
      <c r="T321" s="22">
        <f t="shared" ref="T321" si="280">IFERROR(T317*$X307,0)</f>
        <v>0</v>
      </c>
      <c r="U321" s="17"/>
      <c r="V321" s="26"/>
      <c r="W321" s="26"/>
      <c r="X321" s="26"/>
    </row>
    <row r="322" spans="2:24">
      <c r="B322" s="18" t="s">
        <v>52</v>
      </c>
      <c r="C322" s="14" t="s">
        <v>20</v>
      </c>
      <c r="D322" s="19"/>
      <c r="E322" s="19"/>
      <c r="F322" s="20"/>
      <c r="G322" s="91"/>
      <c r="H322" s="22">
        <f t="shared" si="279"/>
        <v>0</v>
      </c>
      <c r="I322" s="22">
        <f t="shared" si="279"/>
        <v>0</v>
      </c>
      <c r="J322" s="22">
        <f t="shared" si="279"/>
        <v>0</v>
      </c>
      <c r="K322" s="22">
        <f t="shared" si="279"/>
        <v>0</v>
      </c>
      <c r="L322" s="22">
        <f t="shared" si="279"/>
        <v>0</v>
      </c>
      <c r="M322" s="22">
        <f t="shared" si="279"/>
        <v>0</v>
      </c>
      <c r="N322" s="22">
        <f t="shared" si="279"/>
        <v>0</v>
      </c>
      <c r="O322" s="22">
        <f t="shared" si="279"/>
        <v>0</v>
      </c>
      <c r="P322" s="22">
        <f t="shared" si="279"/>
        <v>0</v>
      </c>
      <c r="Q322" s="22">
        <f t="shared" si="279"/>
        <v>0</v>
      </c>
      <c r="R322" s="22">
        <f t="shared" si="279"/>
        <v>0</v>
      </c>
      <c r="S322" s="22">
        <f t="shared" si="279"/>
        <v>0</v>
      </c>
      <c r="T322" s="22">
        <f t="shared" ref="T322" si="281">IFERROR(T318*$X308,0)</f>
        <v>0</v>
      </c>
      <c r="U322" s="17"/>
      <c r="V322" s="26"/>
      <c r="W322" s="26"/>
      <c r="X322" s="26"/>
    </row>
    <row r="323" spans="2:24">
      <c r="B323" s="18" t="s">
        <v>55</v>
      </c>
      <c r="C323" s="14" t="s">
        <v>20</v>
      </c>
      <c r="D323" s="19"/>
      <c r="E323" s="19"/>
      <c r="F323" s="19"/>
      <c r="G323" s="91"/>
      <c r="H323" s="22">
        <f t="shared" si="279"/>
        <v>0</v>
      </c>
      <c r="I323" s="22">
        <f t="shared" si="279"/>
        <v>0</v>
      </c>
      <c r="J323" s="22">
        <f t="shared" si="279"/>
        <v>0</v>
      </c>
      <c r="K323" s="22">
        <f t="shared" si="279"/>
        <v>0</v>
      </c>
      <c r="L323" s="22">
        <f t="shared" si="279"/>
        <v>0</v>
      </c>
      <c r="M323" s="22">
        <f t="shared" si="279"/>
        <v>0</v>
      </c>
      <c r="N323" s="22">
        <f t="shared" si="279"/>
        <v>0</v>
      </c>
      <c r="O323" s="22">
        <f t="shared" si="279"/>
        <v>0</v>
      </c>
      <c r="P323" s="22">
        <f t="shared" si="279"/>
        <v>0</v>
      </c>
      <c r="Q323" s="22">
        <f t="shared" si="279"/>
        <v>0</v>
      </c>
      <c r="R323" s="22">
        <f t="shared" si="279"/>
        <v>0</v>
      </c>
      <c r="S323" s="22">
        <f t="shared" si="279"/>
        <v>0</v>
      </c>
      <c r="T323" s="22">
        <f t="shared" ref="T323" si="282">IFERROR(T319*$X309,0)</f>
        <v>0</v>
      </c>
      <c r="U323" s="17"/>
      <c r="V323" s="26"/>
      <c r="W323" s="26"/>
      <c r="X323" s="26"/>
    </row>
    <row r="324" spans="2:24">
      <c r="B324" s="27" t="s">
        <v>21</v>
      </c>
      <c r="C324" s="28" t="s">
        <v>20</v>
      </c>
      <c r="D324" s="29"/>
      <c r="E324" s="29"/>
      <c r="F324" s="29"/>
      <c r="G324" s="27"/>
      <c r="H324" s="30">
        <f t="shared" ref="H324:T324" si="283">SUM(H320:H323)</f>
        <v>0</v>
      </c>
      <c r="I324" s="30">
        <f t="shared" si="283"/>
        <v>0</v>
      </c>
      <c r="J324" s="30">
        <f t="shared" si="283"/>
        <v>0</v>
      </c>
      <c r="K324" s="30">
        <f t="shared" si="283"/>
        <v>0</v>
      </c>
      <c r="L324" s="30">
        <f t="shared" si="283"/>
        <v>0</v>
      </c>
      <c r="M324" s="30">
        <f t="shared" si="283"/>
        <v>0</v>
      </c>
      <c r="N324" s="30">
        <f t="shared" si="283"/>
        <v>0</v>
      </c>
      <c r="O324" s="30">
        <f t="shared" si="283"/>
        <v>0</v>
      </c>
      <c r="P324" s="30">
        <f t="shared" si="283"/>
        <v>0</v>
      </c>
      <c r="Q324" s="30">
        <f t="shared" si="283"/>
        <v>0</v>
      </c>
      <c r="R324" s="30">
        <f t="shared" si="283"/>
        <v>0</v>
      </c>
      <c r="S324" s="30">
        <f t="shared" si="283"/>
        <v>0</v>
      </c>
      <c r="T324" s="30">
        <f t="shared" si="283"/>
        <v>0</v>
      </c>
      <c r="U324" s="17"/>
      <c r="V324" s="26"/>
      <c r="W324" s="26"/>
      <c r="X324" s="26"/>
    </row>
    <row r="325" spans="2:24">
      <c r="B325" s="95" t="s">
        <v>61</v>
      </c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6"/>
      <c r="V325" s="8"/>
      <c r="W325" s="8"/>
      <c r="X325" s="8"/>
    </row>
    <row r="326" spans="2:24">
      <c r="B326" s="14" t="s">
        <v>44</v>
      </c>
      <c r="C326" s="14" t="s">
        <v>45</v>
      </c>
      <c r="D326" s="15"/>
      <c r="E326" s="15"/>
      <c r="F326" s="16"/>
      <c r="G326" s="87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9"/>
      <c r="U326" s="17"/>
      <c r="V326" s="40"/>
      <c r="W326" s="40"/>
      <c r="X326" s="40"/>
    </row>
    <row r="327" spans="2:24">
      <c r="B327" s="18" t="s">
        <v>46</v>
      </c>
      <c r="C327" s="14" t="s">
        <v>17</v>
      </c>
      <c r="D327" s="19"/>
      <c r="E327" s="19"/>
      <c r="F327" s="20"/>
      <c r="G327" s="90"/>
      <c r="H327" s="22">
        <f t="shared" ref="H327:T327" si="284">H305-H316</f>
        <v>24.319166666666668</v>
      </c>
      <c r="I327" s="22">
        <f t="shared" si="284"/>
        <v>24.319166666666668</v>
      </c>
      <c r="J327" s="22">
        <f t="shared" si="284"/>
        <v>24.319166666666668</v>
      </c>
      <c r="K327" s="22">
        <f t="shared" si="284"/>
        <v>24.319166666666668</v>
      </c>
      <c r="L327" s="22">
        <f t="shared" si="284"/>
        <v>24.319166666666668</v>
      </c>
      <c r="M327" s="22">
        <f t="shared" si="284"/>
        <v>24.319166666666668</v>
      </c>
      <c r="N327" s="22">
        <f t="shared" si="284"/>
        <v>24.319166666666668</v>
      </c>
      <c r="O327" s="22">
        <f t="shared" si="284"/>
        <v>24.319166666666668</v>
      </c>
      <c r="P327" s="22">
        <f t="shared" si="284"/>
        <v>24.319166666666668</v>
      </c>
      <c r="Q327" s="22">
        <f t="shared" si="284"/>
        <v>24.319166666666668</v>
      </c>
      <c r="R327" s="22">
        <f t="shared" si="284"/>
        <v>24.319166666666668</v>
      </c>
      <c r="S327" s="22">
        <f t="shared" si="284"/>
        <v>24.319166666666668</v>
      </c>
      <c r="T327" s="22">
        <f t="shared" si="284"/>
        <v>24.319166666666668</v>
      </c>
      <c r="U327" s="17"/>
      <c r="V327" s="40"/>
      <c r="W327" s="40"/>
      <c r="X327" s="40"/>
    </row>
    <row r="328" spans="2:24">
      <c r="B328" s="18" t="s">
        <v>51</v>
      </c>
      <c r="C328" s="14" t="s">
        <v>17</v>
      </c>
      <c r="D328" s="19"/>
      <c r="E328" s="19"/>
      <c r="F328" s="20"/>
      <c r="G328" s="91"/>
      <c r="H328" s="22">
        <f t="shared" ref="H328:T328" si="285">H306-H317</f>
        <v>0</v>
      </c>
      <c r="I328" s="22">
        <f t="shared" si="285"/>
        <v>0</v>
      </c>
      <c r="J328" s="22">
        <f t="shared" si="285"/>
        <v>0</v>
      </c>
      <c r="K328" s="22">
        <f t="shared" si="285"/>
        <v>0</v>
      </c>
      <c r="L328" s="22">
        <f t="shared" si="285"/>
        <v>0</v>
      </c>
      <c r="M328" s="22">
        <f t="shared" si="285"/>
        <v>0</v>
      </c>
      <c r="N328" s="22">
        <f t="shared" si="285"/>
        <v>0</v>
      </c>
      <c r="O328" s="22">
        <f t="shared" si="285"/>
        <v>0</v>
      </c>
      <c r="P328" s="22">
        <f t="shared" si="285"/>
        <v>0</v>
      </c>
      <c r="Q328" s="22">
        <f t="shared" si="285"/>
        <v>0</v>
      </c>
      <c r="R328" s="22">
        <f t="shared" si="285"/>
        <v>0</v>
      </c>
      <c r="S328" s="22">
        <f t="shared" si="285"/>
        <v>0</v>
      </c>
      <c r="T328" s="22">
        <f t="shared" si="285"/>
        <v>0</v>
      </c>
      <c r="U328" s="17"/>
      <c r="V328" s="40"/>
      <c r="W328" s="40"/>
      <c r="X328" s="40"/>
    </row>
    <row r="329" spans="2:24">
      <c r="B329" s="18" t="s">
        <v>52</v>
      </c>
      <c r="C329" s="14" t="s">
        <v>53</v>
      </c>
      <c r="D329" s="19"/>
      <c r="E329" s="19"/>
      <c r="F329" s="20"/>
      <c r="G329" s="91"/>
      <c r="H329" s="22">
        <f t="shared" ref="H329:T329" si="286">H307-H318</f>
        <v>0</v>
      </c>
      <c r="I329" s="22">
        <f t="shared" si="286"/>
        <v>0</v>
      </c>
      <c r="J329" s="22">
        <f t="shared" si="286"/>
        <v>0</v>
      </c>
      <c r="K329" s="22">
        <f t="shared" si="286"/>
        <v>0</v>
      </c>
      <c r="L329" s="22">
        <f t="shared" si="286"/>
        <v>0</v>
      </c>
      <c r="M329" s="22">
        <f t="shared" si="286"/>
        <v>0</v>
      </c>
      <c r="N329" s="22">
        <f t="shared" si="286"/>
        <v>0</v>
      </c>
      <c r="O329" s="22">
        <f t="shared" si="286"/>
        <v>0</v>
      </c>
      <c r="P329" s="22">
        <f t="shared" si="286"/>
        <v>0</v>
      </c>
      <c r="Q329" s="22">
        <f t="shared" si="286"/>
        <v>0</v>
      </c>
      <c r="R329" s="22">
        <f t="shared" si="286"/>
        <v>0</v>
      </c>
      <c r="S329" s="22">
        <f t="shared" si="286"/>
        <v>0</v>
      </c>
      <c r="T329" s="22">
        <f t="shared" si="286"/>
        <v>0</v>
      </c>
      <c r="U329" s="17"/>
      <c r="V329" s="40"/>
      <c r="W329" s="40"/>
      <c r="X329" s="40"/>
    </row>
    <row r="330" spans="2:24">
      <c r="B330" s="18" t="s">
        <v>55</v>
      </c>
      <c r="C330" s="14" t="s">
        <v>17</v>
      </c>
      <c r="D330" s="19"/>
      <c r="E330" s="19"/>
      <c r="F330" s="20"/>
      <c r="G330" s="91"/>
      <c r="H330" s="22">
        <f t="shared" ref="H330:T330" si="287">H308-H319</f>
        <v>114.0625415646724</v>
      </c>
      <c r="I330" s="22">
        <f t="shared" si="287"/>
        <v>114.0625415646724</v>
      </c>
      <c r="J330" s="22">
        <f t="shared" si="287"/>
        <v>114.0625415646724</v>
      </c>
      <c r="K330" s="22">
        <f t="shared" si="287"/>
        <v>114.0625415646724</v>
      </c>
      <c r="L330" s="22">
        <f t="shared" si="287"/>
        <v>114.0625415646724</v>
      </c>
      <c r="M330" s="22">
        <f t="shared" si="287"/>
        <v>114.0625415646724</v>
      </c>
      <c r="N330" s="22">
        <f t="shared" si="287"/>
        <v>114.0625415646724</v>
      </c>
      <c r="O330" s="22">
        <f t="shared" si="287"/>
        <v>114.0625415646724</v>
      </c>
      <c r="P330" s="22">
        <f t="shared" si="287"/>
        <v>114.0625415646724</v>
      </c>
      <c r="Q330" s="22">
        <f t="shared" si="287"/>
        <v>114.0625415646724</v>
      </c>
      <c r="R330" s="22">
        <f t="shared" si="287"/>
        <v>114.0625415646724</v>
      </c>
      <c r="S330" s="22">
        <f t="shared" si="287"/>
        <v>114.0625415646724</v>
      </c>
      <c r="T330" s="22">
        <f t="shared" si="287"/>
        <v>114.0625415646724</v>
      </c>
      <c r="U330" s="17"/>
      <c r="V330" s="40"/>
      <c r="W330" s="40"/>
      <c r="X330" s="40"/>
    </row>
    <row r="331" spans="2:24">
      <c r="B331" s="18" t="s">
        <v>46</v>
      </c>
      <c r="C331" s="14" t="s">
        <v>20</v>
      </c>
      <c r="D331" s="19"/>
      <c r="E331" s="19"/>
      <c r="F331" s="20"/>
      <c r="G331" s="91"/>
      <c r="H331" s="22">
        <f>IFERROR(H309-H320,0)</f>
        <v>121595.83333333334</v>
      </c>
      <c r="I331" s="22">
        <f t="shared" ref="I331:S331" si="288">IFERROR(I309-I320,0)</f>
        <v>121595.83333333334</v>
      </c>
      <c r="J331" s="22">
        <f t="shared" si="288"/>
        <v>121595.83333333334</v>
      </c>
      <c r="K331" s="22">
        <f t="shared" si="288"/>
        <v>121595.83333333334</v>
      </c>
      <c r="L331" s="22">
        <f t="shared" si="288"/>
        <v>121595.83333333334</v>
      </c>
      <c r="M331" s="22">
        <f t="shared" si="288"/>
        <v>121595.83333333334</v>
      </c>
      <c r="N331" s="22">
        <f t="shared" si="288"/>
        <v>121595.83333333334</v>
      </c>
      <c r="O331" s="22">
        <f t="shared" si="288"/>
        <v>121595.83333333334</v>
      </c>
      <c r="P331" s="22">
        <f t="shared" si="288"/>
        <v>121595.83333333334</v>
      </c>
      <c r="Q331" s="22">
        <f t="shared" si="288"/>
        <v>121595.83333333334</v>
      </c>
      <c r="R331" s="22">
        <f t="shared" si="288"/>
        <v>121595.83333333334</v>
      </c>
      <c r="S331" s="22">
        <f t="shared" si="288"/>
        <v>121595.83333333334</v>
      </c>
      <c r="T331" s="22">
        <f t="shared" ref="T331" si="289">T309-T320</f>
        <v>121595.83333333334</v>
      </c>
      <c r="U331" s="17"/>
      <c r="V331" s="40"/>
      <c r="W331" s="40"/>
      <c r="X331" s="40"/>
    </row>
    <row r="332" spans="2:24">
      <c r="B332" s="18" t="s">
        <v>51</v>
      </c>
      <c r="C332" s="14" t="s">
        <v>20</v>
      </c>
      <c r="D332" s="19"/>
      <c r="E332" s="19"/>
      <c r="F332" s="20"/>
      <c r="G332" s="91"/>
      <c r="H332" s="22">
        <f t="shared" ref="H332:S334" si="290">IFERROR(H310-H321,0)</f>
        <v>0</v>
      </c>
      <c r="I332" s="22">
        <f t="shared" si="290"/>
        <v>0</v>
      </c>
      <c r="J332" s="22">
        <f t="shared" si="290"/>
        <v>0</v>
      </c>
      <c r="K332" s="22">
        <f t="shared" si="290"/>
        <v>0</v>
      </c>
      <c r="L332" s="22">
        <f t="shared" si="290"/>
        <v>0</v>
      </c>
      <c r="M332" s="22">
        <f t="shared" si="290"/>
        <v>0</v>
      </c>
      <c r="N332" s="22">
        <f t="shared" si="290"/>
        <v>0</v>
      </c>
      <c r="O332" s="22">
        <f t="shared" si="290"/>
        <v>0</v>
      </c>
      <c r="P332" s="22">
        <f t="shared" si="290"/>
        <v>0</v>
      </c>
      <c r="Q332" s="22">
        <f t="shared" si="290"/>
        <v>0</v>
      </c>
      <c r="R332" s="22">
        <f t="shared" si="290"/>
        <v>0</v>
      </c>
      <c r="S332" s="22">
        <f t="shared" si="290"/>
        <v>0</v>
      </c>
      <c r="T332" s="22">
        <f t="shared" ref="T332" si="291">T310-T321</f>
        <v>0</v>
      </c>
      <c r="U332" s="17"/>
      <c r="V332" s="26"/>
      <c r="W332" s="26"/>
      <c r="X332" s="26"/>
    </row>
    <row r="333" spans="2:24">
      <c r="B333" s="18" t="s">
        <v>52</v>
      </c>
      <c r="C333" s="14" t="s">
        <v>20</v>
      </c>
      <c r="D333" s="19"/>
      <c r="E333" s="19"/>
      <c r="F333" s="20"/>
      <c r="G333" s="91"/>
      <c r="H333" s="22">
        <f t="shared" si="290"/>
        <v>0</v>
      </c>
      <c r="I333" s="22">
        <f t="shared" si="290"/>
        <v>0</v>
      </c>
      <c r="J333" s="22">
        <f t="shared" si="290"/>
        <v>0</v>
      </c>
      <c r="K333" s="22">
        <f t="shared" si="290"/>
        <v>0</v>
      </c>
      <c r="L333" s="22">
        <f t="shared" si="290"/>
        <v>0</v>
      </c>
      <c r="M333" s="22">
        <f t="shared" si="290"/>
        <v>0</v>
      </c>
      <c r="N333" s="22">
        <f t="shared" si="290"/>
        <v>0</v>
      </c>
      <c r="O333" s="22">
        <f t="shared" si="290"/>
        <v>0</v>
      </c>
      <c r="P333" s="22">
        <f t="shared" si="290"/>
        <v>0</v>
      </c>
      <c r="Q333" s="22">
        <f t="shared" si="290"/>
        <v>0</v>
      </c>
      <c r="R333" s="22">
        <f t="shared" si="290"/>
        <v>0</v>
      </c>
      <c r="S333" s="22">
        <f t="shared" si="290"/>
        <v>0</v>
      </c>
      <c r="T333" s="22">
        <f t="shared" ref="T333" si="292">T311-T322</f>
        <v>0</v>
      </c>
      <c r="U333" s="17"/>
      <c r="V333" s="26"/>
      <c r="W333" s="26"/>
      <c r="X333" s="26"/>
    </row>
    <row r="334" spans="2:24">
      <c r="B334" s="18" t="s">
        <v>55</v>
      </c>
      <c r="C334" s="14" t="s">
        <v>20</v>
      </c>
      <c r="D334" s="19"/>
      <c r="E334" s="19"/>
      <c r="F334" s="19"/>
      <c r="G334" s="91"/>
      <c r="H334" s="22">
        <f t="shared" si="290"/>
        <v>197251.01994214009</v>
      </c>
      <c r="I334" s="22">
        <f t="shared" si="290"/>
        <v>197251.01994214009</v>
      </c>
      <c r="J334" s="22">
        <f t="shared" si="290"/>
        <v>197251.01994214009</v>
      </c>
      <c r="K334" s="22">
        <f t="shared" si="290"/>
        <v>197251.01994214009</v>
      </c>
      <c r="L334" s="22">
        <f t="shared" si="290"/>
        <v>197251.01994214009</v>
      </c>
      <c r="M334" s="22">
        <f t="shared" si="290"/>
        <v>197251.01994214009</v>
      </c>
      <c r="N334" s="22">
        <f t="shared" si="290"/>
        <v>197251.01994214009</v>
      </c>
      <c r="O334" s="22">
        <f t="shared" si="290"/>
        <v>197251.01994214009</v>
      </c>
      <c r="P334" s="22">
        <f t="shared" si="290"/>
        <v>197251.01994214009</v>
      </c>
      <c r="Q334" s="22">
        <f t="shared" si="290"/>
        <v>197251.01994214009</v>
      </c>
      <c r="R334" s="22">
        <f t="shared" si="290"/>
        <v>197251.01994214009</v>
      </c>
      <c r="S334" s="22">
        <f t="shared" si="290"/>
        <v>197251.01994214009</v>
      </c>
      <c r="T334" s="22">
        <f t="shared" ref="T334" si="293">T312-T323</f>
        <v>197251.01994214009</v>
      </c>
      <c r="U334" s="17"/>
      <c r="V334" s="26"/>
      <c r="W334" s="26"/>
      <c r="X334" s="26"/>
    </row>
    <row r="335" spans="2:24">
      <c r="B335" s="27" t="s">
        <v>21</v>
      </c>
      <c r="C335" s="28" t="s">
        <v>20</v>
      </c>
      <c r="D335" s="29"/>
      <c r="E335" s="29"/>
      <c r="F335" s="29"/>
      <c r="G335" s="27"/>
      <c r="H335" s="30">
        <f t="shared" ref="H335:T335" si="294">SUM(H331:H334)</f>
        <v>318846.85327547346</v>
      </c>
      <c r="I335" s="30">
        <f t="shared" si="294"/>
        <v>318846.85327547346</v>
      </c>
      <c r="J335" s="30">
        <f t="shared" si="294"/>
        <v>318846.85327547346</v>
      </c>
      <c r="K335" s="30">
        <f t="shared" si="294"/>
        <v>318846.85327547346</v>
      </c>
      <c r="L335" s="30">
        <f t="shared" si="294"/>
        <v>318846.85327547346</v>
      </c>
      <c r="M335" s="30">
        <f t="shared" si="294"/>
        <v>318846.85327547346</v>
      </c>
      <c r="N335" s="30">
        <f t="shared" si="294"/>
        <v>318846.85327547346</v>
      </c>
      <c r="O335" s="30">
        <f t="shared" si="294"/>
        <v>318846.85327547346</v>
      </c>
      <c r="P335" s="30">
        <f t="shared" si="294"/>
        <v>318846.85327547346</v>
      </c>
      <c r="Q335" s="30">
        <f t="shared" si="294"/>
        <v>318846.85327547346</v>
      </c>
      <c r="R335" s="30">
        <f t="shared" si="294"/>
        <v>318846.85327547346</v>
      </c>
      <c r="S335" s="30">
        <f t="shared" si="294"/>
        <v>318846.85327547346</v>
      </c>
      <c r="T335" s="30">
        <f t="shared" si="294"/>
        <v>318846.85327547346</v>
      </c>
      <c r="U335" s="17"/>
      <c r="V335" s="26"/>
      <c r="W335" s="26"/>
      <c r="X335" s="26"/>
    </row>
    <row r="336" spans="2:24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8"/>
      <c r="W336" s="8"/>
      <c r="X336" s="8"/>
    </row>
    <row r="337" spans="2:28">
      <c r="B337" s="96" t="str">
        <f>'8 - Údaje a hodnotící tabulky '!B186</f>
        <v>ZŠ Komenského (bíla)</v>
      </c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8"/>
      <c r="U337" s="6"/>
      <c r="V337" s="8"/>
      <c r="W337" s="8"/>
      <c r="X337" s="8"/>
    </row>
    <row r="338" spans="2:28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1"/>
      <c r="U338" s="6"/>
      <c r="V338" s="8"/>
      <c r="W338" s="8"/>
      <c r="X338" s="8"/>
    </row>
    <row r="339" spans="2:28">
      <c r="B339" s="41" t="s">
        <v>39</v>
      </c>
      <c r="C339" s="10">
        <f>C302</f>
        <v>11</v>
      </c>
      <c r="D339" s="11"/>
      <c r="E339" s="11"/>
      <c r="F339" s="12" t="s">
        <v>40</v>
      </c>
      <c r="G339" s="12" t="s">
        <v>41</v>
      </c>
      <c r="H339" s="12">
        <v>0</v>
      </c>
      <c r="I339" s="12">
        <f>H339+1</f>
        <v>1</v>
      </c>
      <c r="J339" s="12">
        <f t="shared" ref="J339" si="295">I339+1</f>
        <v>2</v>
      </c>
      <c r="K339" s="12">
        <f t="shared" ref="K339" si="296">J339+1</f>
        <v>3</v>
      </c>
      <c r="L339" s="12">
        <f t="shared" ref="L339" si="297">K339+1</f>
        <v>4</v>
      </c>
      <c r="M339" s="12">
        <f t="shared" ref="M339" si="298">L339+1</f>
        <v>5</v>
      </c>
      <c r="N339" s="12">
        <f t="shared" ref="N339" si="299">M339+1</f>
        <v>6</v>
      </c>
      <c r="O339" s="12">
        <f t="shared" ref="O339" si="300">N339+1</f>
        <v>7</v>
      </c>
      <c r="P339" s="12">
        <f t="shared" ref="P339" si="301">O339+1</f>
        <v>8</v>
      </c>
      <c r="Q339" s="12">
        <f t="shared" ref="Q339" si="302">P339+1</f>
        <v>9</v>
      </c>
      <c r="R339" s="12">
        <f t="shared" ref="R339" si="303">Q339+1</f>
        <v>10</v>
      </c>
      <c r="S339" s="12">
        <f t="shared" ref="S339" si="304">R339+1</f>
        <v>11</v>
      </c>
      <c r="T339" s="12">
        <v>12</v>
      </c>
      <c r="U339" s="13"/>
      <c r="V339" s="13"/>
      <c r="W339" s="13"/>
      <c r="X339" s="13"/>
    </row>
    <row r="340" spans="2:28">
      <c r="B340" s="102" t="s">
        <v>43</v>
      </c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6"/>
      <c r="V340" s="8"/>
      <c r="W340" s="8"/>
      <c r="X340" s="8"/>
    </row>
    <row r="341" spans="2:28" ht="15" customHeight="1">
      <c r="B341" s="14" t="s">
        <v>44</v>
      </c>
      <c r="C341" s="14" t="s">
        <v>45</v>
      </c>
      <c r="D341" s="18"/>
      <c r="E341" s="18"/>
      <c r="F341" s="14"/>
      <c r="G341" s="87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9"/>
      <c r="U341" s="17"/>
      <c r="V341" s="92" t="s">
        <v>47</v>
      </c>
      <c r="W341" s="92" t="s">
        <v>48</v>
      </c>
      <c r="X341" s="93" t="s">
        <v>49</v>
      </c>
      <c r="Z341" s="93" t="s">
        <v>47</v>
      </c>
      <c r="AA341" s="92" t="s">
        <v>50</v>
      </c>
      <c r="AB341" s="103"/>
    </row>
    <row r="342" spans="2:28">
      <c r="B342" s="18" t="s">
        <v>46</v>
      </c>
      <c r="C342" s="14" t="s">
        <v>17</v>
      </c>
      <c r="D342" s="19"/>
      <c r="E342" s="19"/>
      <c r="F342" s="20"/>
      <c r="G342" s="21">
        <v>21.477333333333331</v>
      </c>
      <c r="H342" s="22">
        <f>G342</f>
        <v>21.477333333333331</v>
      </c>
      <c r="I342" s="22">
        <f t="shared" ref="I342:T349" si="305">H342</f>
        <v>21.477333333333331</v>
      </c>
      <c r="J342" s="22">
        <f t="shared" si="305"/>
        <v>21.477333333333331</v>
      </c>
      <c r="K342" s="22">
        <f t="shared" si="305"/>
        <v>21.477333333333331</v>
      </c>
      <c r="L342" s="22">
        <f t="shared" si="305"/>
        <v>21.477333333333331</v>
      </c>
      <c r="M342" s="22">
        <f t="shared" si="305"/>
        <v>21.477333333333331</v>
      </c>
      <c r="N342" s="22">
        <f t="shared" si="305"/>
        <v>21.477333333333331</v>
      </c>
      <c r="O342" s="22">
        <f t="shared" si="305"/>
        <v>21.477333333333331</v>
      </c>
      <c r="P342" s="22">
        <f t="shared" si="305"/>
        <v>21.477333333333331</v>
      </c>
      <c r="Q342" s="22">
        <f t="shared" si="305"/>
        <v>21.477333333333331</v>
      </c>
      <c r="R342" s="22">
        <f t="shared" si="305"/>
        <v>21.477333333333331</v>
      </c>
      <c r="S342" s="22">
        <f t="shared" si="305"/>
        <v>21.477333333333331</v>
      </c>
      <c r="T342" s="77">
        <f t="shared" si="305"/>
        <v>21.477333333333331</v>
      </c>
      <c r="U342" s="17"/>
      <c r="V342" s="92"/>
      <c r="W342" s="92"/>
      <c r="X342" s="94"/>
      <c r="Z342" s="94"/>
      <c r="AA342" s="92"/>
      <c r="AB342" s="103"/>
    </row>
    <row r="343" spans="2:28">
      <c r="B343" s="18" t="s">
        <v>51</v>
      </c>
      <c r="C343" s="14" t="s">
        <v>17</v>
      </c>
      <c r="D343" s="19"/>
      <c r="E343" s="19"/>
      <c r="F343" s="20"/>
      <c r="G343" s="21">
        <v>0</v>
      </c>
      <c r="H343" s="22">
        <f t="shared" ref="H343:H349" si="306">G343</f>
        <v>0</v>
      </c>
      <c r="I343" s="22">
        <f t="shared" si="305"/>
        <v>0</v>
      </c>
      <c r="J343" s="22">
        <f t="shared" si="305"/>
        <v>0</v>
      </c>
      <c r="K343" s="22">
        <f>J343</f>
        <v>0</v>
      </c>
      <c r="L343" s="22">
        <f t="shared" si="305"/>
        <v>0</v>
      </c>
      <c r="M343" s="22">
        <f t="shared" si="305"/>
        <v>0</v>
      </c>
      <c r="N343" s="22">
        <f t="shared" si="305"/>
        <v>0</v>
      </c>
      <c r="O343" s="22">
        <f t="shared" si="305"/>
        <v>0</v>
      </c>
      <c r="P343" s="22">
        <f t="shared" si="305"/>
        <v>0</v>
      </c>
      <c r="Q343" s="22">
        <f t="shared" si="305"/>
        <v>0</v>
      </c>
      <c r="R343" s="22">
        <f t="shared" si="305"/>
        <v>0</v>
      </c>
      <c r="S343" s="22">
        <f t="shared" si="305"/>
        <v>0</v>
      </c>
      <c r="T343" s="77">
        <f t="shared" si="305"/>
        <v>0</v>
      </c>
      <c r="U343" s="17"/>
      <c r="V343" s="24" t="s">
        <v>54</v>
      </c>
      <c r="W343" s="25">
        <f>IFERROR(G346/G342,"-")</f>
        <v>5000</v>
      </c>
      <c r="X343" s="25">
        <f>IFERROR(W343*AB343,"-")</f>
        <v>6050</v>
      </c>
      <c r="Z343" s="24" t="s">
        <v>46</v>
      </c>
      <c r="AA343" s="64">
        <v>0.21</v>
      </c>
      <c r="AB343" s="65">
        <f>1+AA343</f>
        <v>1.21</v>
      </c>
    </row>
    <row r="344" spans="2:28">
      <c r="B344" s="18" t="s">
        <v>52</v>
      </c>
      <c r="C344" s="14" t="s">
        <v>53</v>
      </c>
      <c r="D344" s="19"/>
      <c r="E344" s="19"/>
      <c r="F344" s="20"/>
      <c r="G344" s="21">
        <v>0</v>
      </c>
      <c r="H344" s="22">
        <f t="shared" si="306"/>
        <v>0</v>
      </c>
      <c r="I344" s="22">
        <f t="shared" si="305"/>
        <v>0</v>
      </c>
      <c r="J344" s="22">
        <f t="shared" si="305"/>
        <v>0</v>
      </c>
      <c r="K344" s="22">
        <f t="shared" si="305"/>
        <v>0</v>
      </c>
      <c r="L344" s="22">
        <f t="shared" si="305"/>
        <v>0</v>
      </c>
      <c r="M344" s="22">
        <f t="shared" si="305"/>
        <v>0</v>
      </c>
      <c r="N344" s="22">
        <f t="shared" si="305"/>
        <v>0</v>
      </c>
      <c r="O344" s="22">
        <f t="shared" si="305"/>
        <v>0</v>
      </c>
      <c r="P344" s="22">
        <f t="shared" si="305"/>
        <v>0</v>
      </c>
      <c r="Q344" s="22">
        <f t="shared" si="305"/>
        <v>0</v>
      </c>
      <c r="R344" s="22">
        <f t="shared" si="305"/>
        <v>0</v>
      </c>
      <c r="S344" s="22">
        <f t="shared" si="305"/>
        <v>0</v>
      </c>
      <c r="T344" s="77">
        <f t="shared" si="305"/>
        <v>0</v>
      </c>
      <c r="U344" s="17"/>
      <c r="V344" s="24" t="s">
        <v>56</v>
      </c>
      <c r="W344" s="25" t="str">
        <f t="shared" ref="W344:W346" si="307">IFERROR(G347/G343,"-")</f>
        <v>-</v>
      </c>
      <c r="X344" s="25" t="str">
        <f t="shared" ref="X344:X346" si="308">IFERROR(W344*AB344,"-")</f>
        <v>-</v>
      </c>
      <c r="Z344" s="24" t="s">
        <v>51</v>
      </c>
      <c r="AA344" s="64">
        <v>0.12</v>
      </c>
      <c r="AB344" s="65">
        <f t="shared" ref="AB344:AB346" si="309">1+AA344</f>
        <v>1.1200000000000001</v>
      </c>
    </row>
    <row r="345" spans="2:28" ht="15" customHeight="1">
      <c r="B345" s="18" t="s">
        <v>55</v>
      </c>
      <c r="C345" s="14" t="s">
        <v>17</v>
      </c>
      <c r="D345" s="19"/>
      <c r="E345" s="19"/>
      <c r="F345" s="20"/>
      <c r="G345" s="21">
        <v>196.65299999999999</v>
      </c>
      <c r="H345" s="22">
        <f t="shared" si="306"/>
        <v>196.65299999999999</v>
      </c>
      <c r="I345" s="22">
        <f t="shared" si="305"/>
        <v>196.65299999999999</v>
      </c>
      <c r="J345" s="22">
        <f t="shared" si="305"/>
        <v>196.65299999999999</v>
      </c>
      <c r="K345" s="22">
        <f t="shared" si="305"/>
        <v>196.65299999999999</v>
      </c>
      <c r="L345" s="22">
        <f t="shared" si="305"/>
        <v>196.65299999999999</v>
      </c>
      <c r="M345" s="22">
        <f t="shared" si="305"/>
        <v>196.65299999999999</v>
      </c>
      <c r="N345" s="22">
        <f t="shared" si="305"/>
        <v>196.65299999999999</v>
      </c>
      <c r="O345" s="22">
        <f t="shared" si="305"/>
        <v>196.65299999999999</v>
      </c>
      <c r="P345" s="22">
        <f t="shared" si="305"/>
        <v>196.65299999999999</v>
      </c>
      <c r="Q345" s="22">
        <f t="shared" si="305"/>
        <v>196.65299999999999</v>
      </c>
      <c r="R345" s="22">
        <f t="shared" si="305"/>
        <v>196.65299999999999</v>
      </c>
      <c r="S345" s="22">
        <f t="shared" si="305"/>
        <v>196.65299999999999</v>
      </c>
      <c r="T345" s="77">
        <f t="shared" si="305"/>
        <v>196.65299999999999</v>
      </c>
      <c r="U345" s="17"/>
      <c r="V345" s="24" t="s">
        <v>57</v>
      </c>
      <c r="W345" s="25" t="str">
        <f t="shared" si="307"/>
        <v>-</v>
      </c>
      <c r="X345" s="25" t="str">
        <f t="shared" si="308"/>
        <v>-</v>
      </c>
      <c r="Z345" s="24" t="s">
        <v>58</v>
      </c>
      <c r="AA345" s="64">
        <v>0.12</v>
      </c>
      <c r="AB345" s="65">
        <f t="shared" si="309"/>
        <v>1.1200000000000001</v>
      </c>
    </row>
    <row r="346" spans="2:28">
      <c r="B346" s="18" t="s">
        <v>46</v>
      </c>
      <c r="C346" s="14" t="s">
        <v>20</v>
      </c>
      <c r="D346" s="19"/>
      <c r="E346" s="19"/>
      <c r="F346" s="20"/>
      <c r="G346" s="21">
        <v>107386.66666666666</v>
      </c>
      <c r="H346" s="22">
        <f t="shared" si="306"/>
        <v>107386.66666666666</v>
      </c>
      <c r="I346" s="22">
        <f t="shared" si="305"/>
        <v>107386.66666666666</v>
      </c>
      <c r="J346" s="22">
        <f t="shared" si="305"/>
        <v>107386.66666666666</v>
      </c>
      <c r="K346" s="22">
        <f t="shared" si="305"/>
        <v>107386.66666666666</v>
      </c>
      <c r="L346" s="22">
        <f t="shared" si="305"/>
        <v>107386.66666666666</v>
      </c>
      <c r="M346" s="22">
        <f t="shared" si="305"/>
        <v>107386.66666666666</v>
      </c>
      <c r="N346" s="22">
        <f t="shared" si="305"/>
        <v>107386.66666666666</v>
      </c>
      <c r="O346" s="22">
        <f t="shared" si="305"/>
        <v>107386.66666666666</v>
      </c>
      <c r="P346" s="22">
        <f t="shared" si="305"/>
        <v>107386.66666666666</v>
      </c>
      <c r="Q346" s="22">
        <f t="shared" si="305"/>
        <v>107386.66666666666</v>
      </c>
      <c r="R346" s="22">
        <f t="shared" si="305"/>
        <v>107386.66666666666</v>
      </c>
      <c r="S346" s="22">
        <f t="shared" si="305"/>
        <v>107386.66666666666</v>
      </c>
      <c r="T346" s="77">
        <f t="shared" si="305"/>
        <v>107386.66666666666</v>
      </c>
      <c r="U346" s="17"/>
      <c r="V346" s="72" t="s">
        <v>59</v>
      </c>
      <c r="W346" s="25">
        <f t="shared" si="307"/>
        <v>1729.3219528814714</v>
      </c>
      <c r="X346" s="25">
        <f t="shared" si="308"/>
        <v>2092.4795629865803</v>
      </c>
      <c r="Z346" s="66" t="s">
        <v>55</v>
      </c>
      <c r="AA346" s="73">
        <v>0.21</v>
      </c>
      <c r="AB346" s="65">
        <f t="shared" si="309"/>
        <v>1.21</v>
      </c>
    </row>
    <row r="347" spans="2:28">
      <c r="B347" s="18" t="s">
        <v>51</v>
      </c>
      <c r="C347" s="14" t="s">
        <v>20</v>
      </c>
      <c r="D347" s="19"/>
      <c r="E347" s="19"/>
      <c r="F347" s="20"/>
      <c r="G347" s="21">
        <v>0</v>
      </c>
      <c r="H347" s="22">
        <f t="shared" si="306"/>
        <v>0</v>
      </c>
      <c r="I347" s="22">
        <f t="shared" si="305"/>
        <v>0</v>
      </c>
      <c r="J347" s="22">
        <f t="shared" si="305"/>
        <v>0</v>
      </c>
      <c r="K347" s="22">
        <f t="shared" si="305"/>
        <v>0</v>
      </c>
      <c r="L347" s="22">
        <f t="shared" si="305"/>
        <v>0</v>
      </c>
      <c r="M347" s="22">
        <f t="shared" si="305"/>
        <v>0</v>
      </c>
      <c r="N347" s="22">
        <f t="shared" si="305"/>
        <v>0</v>
      </c>
      <c r="O347" s="22">
        <f t="shared" si="305"/>
        <v>0</v>
      </c>
      <c r="P347" s="22">
        <f t="shared" si="305"/>
        <v>0</v>
      </c>
      <c r="Q347" s="22">
        <f t="shared" si="305"/>
        <v>0</v>
      </c>
      <c r="R347" s="22">
        <f t="shared" si="305"/>
        <v>0</v>
      </c>
      <c r="S347" s="22">
        <f t="shared" si="305"/>
        <v>0</v>
      </c>
      <c r="T347" s="77">
        <f t="shared" si="305"/>
        <v>0</v>
      </c>
      <c r="U347" s="17"/>
      <c r="V347" s="26"/>
      <c r="W347" s="26"/>
      <c r="X347" s="26"/>
    </row>
    <row r="348" spans="2:28">
      <c r="B348" s="18" t="s">
        <v>52</v>
      </c>
      <c r="C348" s="14" t="s">
        <v>20</v>
      </c>
      <c r="D348" s="19"/>
      <c r="E348" s="19"/>
      <c r="F348" s="20"/>
      <c r="G348" s="21">
        <v>0</v>
      </c>
      <c r="H348" s="22">
        <f t="shared" si="306"/>
        <v>0</v>
      </c>
      <c r="I348" s="22">
        <f t="shared" si="305"/>
        <v>0</v>
      </c>
      <c r="J348" s="22">
        <f t="shared" si="305"/>
        <v>0</v>
      </c>
      <c r="K348" s="22">
        <f t="shared" si="305"/>
        <v>0</v>
      </c>
      <c r="L348" s="22">
        <f t="shared" si="305"/>
        <v>0</v>
      </c>
      <c r="M348" s="22">
        <f t="shared" si="305"/>
        <v>0</v>
      </c>
      <c r="N348" s="22">
        <f t="shared" si="305"/>
        <v>0</v>
      </c>
      <c r="O348" s="22">
        <f t="shared" si="305"/>
        <v>0</v>
      </c>
      <c r="P348" s="22">
        <f t="shared" si="305"/>
        <v>0</v>
      </c>
      <c r="Q348" s="22">
        <f t="shared" si="305"/>
        <v>0</v>
      </c>
      <c r="R348" s="22">
        <f t="shared" si="305"/>
        <v>0</v>
      </c>
      <c r="S348" s="22">
        <f t="shared" si="305"/>
        <v>0</v>
      </c>
      <c r="T348" s="77">
        <f t="shared" si="305"/>
        <v>0</v>
      </c>
      <c r="U348" s="17"/>
      <c r="V348" s="26"/>
      <c r="W348" s="26"/>
      <c r="X348" s="26"/>
    </row>
    <row r="349" spans="2:28">
      <c r="B349" s="18" t="s">
        <v>55</v>
      </c>
      <c r="C349" s="14" t="s">
        <v>20</v>
      </c>
      <c r="D349" s="19"/>
      <c r="E349" s="19"/>
      <c r="F349" s="19"/>
      <c r="G349" s="21">
        <v>340076.35</v>
      </c>
      <c r="H349" s="22">
        <f t="shared" si="306"/>
        <v>340076.35</v>
      </c>
      <c r="I349" s="22">
        <f t="shared" si="305"/>
        <v>340076.35</v>
      </c>
      <c r="J349" s="22">
        <f t="shared" si="305"/>
        <v>340076.35</v>
      </c>
      <c r="K349" s="22">
        <f t="shared" si="305"/>
        <v>340076.35</v>
      </c>
      <c r="L349" s="22">
        <f t="shared" si="305"/>
        <v>340076.35</v>
      </c>
      <c r="M349" s="22">
        <f t="shared" si="305"/>
        <v>340076.35</v>
      </c>
      <c r="N349" s="22">
        <f t="shared" si="305"/>
        <v>340076.35</v>
      </c>
      <c r="O349" s="22">
        <f t="shared" si="305"/>
        <v>340076.35</v>
      </c>
      <c r="P349" s="22">
        <f t="shared" si="305"/>
        <v>340076.35</v>
      </c>
      <c r="Q349" s="22">
        <f t="shared" si="305"/>
        <v>340076.35</v>
      </c>
      <c r="R349" s="22">
        <f t="shared" si="305"/>
        <v>340076.35</v>
      </c>
      <c r="S349" s="22">
        <f t="shared" si="305"/>
        <v>340076.35</v>
      </c>
      <c r="T349" s="77">
        <f t="shared" si="305"/>
        <v>340076.35</v>
      </c>
      <c r="U349" s="17"/>
      <c r="V349" s="26"/>
      <c r="W349" s="26"/>
      <c r="X349" s="26"/>
    </row>
    <row r="350" spans="2:28">
      <c r="B350" s="27" t="s">
        <v>21</v>
      </c>
      <c r="C350" s="28" t="s">
        <v>20</v>
      </c>
      <c r="D350" s="29"/>
      <c r="E350" s="29"/>
      <c r="F350" s="29"/>
      <c r="G350" s="30"/>
      <c r="H350" s="30">
        <f t="shared" ref="H350:T350" si="310">SUM(H346:H349)</f>
        <v>447463.0166666666</v>
      </c>
      <c r="I350" s="30">
        <f t="shared" si="310"/>
        <v>447463.0166666666</v>
      </c>
      <c r="J350" s="30">
        <f t="shared" si="310"/>
        <v>447463.0166666666</v>
      </c>
      <c r="K350" s="30">
        <f t="shared" si="310"/>
        <v>447463.0166666666</v>
      </c>
      <c r="L350" s="30">
        <f t="shared" si="310"/>
        <v>447463.0166666666</v>
      </c>
      <c r="M350" s="30">
        <f t="shared" si="310"/>
        <v>447463.0166666666</v>
      </c>
      <c r="N350" s="30">
        <f t="shared" si="310"/>
        <v>447463.0166666666</v>
      </c>
      <c r="O350" s="30">
        <f t="shared" si="310"/>
        <v>447463.0166666666</v>
      </c>
      <c r="P350" s="30">
        <f t="shared" si="310"/>
        <v>447463.0166666666</v>
      </c>
      <c r="Q350" s="30">
        <f t="shared" si="310"/>
        <v>447463.0166666666</v>
      </c>
      <c r="R350" s="30">
        <f t="shared" si="310"/>
        <v>447463.0166666666</v>
      </c>
      <c r="S350" s="30">
        <f t="shared" si="310"/>
        <v>447463.0166666666</v>
      </c>
      <c r="T350" s="30">
        <f t="shared" si="310"/>
        <v>447463.0166666666</v>
      </c>
      <c r="U350" s="17"/>
      <c r="V350" s="26"/>
      <c r="W350" s="26"/>
      <c r="X350" s="26"/>
    </row>
    <row r="351" spans="2:28">
      <c r="B351" s="95" t="s">
        <v>60</v>
      </c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6"/>
      <c r="V351" s="8"/>
      <c r="W351" s="8"/>
      <c r="X351" s="8"/>
    </row>
    <row r="352" spans="2:28">
      <c r="B352" s="14" t="s">
        <v>44</v>
      </c>
      <c r="C352" s="14" t="s">
        <v>45</v>
      </c>
      <c r="D352" s="15"/>
      <c r="E352" s="15"/>
      <c r="F352" s="16"/>
      <c r="G352" s="87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9"/>
      <c r="U352" s="17"/>
      <c r="V352" s="26"/>
      <c r="W352" s="26"/>
      <c r="X352" s="26"/>
    </row>
    <row r="353" spans="2:24">
      <c r="B353" s="18" t="s">
        <v>46</v>
      </c>
      <c r="C353" s="14" t="s">
        <v>17</v>
      </c>
      <c r="D353" s="19"/>
      <c r="E353" s="19"/>
      <c r="F353" s="20"/>
      <c r="G353" s="90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17"/>
      <c r="V353" s="26"/>
      <c r="W353" s="26"/>
      <c r="X353" s="26"/>
    </row>
    <row r="354" spans="2:24">
      <c r="B354" s="18" t="s">
        <v>51</v>
      </c>
      <c r="C354" s="14" t="s">
        <v>17</v>
      </c>
      <c r="D354" s="19"/>
      <c r="E354" s="19"/>
      <c r="F354" s="20"/>
      <c r="G354" s="91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17"/>
      <c r="V354" s="26"/>
      <c r="W354" s="26"/>
      <c r="X354" s="26"/>
    </row>
    <row r="355" spans="2:24">
      <c r="B355" s="18" t="s">
        <v>52</v>
      </c>
      <c r="C355" s="14" t="s">
        <v>53</v>
      </c>
      <c r="D355" s="19"/>
      <c r="E355" s="19"/>
      <c r="F355" s="20"/>
      <c r="G355" s="91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17"/>
      <c r="V355" s="26"/>
      <c r="W355" s="26"/>
      <c r="X355" s="26"/>
    </row>
    <row r="356" spans="2:24">
      <c r="B356" s="18" t="s">
        <v>55</v>
      </c>
      <c r="C356" s="14" t="s">
        <v>17</v>
      </c>
      <c r="D356" s="19"/>
      <c r="E356" s="19"/>
      <c r="F356" s="20"/>
      <c r="G356" s="91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17"/>
      <c r="V356" s="26"/>
      <c r="W356" s="26"/>
      <c r="X356" s="26"/>
    </row>
    <row r="357" spans="2:24">
      <c r="B357" s="18" t="s">
        <v>46</v>
      </c>
      <c r="C357" s="14" t="s">
        <v>20</v>
      </c>
      <c r="D357" s="19"/>
      <c r="E357" s="19"/>
      <c r="F357" s="20"/>
      <c r="G357" s="91"/>
      <c r="H357" s="22">
        <f>IFERROR(H353*$X343,0)</f>
        <v>0</v>
      </c>
      <c r="I357" s="22">
        <f t="shared" ref="I357:S357" si="311">IFERROR(I353*$X343,0)</f>
        <v>0</v>
      </c>
      <c r="J357" s="22">
        <f t="shared" si="311"/>
        <v>0</v>
      </c>
      <c r="K357" s="22">
        <f t="shared" si="311"/>
        <v>0</v>
      </c>
      <c r="L357" s="22">
        <f t="shared" si="311"/>
        <v>0</v>
      </c>
      <c r="M357" s="22">
        <f t="shared" si="311"/>
        <v>0</v>
      </c>
      <c r="N357" s="22">
        <f t="shared" si="311"/>
        <v>0</v>
      </c>
      <c r="O357" s="22">
        <f t="shared" si="311"/>
        <v>0</v>
      </c>
      <c r="P357" s="22">
        <f t="shared" si="311"/>
        <v>0</v>
      </c>
      <c r="Q357" s="22">
        <f t="shared" si="311"/>
        <v>0</v>
      </c>
      <c r="R357" s="22">
        <f t="shared" si="311"/>
        <v>0</v>
      </c>
      <c r="S357" s="22">
        <f t="shared" si="311"/>
        <v>0</v>
      </c>
      <c r="T357" s="22">
        <f t="shared" ref="T357" si="312">IFERROR(T353*$X343,0)</f>
        <v>0</v>
      </c>
      <c r="U357" s="17"/>
      <c r="V357" s="26"/>
      <c r="W357" s="26"/>
      <c r="X357" s="26"/>
    </row>
    <row r="358" spans="2:24">
      <c r="B358" s="18" t="s">
        <v>51</v>
      </c>
      <c r="C358" s="14" t="s">
        <v>20</v>
      </c>
      <c r="D358" s="19"/>
      <c r="E358" s="19"/>
      <c r="F358" s="20"/>
      <c r="G358" s="91"/>
      <c r="H358" s="22">
        <f t="shared" ref="H358:S360" si="313">IFERROR(H354*$X344,0)</f>
        <v>0</v>
      </c>
      <c r="I358" s="22">
        <f t="shared" si="313"/>
        <v>0</v>
      </c>
      <c r="J358" s="22">
        <f t="shared" si="313"/>
        <v>0</v>
      </c>
      <c r="K358" s="22">
        <f t="shared" si="313"/>
        <v>0</v>
      </c>
      <c r="L358" s="22">
        <f t="shared" si="313"/>
        <v>0</v>
      </c>
      <c r="M358" s="22">
        <f t="shared" si="313"/>
        <v>0</v>
      </c>
      <c r="N358" s="22">
        <f t="shared" si="313"/>
        <v>0</v>
      </c>
      <c r="O358" s="22">
        <f t="shared" si="313"/>
        <v>0</v>
      </c>
      <c r="P358" s="22">
        <f t="shared" si="313"/>
        <v>0</v>
      </c>
      <c r="Q358" s="22">
        <f t="shared" si="313"/>
        <v>0</v>
      </c>
      <c r="R358" s="22">
        <f t="shared" si="313"/>
        <v>0</v>
      </c>
      <c r="S358" s="22">
        <f t="shared" si="313"/>
        <v>0</v>
      </c>
      <c r="T358" s="22">
        <f t="shared" ref="T358" si="314">IFERROR(T354*$X344,0)</f>
        <v>0</v>
      </c>
      <c r="U358" s="17"/>
      <c r="V358" s="26"/>
      <c r="W358" s="26"/>
      <c r="X358" s="26"/>
    </row>
    <row r="359" spans="2:24">
      <c r="B359" s="18" t="s">
        <v>52</v>
      </c>
      <c r="C359" s="14" t="s">
        <v>20</v>
      </c>
      <c r="D359" s="19"/>
      <c r="E359" s="19"/>
      <c r="F359" s="20"/>
      <c r="G359" s="91"/>
      <c r="H359" s="22">
        <f t="shared" si="313"/>
        <v>0</v>
      </c>
      <c r="I359" s="22">
        <f t="shared" si="313"/>
        <v>0</v>
      </c>
      <c r="J359" s="22">
        <f t="shared" si="313"/>
        <v>0</v>
      </c>
      <c r="K359" s="22">
        <f t="shared" si="313"/>
        <v>0</v>
      </c>
      <c r="L359" s="22">
        <f t="shared" si="313"/>
        <v>0</v>
      </c>
      <c r="M359" s="22">
        <f t="shared" si="313"/>
        <v>0</v>
      </c>
      <c r="N359" s="22">
        <f t="shared" si="313"/>
        <v>0</v>
      </c>
      <c r="O359" s="22">
        <f t="shared" si="313"/>
        <v>0</v>
      </c>
      <c r="P359" s="22">
        <f t="shared" si="313"/>
        <v>0</v>
      </c>
      <c r="Q359" s="22">
        <f t="shared" si="313"/>
        <v>0</v>
      </c>
      <c r="R359" s="22">
        <f t="shared" si="313"/>
        <v>0</v>
      </c>
      <c r="S359" s="22">
        <f t="shared" si="313"/>
        <v>0</v>
      </c>
      <c r="T359" s="22">
        <f t="shared" ref="T359" si="315">IFERROR(T355*$X345,0)</f>
        <v>0</v>
      </c>
      <c r="U359" s="17"/>
      <c r="V359" s="26"/>
      <c r="W359" s="26"/>
      <c r="X359" s="26"/>
    </row>
    <row r="360" spans="2:24">
      <c r="B360" s="18" t="s">
        <v>55</v>
      </c>
      <c r="C360" s="14" t="s">
        <v>20</v>
      </c>
      <c r="D360" s="19"/>
      <c r="E360" s="19"/>
      <c r="F360" s="19"/>
      <c r="G360" s="91"/>
      <c r="H360" s="22">
        <f t="shared" si="313"/>
        <v>0</v>
      </c>
      <c r="I360" s="22">
        <f t="shared" si="313"/>
        <v>0</v>
      </c>
      <c r="J360" s="22">
        <f t="shared" si="313"/>
        <v>0</v>
      </c>
      <c r="K360" s="22">
        <f t="shared" si="313"/>
        <v>0</v>
      </c>
      <c r="L360" s="22">
        <f t="shared" si="313"/>
        <v>0</v>
      </c>
      <c r="M360" s="22">
        <f t="shared" si="313"/>
        <v>0</v>
      </c>
      <c r="N360" s="22">
        <f t="shared" si="313"/>
        <v>0</v>
      </c>
      <c r="O360" s="22">
        <f t="shared" si="313"/>
        <v>0</v>
      </c>
      <c r="P360" s="22">
        <f t="shared" si="313"/>
        <v>0</v>
      </c>
      <c r="Q360" s="22">
        <f t="shared" si="313"/>
        <v>0</v>
      </c>
      <c r="R360" s="22">
        <f t="shared" si="313"/>
        <v>0</v>
      </c>
      <c r="S360" s="22">
        <f t="shared" si="313"/>
        <v>0</v>
      </c>
      <c r="T360" s="22">
        <f t="shared" ref="T360" si="316">IFERROR(T356*$X346,0)</f>
        <v>0</v>
      </c>
      <c r="U360" s="17"/>
      <c r="V360" s="26"/>
      <c r="W360" s="26"/>
      <c r="X360" s="26"/>
    </row>
    <row r="361" spans="2:24">
      <c r="B361" s="27" t="s">
        <v>21</v>
      </c>
      <c r="C361" s="28" t="s">
        <v>20</v>
      </c>
      <c r="D361" s="29"/>
      <c r="E361" s="29"/>
      <c r="F361" s="29"/>
      <c r="G361" s="27"/>
      <c r="H361" s="30">
        <f t="shared" ref="H361:T361" si="317">SUM(H357:H360)</f>
        <v>0</v>
      </c>
      <c r="I361" s="30">
        <f t="shared" si="317"/>
        <v>0</v>
      </c>
      <c r="J361" s="30">
        <f t="shared" si="317"/>
        <v>0</v>
      </c>
      <c r="K361" s="30">
        <f t="shared" si="317"/>
        <v>0</v>
      </c>
      <c r="L361" s="30">
        <f t="shared" si="317"/>
        <v>0</v>
      </c>
      <c r="M361" s="30">
        <f t="shared" si="317"/>
        <v>0</v>
      </c>
      <c r="N361" s="30">
        <f t="shared" si="317"/>
        <v>0</v>
      </c>
      <c r="O361" s="30">
        <f t="shared" si="317"/>
        <v>0</v>
      </c>
      <c r="P361" s="30">
        <f t="shared" si="317"/>
        <v>0</v>
      </c>
      <c r="Q361" s="30">
        <f t="shared" si="317"/>
        <v>0</v>
      </c>
      <c r="R361" s="30">
        <f t="shared" si="317"/>
        <v>0</v>
      </c>
      <c r="S361" s="30">
        <f t="shared" si="317"/>
        <v>0</v>
      </c>
      <c r="T361" s="30">
        <f t="shared" si="317"/>
        <v>0</v>
      </c>
      <c r="U361" s="17"/>
      <c r="V361" s="26"/>
      <c r="W361" s="26"/>
      <c r="X361" s="26"/>
    </row>
    <row r="362" spans="2:24">
      <c r="B362" s="95" t="s">
        <v>61</v>
      </c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6"/>
      <c r="V362" s="8"/>
      <c r="W362" s="8"/>
      <c r="X362" s="8"/>
    </row>
    <row r="363" spans="2:24">
      <c r="B363" s="14" t="s">
        <v>44</v>
      </c>
      <c r="C363" s="14" t="s">
        <v>45</v>
      </c>
      <c r="D363" s="15"/>
      <c r="E363" s="15"/>
      <c r="F363" s="16"/>
      <c r="G363" s="87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9"/>
      <c r="U363" s="17"/>
      <c r="V363" s="40"/>
      <c r="W363" s="40"/>
      <c r="X363" s="40"/>
    </row>
    <row r="364" spans="2:24">
      <c r="B364" s="18" t="s">
        <v>46</v>
      </c>
      <c r="C364" s="14" t="s">
        <v>17</v>
      </c>
      <c r="D364" s="19"/>
      <c r="E364" s="19"/>
      <c r="F364" s="20"/>
      <c r="G364" s="90"/>
      <c r="H364" s="22">
        <f t="shared" ref="H364:T364" si="318">H342-H353</f>
        <v>21.477333333333331</v>
      </c>
      <c r="I364" s="22">
        <f t="shared" si="318"/>
        <v>21.477333333333331</v>
      </c>
      <c r="J364" s="22">
        <f t="shared" si="318"/>
        <v>21.477333333333331</v>
      </c>
      <c r="K364" s="22">
        <f t="shared" si="318"/>
        <v>21.477333333333331</v>
      </c>
      <c r="L364" s="22">
        <f t="shared" si="318"/>
        <v>21.477333333333331</v>
      </c>
      <c r="M364" s="22">
        <f t="shared" si="318"/>
        <v>21.477333333333331</v>
      </c>
      <c r="N364" s="22">
        <f t="shared" si="318"/>
        <v>21.477333333333331</v>
      </c>
      <c r="O364" s="22">
        <f t="shared" si="318"/>
        <v>21.477333333333331</v>
      </c>
      <c r="P364" s="22">
        <f t="shared" si="318"/>
        <v>21.477333333333331</v>
      </c>
      <c r="Q364" s="22">
        <f t="shared" si="318"/>
        <v>21.477333333333331</v>
      </c>
      <c r="R364" s="22">
        <f t="shared" si="318"/>
        <v>21.477333333333331</v>
      </c>
      <c r="S364" s="22">
        <f t="shared" si="318"/>
        <v>21.477333333333331</v>
      </c>
      <c r="T364" s="22">
        <f t="shared" si="318"/>
        <v>21.477333333333331</v>
      </c>
      <c r="U364" s="17"/>
      <c r="V364" s="40"/>
      <c r="W364" s="40"/>
      <c r="X364" s="40"/>
    </row>
    <row r="365" spans="2:24">
      <c r="B365" s="18" t="s">
        <v>51</v>
      </c>
      <c r="C365" s="14" t="s">
        <v>17</v>
      </c>
      <c r="D365" s="19"/>
      <c r="E365" s="19"/>
      <c r="F365" s="20"/>
      <c r="G365" s="91"/>
      <c r="H365" s="22">
        <f t="shared" ref="H365:T365" si="319">H343-H354</f>
        <v>0</v>
      </c>
      <c r="I365" s="22">
        <f t="shared" si="319"/>
        <v>0</v>
      </c>
      <c r="J365" s="22">
        <f t="shared" si="319"/>
        <v>0</v>
      </c>
      <c r="K365" s="22">
        <f t="shared" si="319"/>
        <v>0</v>
      </c>
      <c r="L365" s="22">
        <f t="shared" si="319"/>
        <v>0</v>
      </c>
      <c r="M365" s="22">
        <f t="shared" si="319"/>
        <v>0</v>
      </c>
      <c r="N365" s="22">
        <f t="shared" si="319"/>
        <v>0</v>
      </c>
      <c r="O365" s="22">
        <f t="shared" si="319"/>
        <v>0</v>
      </c>
      <c r="P365" s="22">
        <f t="shared" si="319"/>
        <v>0</v>
      </c>
      <c r="Q365" s="22">
        <f t="shared" si="319"/>
        <v>0</v>
      </c>
      <c r="R365" s="22">
        <f t="shared" si="319"/>
        <v>0</v>
      </c>
      <c r="S365" s="22">
        <f t="shared" si="319"/>
        <v>0</v>
      </c>
      <c r="T365" s="22">
        <f t="shared" si="319"/>
        <v>0</v>
      </c>
      <c r="U365" s="17"/>
      <c r="V365" s="40"/>
      <c r="W365" s="40"/>
      <c r="X365" s="40"/>
    </row>
    <row r="366" spans="2:24">
      <c r="B366" s="18" t="s">
        <v>52</v>
      </c>
      <c r="C366" s="14" t="s">
        <v>53</v>
      </c>
      <c r="D366" s="19"/>
      <c r="E366" s="19"/>
      <c r="F366" s="20"/>
      <c r="G366" s="91"/>
      <c r="H366" s="22">
        <f t="shared" ref="H366:T366" si="320">H344-H355</f>
        <v>0</v>
      </c>
      <c r="I366" s="22">
        <f t="shared" si="320"/>
        <v>0</v>
      </c>
      <c r="J366" s="22">
        <f t="shared" si="320"/>
        <v>0</v>
      </c>
      <c r="K366" s="22">
        <f t="shared" si="320"/>
        <v>0</v>
      </c>
      <c r="L366" s="22">
        <f t="shared" si="320"/>
        <v>0</v>
      </c>
      <c r="M366" s="22">
        <f t="shared" si="320"/>
        <v>0</v>
      </c>
      <c r="N366" s="22">
        <f t="shared" si="320"/>
        <v>0</v>
      </c>
      <c r="O366" s="22">
        <f t="shared" si="320"/>
        <v>0</v>
      </c>
      <c r="P366" s="22">
        <f t="shared" si="320"/>
        <v>0</v>
      </c>
      <c r="Q366" s="22">
        <f t="shared" si="320"/>
        <v>0</v>
      </c>
      <c r="R366" s="22">
        <f t="shared" si="320"/>
        <v>0</v>
      </c>
      <c r="S366" s="22">
        <f t="shared" si="320"/>
        <v>0</v>
      </c>
      <c r="T366" s="22">
        <f t="shared" si="320"/>
        <v>0</v>
      </c>
      <c r="U366" s="17"/>
      <c r="V366" s="40"/>
      <c r="W366" s="40"/>
      <c r="X366" s="40"/>
    </row>
    <row r="367" spans="2:24">
      <c r="B367" s="18" t="s">
        <v>55</v>
      </c>
      <c r="C367" s="14" t="s">
        <v>17</v>
      </c>
      <c r="D367" s="19"/>
      <c r="E367" s="19"/>
      <c r="F367" s="20"/>
      <c r="G367" s="91"/>
      <c r="H367" s="22">
        <f t="shared" ref="H367:T367" si="321">H345-H356</f>
        <v>196.65299999999999</v>
      </c>
      <c r="I367" s="22">
        <f t="shared" si="321"/>
        <v>196.65299999999999</v>
      </c>
      <c r="J367" s="22">
        <f t="shared" si="321"/>
        <v>196.65299999999999</v>
      </c>
      <c r="K367" s="22">
        <f t="shared" si="321"/>
        <v>196.65299999999999</v>
      </c>
      <c r="L367" s="22">
        <f t="shared" si="321"/>
        <v>196.65299999999999</v>
      </c>
      <c r="M367" s="22">
        <f t="shared" si="321"/>
        <v>196.65299999999999</v>
      </c>
      <c r="N367" s="22">
        <f t="shared" si="321"/>
        <v>196.65299999999999</v>
      </c>
      <c r="O367" s="22">
        <f t="shared" si="321"/>
        <v>196.65299999999999</v>
      </c>
      <c r="P367" s="22">
        <f t="shared" si="321"/>
        <v>196.65299999999999</v>
      </c>
      <c r="Q367" s="22">
        <f t="shared" si="321"/>
        <v>196.65299999999999</v>
      </c>
      <c r="R367" s="22">
        <f t="shared" si="321"/>
        <v>196.65299999999999</v>
      </c>
      <c r="S367" s="22">
        <f t="shared" si="321"/>
        <v>196.65299999999999</v>
      </c>
      <c r="T367" s="22">
        <f t="shared" si="321"/>
        <v>196.65299999999999</v>
      </c>
      <c r="U367" s="17"/>
      <c r="V367" s="40"/>
      <c r="W367" s="40"/>
      <c r="X367" s="40"/>
    </row>
    <row r="368" spans="2:24">
      <c r="B368" s="18" t="s">
        <v>46</v>
      </c>
      <c r="C368" s="14" t="s">
        <v>20</v>
      </c>
      <c r="D368" s="19"/>
      <c r="E368" s="19"/>
      <c r="F368" s="20"/>
      <c r="G368" s="91"/>
      <c r="H368" s="22">
        <f>IFERROR(H346-H357,0)</f>
        <v>107386.66666666666</v>
      </c>
      <c r="I368" s="22">
        <f t="shared" ref="I368:S368" si="322">IFERROR(I346-I357,0)</f>
        <v>107386.66666666666</v>
      </c>
      <c r="J368" s="22">
        <f t="shared" si="322"/>
        <v>107386.66666666666</v>
      </c>
      <c r="K368" s="22">
        <f t="shared" si="322"/>
        <v>107386.66666666666</v>
      </c>
      <c r="L368" s="22">
        <f t="shared" si="322"/>
        <v>107386.66666666666</v>
      </c>
      <c r="M368" s="22">
        <f t="shared" si="322"/>
        <v>107386.66666666666</v>
      </c>
      <c r="N368" s="22">
        <f t="shared" si="322"/>
        <v>107386.66666666666</v>
      </c>
      <c r="O368" s="22">
        <f t="shared" si="322"/>
        <v>107386.66666666666</v>
      </c>
      <c r="P368" s="22">
        <f t="shared" si="322"/>
        <v>107386.66666666666</v>
      </c>
      <c r="Q368" s="22">
        <f t="shared" si="322"/>
        <v>107386.66666666666</v>
      </c>
      <c r="R368" s="22">
        <f t="shared" si="322"/>
        <v>107386.66666666666</v>
      </c>
      <c r="S368" s="22">
        <f t="shared" si="322"/>
        <v>107386.66666666666</v>
      </c>
      <c r="T368" s="22">
        <f t="shared" ref="T368" si="323">T346-T357</f>
        <v>107386.66666666666</v>
      </c>
      <c r="U368" s="17"/>
      <c r="V368" s="40"/>
      <c r="W368" s="40"/>
      <c r="X368" s="40"/>
    </row>
    <row r="369" spans="2:28">
      <c r="B369" s="18" t="s">
        <v>51</v>
      </c>
      <c r="C369" s="14" t="s">
        <v>20</v>
      </c>
      <c r="D369" s="19"/>
      <c r="E369" s="19"/>
      <c r="F369" s="20"/>
      <c r="G369" s="91"/>
      <c r="H369" s="22">
        <f t="shared" ref="H369:S371" si="324">IFERROR(H347-H358,0)</f>
        <v>0</v>
      </c>
      <c r="I369" s="22">
        <f t="shared" si="324"/>
        <v>0</v>
      </c>
      <c r="J369" s="22">
        <f t="shared" si="324"/>
        <v>0</v>
      </c>
      <c r="K369" s="22">
        <f t="shared" si="324"/>
        <v>0</v>
      </c>
      <c r="L369" s="22">
        <f t="shared" si="324"/>
        <v>0</v>
      </c>
      <c r="M369" s="22">
        <f t="shared" si="324"/>
        <v>0</v>
      </c>
      <c r="N369" s="22">
        <f t="shared" si="324"/>
        <v>0</v>
      </c>
      <c r="O369" s="22">
        <f t="shared" si="324"/>
        <v>0</v>
      </c>
      <c r="P369" s="22">
        <f t="shared" si="324"/>
        <v>0</v>
      </c>
      <c r="Q369" s="22">
        <f t="shared" si="324"/>
        <v>0</v>
      </c>
      <c r="R369" s="22">
        <f t="shared" si="324"/>
        <v>0</v>
      </c>
      <c r="S369" s="22">
        <f t="shared" si="324"/>
        <v>0</v>
      </c>
      <c r="T369" s="22">
        <f t="shared" ref="T369" si="325">T347-T358</f>
        <v>0</v>
      </c>
      <c r="U369" s="17"/>
      <c r="V369" s="26"/>
      <c r="W369" s="26"/>
      <c r="X369" s="26"/>
    </row>
    <row r="370" spans="2:28">
      <c r="B370" s="18" t="s">
        <v>52</v>
      </c>
      <c r="C370" s="14" t="s">
        <v>20</v>
      </c>
      <c r="D370" s="19"/>
      <c r="E370" s="19"/>
      <c r="F370" s="20"/>
      <c r="G370" s="91"/>
      <c r="H370" s="22">
        <f t="shared" si="324"/>
        <v>0</v>
      </c>
      <c r="I370" s="22">
        <f t="shared" si="324"/>
        <v>0</v>
      </c>
      <c r="J370" s="22">
        <f t="shared" si="324"/>
        <v>0</v>
      </c>
      <c r="K370" s="22">
        <f t="shared" si="324"/>
        <v>0</v>
      </c>
      <c r="L370" s="22">
        <f t="shared" si="324"/>
        <v>0</v>
      </c>
      <c r="M370" s="22">
        <f t="shared" si="324"/>
        <v>0</v>
      </c>
      <c r="N370" s="22">
        <f t="shared" si="324"/>
        <v>0</v>
      </c>
      <c r="O370" s="22">
        <f t="shared" si="324"/>
        <v>0</v>
      </c>
      <c r="P370" s="22">
        <f t="shared" si="324"/>
        <v>0</v>
      </c>
      <c r="Q370" s="22">
        <f t="shared" si="324"/>
        <v>0</v>
      </c>
      <c r="R370" s="22">
        <f t="shared" si="324"/>
        <v>0</v>
      </c>
      <c r="S370" s="22">
        <f t="shared" si="324"/>
        <v>0</v>
      </c>
      <c r="T370" s="22">
        <f t="shared" ref="T370" si="326">T348-T359</f>
        <v>0</v>
      </c>
      <c r="U370" s="17"/>
      <c r="V370" s="26"/>
      <c r="W370" s="26"/>
      <c r="X370" s="26"/>
    </row>
    <row r="371" spans="2:28">
      <c r="B371" s="18" t="s">
        <v>55</v>
      </c>
      <c r="C371" s="14" t="s">
        <v>20</v>
      </c>
      <c r="D371" s="19"/>
      <c r="E371" s="19"/>
      <c r="F371" s="19"/>
      <c r="G371" s="91"/>
      <c r="H371" s="22">
        <f t="shared" si="324"/>
        <v>340076.35</v>
      </c>
      <c r="I371" s="22">
        <f t="shared" si="324"/>
        <v>340076.35</v>
      </c>
      <c r="J371" s="22">
        <f t="shared" si="324"/>
        <v>340076.35</v>
      </c>
      <c r="K371" s="22">
        <f t="shared" si="324"/>
        <v>340076.35</v>
      </c>
      <c r="L371" s="22">
        <f t="shared" si="324"/>
        <v>340076.35</v>
      </c>
      <c r="M371" s="22">
        <f t="shared" si="324"/>
        <v>340076.35</v>
      </c>
      <c r="N371" s="22">
        <f t="shared" si="324"/>
        <v>340076.35</v>
      </c>
      <c r="O371" s="22">
        <f t="shared" si="324"/>
        <v>340076.35</v>
      </c>
      <c r="P371" s="22">
        <f t="shared" si="324"/>
        <v>340076.35</v>
      </c>
      <c r="Q371" s="22">
        <f t="shared" si="324"/>
        <v>340076.35</v>
      </c>
      <c r="R371" s="22">
        <f t="shared" si="324"/>
        <v>340076.35</v>
      </c>
      <c r="S371" s="22">
        <f t="shared" si="324"/>
        <v>340076.35</v>
      </c>
      <c r="T371" s="22">
        <f t="shared" ref="T371" si="327">T349-T360</f>
        <v>340076.35</v>
      </c>
      <c r="U371" s="17"/>
      <c r="V371" s="26"/>
      <c r="W371" s="26"/>
      <c r="X371" s="26"/>
    </row>
    <row r="372" spans="2:28">
      <c r="B372" s="27" t="s">
        <v>21</v>
      </c>
      <c r="C372" s="28" t="s">
        <v>20</v>
      </c>
      <c r="D372" s="29"/>
      <c r="E372" s="29"/>
      <c r="F372" s="29"/>
      <c r="G372" s="27"/>
      <c r="H372" s="30">
        <f t="shared" ref="H372:T372" si="328">SUM(H368:H371)</f>
        <v>447463.0166666666</v>
      </c>
      <c r="I372" s="30">
        <f t="shared" si="328"/>
        <v>447463.0166666666</v>
      </c>
      <c r="J372" s="30">
        <f t="shared" si="328"/>
        <v>447463.0166666666</v>
      </c>
      <c r="K372" s="30">
        <f t="shared" si="328"/>
        <v>447463.0166666666</v>
      </c>
      <c r="L372" s="30">
        <f t="shared" si="328"/>
        <v>447463.0166666666</v>
      </c>
      <c r="M372" s="30">
        <f t="shared" si="328"/>
        <v>447463.0166666666</v>
      </c>
      <c r="N372" s="30">
        <f t="shared" si="328"/>
        <v>447463.0166666666</v>
      </c>
      <c r="O372" s="30">
        <f t="shared" si="328"/>
        <v>447463.0166666666</v>
      </c>
      <c r="P372" s="30">
        <f t="shared" si="328"/>
        <v>447463.0166666666</v>
      </c>
      <c r="Q372" s="30">
        <f t="shared" si="328"/>
        <v>447463.0166666666</v>
      </c>
      <c r="R372" s="30">
        <f t="shared" si="328"/>
        <v>447463.0166666666</v>
      </c>
      <c r="S372" s="30">
        <f t="shared" si="328"/>
        <v>447463.0166666666</v>
      </c>
      <c r="T372" s="30">
        <f t="shared" si="328"/>
        <v>447463.0166666666</v>
      </c>
      <c r="U372" s="17"/>
      <c r="V372" s="26"/>
      <c r="W372" s="26"/>
      <c r="X372" s="26"/>
    </row>
    <row r="373" spans="2:28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8"/>
      <c r="W373" s="8"/>
      <c r="X373" s="8"/>
    </row>
    <row r="374" spans="2:28">
      <c r="B374" s="96" t="str">
        <f>'8 - Údaje a hodnotící tabulky '!B209</f>
        <v>MŠ Na Valtické</v>
      </c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8"/>
      <c r="U374" s="6"/>
      <c r="V374" s="8"/>
      <c r="W374" s="8"/>
      <c r="X374" s="8"/>
    </row>
    <row r="375" spans="2:28">
      <c r="B375" s="99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1"/>
      <c r="U375" s="6"/>
      <c r="V375" s="8"/>
      <c r="W375" s="8"/>
      <c r="X375" s="8"/>
    </row>
    <row r="376" spans="2:28">
      <c r="B376" s="41" t="s">
        <v>39</v>
      </c>
      <c r="C376" s="10">
        <f>C339</f>
        <v>11</v>
      </c>
      <c r="D376" s="11"/>
      <c r="E376" s="11"/>
      <c r="F376" s="12" t="s">
        <v>40</v>
      </c>
      <c r="G376" s="12" t="s">
        <v>41</v>
      </c>
      <c r="H376" s="12">
        <v>0</v>
      </c>
      <c r="I376" s="12">
        <f>H376+1</f>
        <v>1</v>
      </c>
      <c r="J376" s="12">
        <f t="shared" ref="J376" si="329">I376+1</f>
        <v>2</v>
      </c>
      <c r="K376" s="12">
        <f t="shared" ref="K376" si="330">J376+1</f>
        <v>3</v>
      </c>
      <c r="L376" s="12">
        <f t="shared" ref="L376" si="331">K376+1</f>
        <v>4</v>
      </c>
      <c r="M376" s="12">
        <f t="shared" ref="M376" si="332">L376+1</f>
        <v>5</v>
      </c>
      <c r="N376" s="12">
        <f t="shared" ref="N376" si="333">M376+1</f>
        <v>6</v>
      </c>
      <c r="O376" s="12">
        <f t="shared" ref="O376" si="334">N376+1</f>
        <v>7</v>
      </c>
      <c r="P376" s="12">
        <f t="shared" ref="P376" si="335">O376+1</f>
        <v>8</v>
      </c>
      <c r="Q376" s="12">
        <f t="shared" ref="Q376" si="336">P376+1</f>
        <v>9</v>
      </c>
      <c r="R376" s="12">
        <f t="shared" ref="R376" si="337">Q376+1</f>
        <v>10</v>
      </c>
      <c r="S376" s="12">
        <f t="shared" ref="S376" si="338">R376+1</f>
        <v>11</v>
      </c>
      <c r="T376" s="12">
        <v>12</v>
      </c>
      <c r="U376" s="13"/>
      <c r="V376" s="13"/>
      <c r="W376" s="13"/>
      <c r="X376" s="13"/>
    </row>
    <row r="377" spans="2:28">
      <c r="B377" s="102" t="s">
        <v>43</v>
      </c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6"/>
      <c r="V377" s="8"/>
      <c r="W377" s="8"/>
      <c r="X377" s="8"/>
    </row>
    <row r="378" spans="2:28" ht="15" customHeight="1">
      <c r="B378" s="14" t="s">
        <v>44</v>
      </c>
      <c r="C378" s="14" t="s">
        <v>45</v>
      </c>
      <c r="D378" s="15"/>
      <c r="E378" s="15"/>
      <c r="F378" s="16"/>
      <c r="G378" s="87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9"/>
      <c r="U378" s="17"/>
      <c r="V378" s="92" t="s">
        <v>47</v>
      </c>
      <c r="W378" s="92" t="s">
        <v>48</v>
      </c>
      <c r="X378" s="93" t="s">
        <v>49</v>
      </c>
      <c r="Z378" s="93" t="s">
        <v>47</v>
      </c>
      <c r="AA378" s="92" t="s">
        <v>50</v>
      </c>
      <c r="AB378" s="103"/>
    </row>
    <row r="379" spans="2:28">
      <c r="B379" s="18" t="s">
        <v>46</v>
      </c>
      <c r="C379" s="14" t="s">
        <v>17</v>
      </c>
      <c r="D379" s="19"/>
      <c r="E379" s="19"/>
      <c r="F379" s="20"/>
      <c r="G379" s="21">
        <v>13.970000000000002</v>
      </c>
      <c r="H379" s="22">
        <f>G379</f>
        <v>13.970000000000002</v>
      </c>
      <c r="I379" s="22">
        <f t="shared" ref="I379:T386" si="339">H379</f>
        <v>13.970000000000002</v>
      </c>
      <c r="J379" s="22">
        <f t="shared" si="339"/>
        <v>13.970000000000002</v>
      </c>
      <c r="K379" s="22">
        <f t="shared" si="339"/>
        <v>13.970000000000002</v>
      </c>
      <c r="L379" s="22">
        <f t="shared" si="339"/>
        <v>13.970000000000002</v>
      </c>
      <c r="M379" s="22">
        <f t="shared" si="339"/>
        <v>13.970000000000002</v>
      </c>
      <c r="N379" s="22">
        <f t="shared" si="339"/>
        <v>13.970000000000002</v>
      </c>
      <c r="O379" s="22">
        <f t="shared" si="339"/>
        <v>13.970000000000002</v>
      </c>
      <c r="P379" s="22">
        <f t="shared" si="339"/>
        <v>13.970000000000002</v>
      </c>
      <c r="Q379" s="22">
        <f t="shared" si="339"/>
        <v>13.970000000000002</v>
      </c>
      <c r="R379" s="22">
        <f t="shared" si="339"/>
        <v>13.970000000000002</v>
      </c>
      <c r="S379" s="22">
        <f t="shared" si="339"/>
        <v>13.970000000000002</v>
      </c>
      <c r="T379" s="22">
        <f t="shared" si="339"/>
        <v>13.970000000000002</v>
      </c>
      <c r="U379" s="17"/>
      <c r="V379" s="92"/>
      <c r="W379" s="92"/>
      <c r="X379" s="94"/>
      <c r="Z379" s="94"/>
      <c r="AA379" s="92"/>
      <c r="AB379" s="103"/>
    </row>
    <row r="380" spans="2:28">
      <c r="B380" s="18" t="s">
        <v>51</v>
      </c>
      <c r="C380" s="14" t="s">
        <v>17</v>
      </c>
      <c r="D380" s="19"/>
      <c r="E380" s="19"/>
      <c r="F380" s="20"/>
      <c r="G380" s="21">
        <v>205.84066754410642</v>
      </c>
      <c r="H380" s="22">
        <f t="shared" ref="H380:H386" si="340">G380</f>
        <v>205.84066754410642</v>
      </c>
      <c r="I380" s="22">
        <f t="shared" si="339"/>
        <v>205.84066754410642</v>
      </c>
      <c r="J380" s="22">
        <f t="shared" si="339"/>
        <v>205.84066754410642</v>
      </c>
      <c r="K380" s="22">
        <f t="shared" si="339"/>
        <v>205.84066754410642</v>
      </c>
      <c r="L380" s="22">
        <f t="shared" si="339"/>
        <v>205.84066754410642</v>
      </c>
      <c r="M380" s="22">
        <f t="shared" si="339"/>
        <v>205.84066754410642</v>
      </c>
      <c r="N380" s="22">
        <f t="shared" si="339"/>
        <v>205.84066754410642</v>
      </c>
      <c r="O380" s="22">
        <f t="shared" si="339"/>
        <v>205.84066754410642</v>
      </c>
      <c r="P380" s="22">
        <f t="shared" si="339"/>
        <v>205.84066754410642</v>
      </c>
      <c r="Q380" s="22">
        <f t="shared" si="339"/>
        <v>205.84066754410642</v>
      </c>
      <c r="R380" s="22">
        <f t="shared" si="339"/>
        <v>205.84066754410642</v>
      </c>
      <c r="S380" s="22">
        <f t="shared" si="339"/>
        <v>205.84066754410642</v>
      </c>
      <c r="T380" s="22">
        <f t="shared" si="339"/>
        <v>205.84066754410642</v>
      </c>
      <c r="U380" s="17"/>
      <c r="V380" s="24" t="s">
        <v>54</v>
      </c>
      <c r="W380" s="25">
        <f>IFERROR(G383/G379,"-")</f>
        <v>5000</v>
      </c>
      <c r="X380" s="25">
        <f>IFERROR(W380*AB380,"-")</f>
        <v>6050</v>
      </c>
      <c r="Z380" s="24" t="s">
        <v>46</v>
      </c>
      <c r="AA380" s="64">
        <v>0.21</v>
      </c>
      <c r="AB380" s="65">
        <f>1+AA380</f>
        <v>1.21</v>
      </c>
    </row>
    <row r="381" spans="2:28">
      <c r="B381" s="18" t="s">
        <v>52</v>
      </c>
      <c r="C381" s="14" t="s">
        <v>53</v>
      </c>
      <c r="D381" s="19"/>
      <c r="E381" s="19"/>
      <c r="F381" s="20"/>
      <c r="G381" s="21">
        <v>0</v>
      </c>
      <c r="H381" s="22">
        <f t="shared" si="340"/>
        <v>0</v>
      </c>
      <c r="I381" s="22">
        <f t="shared" si="339"/>
        <v>0</v>
      </c>
      <c r="J381" s="22">
        <f t="shared" si="339"/>
        <v>0</v>
      </c>
      <c r="K381" s="22">
        <f t="shared" si="339"/>
        <v>0</v>
      </c>
      <c r="L381" s="22">
        <f t="shared" si="339"/>
        <v>0</v>
      </c>
      <c r="M381" s="22">
        <f t="shared" si="339"/>
        <v>0</v>
      </c>
      <c r="N381" s="22">
        <f t="shared" si="339"/>
        <v>0</v>
      </c>
      <c r="O381" s="22">
        <f t="shared" si="339"/>
        <v>0</v>
      </c>
      <c r="P381" s="22">
        <f t="shared" si="339"/>
        <v>0</v>
      </c>
      <c r="Q381" s="22">
        <f t="shared" si="339"/>
        <v>0</v>
      </c>
      <c r="R381" s="22">
        <f t="shared" si="339"/>
        <v>0</v>
      </c>
      <c r="S381" s="22">
        <f t="shared" si="339"/>
        <v>0</v>
      </c>
      <c r="T381" s="22">
        <f t="shared" si="339"/>
        <v>0</v>
      </c>
      <c r="U381" s="17"/>
      <c r="V381" s="24" t="s">
        <v>56</v>
      </c>
      <c r="W381" s="25">
        <f t="shared" ref="W381:W383" si="341">IFERROR(G384/G380,"-")</f>
        <v>3348.9000000000005</v>
      </c>
      <c r="X381" s="25">
        <f t="shared" ref="X381:X383" si="342">IFERROR(W381*AB381,"-")</f>
        <v>3750.7680000000009</v>
      </c>
      <c r="Z381" s="24" t="s">
        <v>51</v>
      </c>
      <c r="AA381" s="64">
        <v>0.12</v>
      </c>
      <c r="AB381" s="65">
        <f t="shared" ref="AB381:AB383" si="343">1+AA381</f>
        <v>1.1200000000000001</v>
      </c>
    </row>
    <row r="382" spans="2:28" ht="15" customHeight="1">
      <c r="B382" s="18" t="s">
        <v>55</v>
      </c>
      <c r="C382" s="14" t="s">
        <v>17</v>
      </c>
      <c r="D382" s="19"/>
      <c r="E382" s="19"/>
      <c r="F382" s="20"/>
      <c r="G382" s="21">
        <v>0</v>
      </c>
      <c r="H382" s="22">
        <f t="shared" si="340"/>
        <v>0</v>
      </c>
      <c r="I382" s="22">
        <f t="shared" si="339"/>
        <v>0</v>
      </c>
      <c r="J382" s="22">
        <f t="shared" si="339"/>
        <v>0</v>
      </c>
      <c r="K382" s="22">
        <f t="shared" si="339"/>
        <v>0</v>
      </c>
      <c r="L382" s="22">
        <f t="shared" si="339"/>
        <v>0</v>
      </c>
      <c r="M382" s="22">
        <f t="shared" si="339"/>
        <v>0</v>
      </c>
      <c r="N382" s="22">
        <f t="shared" si="339"/>
        <v>0</v>
      </c>
      <c r="O382" s="22">
        <f t="shared" si="339"/>
        <v>0</v>
      </c>
      <c r="P382" s="22">
        <f t="shared" si="339"/>
        <v>0</v>
      </c>
      <c r="Q382" s="22">
        <f t="shared" si="339"/>
        <v>0</v>
      </c>
      <c r="R382" s="22">
        <f t="shared" si="339"/>
        <v>0</v>
      </c>
      <c r="S382" s="22">
        <f t="shared" si="339"/>
        <v>0</v>
      </c>
      <c r="T382" s="22">
        <f t="shared" si="339"/>
        <v>0</v>
      </c>
      <c r="U382" s="17"/>
      <c r="V382" s="24" t="s">
        <v>57</v>
      </c>
      <c r="W382" s="25" t="str">
        <f t="shared" si="341"/>
        <v>-</v>
      </c>
      <c r="X382" s="25" t="str">
        <f t="shared" si="342"/>
        <v>-</v>
      </c>
      <c r="Z382" s="24" t="s">
        <v>58</v>
      </c>
      <c r="AA382" s="64">
        <v>0.12</v>
      </c>
      <c r="AB382" s="65">
        <f t="shared" si="343"/>
        <v>1.1200000000000001</v>
      </c>
    </row>
    <row r="383" spans="2:28">
      <c r="B383" s="18" t="s">
        <v>46</v>
      </c>
      <c r="C383" s="14" t="s">
        <v>20</v>
      </c>
      <c r="D383" s="19"/>
      <c r="E383" s="19"/>
      <c r="F383" s="20"/>
      <c r="G383" s="21">
        <v>69850.000000000015</v>
      </c>
      <c r="H383" s="22">
        <f t="shared" si="340"/>
        <v>69850.000000000015</v>
      </c>
      <c r="I383" s="22">
        <f t="shared" si="339"/>
        <v>69850.000000000015</v>
      </c>
      <c r="J383" s="22">
        <f t="shared" si="339"/>
        <v>69850.000000000015</v>
      </c>
      <c r="K383" s="22">
        <f t="shared" si="339"/>
        <v>69850.000000000015</v>
      </c>
      <c r="L383" s="22">
        <f t="shared" si="339"/>
        <v>69850.000000000015</v>
      </c>
      <c r="M383" s="22">
        <f t="shared" si="339"/>
        <v>69850.000000000015</v>
      </c>
      <c r="N383" s="22">
        <f t="shared" si="339"/>
        <v>69850.000000000015</v>
      </c>
      <c r="O383" s="22">
        <f t="shared" si="339"/>
        <v>69850.000000000015</v>
      </c>
      <c r="P383" s="22">
        <f t="shared" si="339"/>
        <v>69850.000000000015</v>
      </c>
      <c r="Q383" s="22">
        <f t="shared" si="339"/>
        <v>69850.000000000015</v>
      </c>
      <c r="R383" s="22">
        <f t="shared" si="339"/>
        <v>69850.000000000015</v>
      </c>
      <c r="S383" s="22">
        <f t="shared" si="339"/>
        <v>69850.000000000015</v>
      </c>
      <c r="T383" s="22">
        <f t="shared" si="339"/>
        <v>69850.000000000015</v>
      </c>
      <c r="U383" s="17"/>
      <c r="V383" s="72" t="s">
        <v>59</v>
      </c>
      <c r="W383" s="25" t="str">
        <f t="shared" si="341"/>
        <v>-</v>
      </c>
      <c r="X383" s="25" t="str">
        <f t="shared" si="342"/>
        <v>-</v>
      </c>
      <c r="Z383" s="66" t="s">
        <v>55</v>
      </c>
      <c r="AA383" s="73">
        <v>0.21</v>
      </c>
      <c r="AB383" s="65">
        <f t="shared" si="343"/>
        <v>1.21</v>
      </c>
    </row>
    <row r="384" spans="2:28">
      <c r="B384" s="18" t="s">
        <v>51</v>
      </c>
      <c r="C384" s="14" t="s">
        <v>20</v>
      </c>
      <c r="D384" s="19"/>
      <c r="E384" s="19"/>
      <c r="F384" s="20"/>
      <c r="G384" s="21">
        <v>689339.8115384581</v>
      </c>
      <c r="H384" s="22">
        <f t="shared" si="340"/>
        <v>689339.8115384581</v>
      </c>
      <c r="I384" s="22">
        <f t="shared" si="339"/>
        <v>689339.8115384581</v>
      </c>
      <c r="J384" s="22">
        <f t="shared" si="339"/>
        <v>689339.8115384581</v>
      </c>
      <c r="K384" s="22">
        <f t="shared" si="339"/>
        <v>689339.8115384581</v>
      </c>
      <c r="L384" s="22">
        <f t="shared" si="339"/>
        <v>689339.8115384581</v>
      </c>
      <c r="M384" s="22">
        <f t="shared" si="339"/>
        <v>689339.8115384581</v>
      </c>
      <c r="N384" s="22">
        <f t="shared" si="339"/>
        <v>689339.8115384581</v>
      </c>
      <c r="O384" s="22">
        <f t="shared" si="339"/>
        <v>689339.8115384581</v>
      </c>
      <c r="P384" s="22">
        <f t="shared" si="339"/>
        <v>689339.8115384581</v>
      </c>
      <c r="Q384" s="22">
        <f t="shared" si="339"/>
        <v>689339.8115384581</v>
      </c>
      <c r="R384" s="22">
        <f t="shared" si="339"/>
        <v>689339.8115384581</v>
      </c>
      <c r="S384" s="22">
        <f t="shared" si="339"/>
        <v>689339.8115384581</v>
      </c>
      <c r="T384" s="22">
        <f t="shared" si="339"/>
        <v>689339.8115384581</v>
      </c>
      <c r="U384" s="17"/>
      <c r="V384" s="26"/>
      <c r="W384" s="26"/>
      <c r="X384" s="26"/>
    </row>
    <row r="385" spans="2:24">
      <c r="B385" s="18" t="s">
        <v>52</v>
      </c>
      <c r="C385" s="14" t="s">
        <v>20</v>
      </c>
      <c r="D385" s="19"/>
      <c r="E385" s="19"/>
      <c r="F385" s="20"/>
      <c r="G385" s="21">
        <v>0</v>
      </c>
      <c r="H385" s="22">
        <f t="shared" si="340"/>
        <v>0</v>
      </c>
      <c r="I385" s="22">
        <f t="shared" si="339"/>
        <v>0</v>
      </c>
      <c r="J385" s="22">
        <f t="shared" si="339"/>
        <v>0</v>
      </c>
      <c r="K385" s="22">
        <f t="shared" si="339"/>
        <v>0</v>
      </c>
      <c r="L385" s="22">
        <f t="shared" si="339"/>
        <v>0</v>
      </c>
      <c r="M385" s="22">
        <f t="shared" si="339"/>
        <v>0</v>
      </c>
      <c r="N385" s="22">
        <f t="shared" si="339"/>
        <v>0</v>
      </c>
      <c r="O385" s="22">
        <f t="shared" si="339"/>
        <v>0</v>
      </c>
      <c r="P385" s="22">
        <f t="shared" si="339"/>
        <v>0</v>
      </c>
      <c r="Q385" s="22">
        <f t="shared" si="339"/>
        <v>0</v>
      </c>
      <c r="R385" s="22">
        <f t="shared" si="339"/>
        <v>0</v>
      </c>
      <c r="S385" s="22">
        <f t="shared" si="339"/>
        <v>0</v>
      </c>
      <c r="T385" s="22">
        <f t="shared" si="339"/>
        <v>0</v>
      </c>
      <c r="U385" s="17"/>
      <c r="V385" s="26"/>
      <c r="W385" s="26"/>
      <c r="X385" s="26"/>
    </row>
    <row r="386" spans="2:24">
      <c r="B386" s="18" t="s">
        <v>55</v>
      </c>
      <c r="C386" s="14" t="s">
        <v>20</v>
      </c>
      <c r="D386" s="19"/>
      <c r="E386" s="19"/>
      <c r="F386" s="19"/>
      <c r="G386" s="21">
        <v>0</v>
      </c>
      <c r="H386" s="22">
        <f t="shared" si="340"/>
        <v>0</v>
      </c>
      <c r="I386" s="22">
        <f t="shared" si="339"/>
        <v>0</v>
      </c>
      <c r="J386" s="22">
        <f t="shared" si="339"/>
        <v>0</v>
      </c>
      <c r="K386" s="22">
        <f t="shared" si="339"/>
        <v>0</v>
      </c>
      <c r="L386" s="22">
        <f t="shared" si="339"/>
        <v>0</v>
      </c>
      <c r="M386" s="22">
        <f t="shared" si="339"/>
        <v>0</v>
      </c>
      <c r="N386" s="22">
        <f t="shared" si="339"/>
        <v>0</v>
      </c>
      <c r="O386" s="22">
        <f t="shared" si="339"/>
        <v>0</v>
      </c>
      <c r="P386" s="22">
        <f t="shared" si="339"/>
        <v>0</v>
      </c>
      <c r="Q386" s="22">
        <f t="shared" si="339"/>
        <v>0</v>
      </c>
      <c r="R386" s="22">
        <f t="shared" si="339"/>
        <v>0</v>
      </c>
      <c r="S386" s="22">
        <f t="shared" si="339"/>
        <v>0</v>
      </c>
      <c r="T386" s="22">
        <f t="shared" si="339"/>
        <v>0</v>
      </c>
      <c r="U386" s="17"/>
      <c r="V386" s="26"/>
      <c r="W386" s="26"/>
      <c r="X386" s="26"/>
    </row>
    <row r="387" spans="2:24">
      <c r="B387" s="27" t="s">
        <v>21</v>
      </c>
      <c r="C387" s="28" t="s">
        <v>20</v>
      </c>
      <c r="D387" s="29"/>
      <c r="E387" s="29"/>
      <c r="F387" s="29"/>
      <c r="G387" s="30"/>
      <c r="H387" s="30">
        <f t="shared" ref="H387:T387" si="344">SUM(H383:H386)</f>
        <v>759189.8115384581</v>
      </c>
      <c r="I387" s="30">
        <f t="shared" si="344"/>
        <v>759189.8115384581</v>
      </c>
      <c r="J387" s="30">
        <f t="shared" si="344"/>
        <v>759189.8115384581</v>
      </c>
      <c r="K387" s="30">
        <f t="shared" si="344"/>
        <v>759189.8115384581</v>
      </c>
      <c r="L387" s="30">
        <f t="shared" si="344"/>
        <v>759189.8115384581</v>
      </c>
      <c r="M387" s="30">
        <f t="shared" si="344"/>
        <v>759189.8115384581</v>
      </c>
      <c r="N387" s="30">
        <f t="shared" si="344"/>
        <v>759189.8115384581</v>
      </c>
      <c r="O387" s="30">
        <f t="shared" si="344"/>
        <v>759189.8115384581</v>
      </c>
      <c r="P387" s="30">
        <f t="shared" si="344"/>
        <v>759189.8115384581</v>
      </c>
      <c r="Q387" s="30">
        <f t="shared" si="344"/>
        <v>759189.8115384581</v>
      </c>
      <c r="R387" s="30">
        <f t="shared" si="344"/>
        <v>759189.8115384581</v>
      </c>
      <c r="S387" s="30">
        <f t="shared" si="344"/>
        <v>759189.8115384581</v>
      </c>
      <c r="T387" s="30">
        <f t="shared" si="344"/>
        <v>759189.8115384581</v>
      </c>
      <c r="U387" s="17"/>
      <c r="V387" s="26"/>
      <c r="W387" s="26"/>
      <c r="X387" s="26"/>
    </row>
    <row r="388" spans="2:24">
      <c r="B388" s="95" t="s">
        <v>60</v>
      </c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6"/>
      <c r="V388" s="8"/>
      <c r="W388" s="8"/>
      <c r="X388" s="8"/>
    </row>
    <row r="389" spans="2:24">
      <c r="B389" s="14" t="s">
        <v>44</v>
      </c>
      <c r="C389" s="14" t="s">
        <v>45</v>
      </c>
      <c r="D389" s="15"/>
      <c r="E389" s="15"/>
      <c r="F389" s="16"/>
      <c r="G389" s="87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9"/>
      <c r="U389" s="17"/>
      <c r="V389" s="26"/>
      <c r="W389" s="26"/>
      <c r="X389" s="26"/>
    </row>
    <row r="390" spans="2:24">
      <c r="B390" s="18" t="s">
        <v>46</v>
      </c>
      <c r="C390" s="14" t="s">
        <v>17</v>
      </c>
      <c r="D390" s="19"/>
      <c r="E390" s="19"/>
      <c r="F390" s="20"/>
      <c r="G390" s="90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17"/>
      <c r="V390" s="26"/>
      <c r="W390" s="26"/>
      <c r="X390" s="26"/>
    </row>
    <row r="391" spans="2:24">
      <c r="B391" s="18" t="s">
        <v>51</v>
      </c>
      <c r="C391" s="14" t="s">
        <v>17</v>
      </c>
      <c r="D391" s="19"/>
      <c r="E391" s="19"/>
      <c r="F391" s="20"/>
      <c r="G391" s="91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17"/>
      <c r="V391" s="26"/>
      <c r="W391" s="26"/>
      <c r="X391" s="26"/>
    </row>
    <row r="392" spans="2:24">
      <c r="B392" s="18" t="s">
        <v>52</v>
      </c>
      <c r="C392" s="14" t="s">
        <v>53</v>
      </c>
      <c r="D392" s="19"/>
      <c r="E392" s="19"/>
      <c r="F392" s="20"/>
      <c r="G392" s="91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17"/>
      <c r="V392" s="26"/>
      <c r="W392" s="26"/>
      <c r="X392" s="26"/>
    </row>
    <row r="393" spans="2:24">
      <c r="B393" s="18" t="s">
        <v>55</v>
      </c>
      <c r="C393" s="14" t="s">
        <v>17</v>
      </c>
      <c r="D393" s="19"/>
      <c r="E393" s="19"/>
      <c r="F393" s="20"/>
      <c r="G393" s="91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17"/>
      <c r="V393" s="26"/>
      <c r="W393" s="26"/>
      <c r="X393" s="26"/>
    </row>
    <row r="394" spans="2:24">
      <c r="B394" s="18" t="s">
        <v>46</v>
      </c>
      <c r="C394" s="14" t="s">
        <v>20</v>
      </c>
      <c r="D394" s="19"/>
      <c r="E394" s="19"/>
      <c r="F394" s="20"/>
      <c r="G394" s="91"/>
      <c r="H394" s="22">
        <f>IFERROR(H390*$X380,0)</f>
        <v>0</v>
      </c>
      <c r="I394" s="22">
        <f t="shared" ref="I394:S394" si="345">IFERROR(I390*$X380,0)</f>
        <v>0</v>
      </c>
      <c r="J394" s="22">
        <f t="shared" si="345"/>
        <v>0</v>
      </c>
      <c r="K394" s="22">
        <f t="shared" si="345"/>
        <v>0</v>
      </c>
      <c r="L394" s="22">
        <f t="shared" si="345"/>
        <v>0</v>
      </c>
      <c r="M394" s="22">
        <f t="shared" si="345"/>
        <v>0</v>
      </c>
      <c r="N394" s="22">
        <f t="shared" si="345"/>
        <v>0</v>
      </c>
      <c r="O394" s="22">
        <f t="shared" si="345"/>
        <v>0</v>
      </c>
      <c r="P394" s="22">
        <f t="shared" si="345"/>
        <v>0</v>
      </c>
      <c r="Q394" s="22">
        <f t="shared" si="345"/>
        <v>0</v>
      </c>
      <c r="R394" s="22">
        <f t="shared" si="345"/>
        <v>0</v>
      </c>
      <c r="S394" s="22">
        <f t="shared" si="345"/>
        <v>0</v>
      </c>
      <c r="T394" s="23">
        <f t="shared" ref="T394" si="346">T390*$X380</f>
        <v>0</v>
      </c>
      <c r="U394" s="17"/>
      <c r="V394" s="26"/>
      <c r="W394" s="26"/>
      <c r="X394" s="26"/>
    </row>
    <row r="395" spans="2:24">
      <c r="B395" s="18" t="s">
        <v>51</v>
      </c>
      <c r="C395" s="14" t="s">
        <v>20</v>
      </c>
      <c r="D395" s="19"/>
      <c r="E395" s="19"/>
      <c r="F395" s="20"/>
      <c r="G395" s="91"/>
      <c r="H395" s="22">
        <f t="shared" ref="H395:S397" si="347">IFERROR(H391*$X381,0)</f>
        <v>0</v>
      </c>
      <c r="I395" s="22">
        <f t="shared" si="347"/>
        <v>0</v>
      </c>
      <c r="J395" s="22">
        <f t="shared" si="347"/>
        <v>0</v>
      </c>
      <c r="K395" s="22">
        <f t="shared" si="347"/>
        <v>0</v>
      </c>
      <c r="L395" s="22">
        <f t="shared" si="347"/>
        <v>0</v>
      </c>
      <c r="M395" s="22">
        <f t="shared" si="347"/>
        <v>0</v>
      </c>
      <c r="N395" s="22">
        <f t="shared" si="347"/>
        <v>0</v>
      </c>
      <c r="O395" s="22">
        <f t="shared" si="347"/>
        <v>0</v>
      </c>
      <c r="P395" s="22">
        <f t="shared" si="347"/>
        <v>0</v>
      </c>
      <c r="Q395" s="22">
        <f t="shared" si="347"/>
        <v>0</v>
      </c>
      <c r="R395" s="22">
        <f t="shared" si="347"/>
        <v>0</v>
      </c>
      <c r="S395" s="22">
        <f t="shared" si="347"/>
        <v>0</v>
      </c>
      <c r="T395" s="23">
        <f t="shared" ref="T395" si="348">T391*$X381</f>
        <v>0</v>
      </c>
      <c r="U395" s="17"/>
      <c r="V395" s="26"/>
      <c r="W395" s="26"/>
      <c r="X395" s="26"/>
    </row>
    <row r="396" spans="2:24">
      <c r="B396" s="18" t="s">
        <v>52</v>
      </c>
      <c r="C396" s="14" t="s">
        <v>20</v>
      </c>
      <c r="D396" s="19"/>
      <c r="E396" s="19"/>
      <c r="F396" s="20"/>
      <c r="G396" s="91"/>
      <c r="H396" s="22">
        <f t="shared" si="347"/>
        <v>0</v>
      </c>
      <c r="I396" s="22">
        <f t="shared" si="347"/>
        <v>0</v>
      </c>
      <c r="J396" s="22">
        <f t="shared" si="347"/>
        <v>0</v>
      </c>
      <c r="K396" s="22">
        <f t="shared" si="347"/>
        <v>0</v>
      </c>
      <c r="L396" s="22">
        <f t="shared" si="347"/>
        <v>0</v>
      </c>
      <c r="M396" s="22">
        <f t="shared" si="347"/>
        <v>0</v>
      </c>
      <c r="N396" s="22">
        <f t="shared" si="347"/>
        <v>0</v>
      </c>
      <c r="O396" s="22">
        <f t="shared" si="347"/>
        <v>0</v>
      </c>
      <c r="P396" s="22">
        <f t="shared" si="347"/>
        <v>0</v>
      </c>
      <c r="Q396" s="22">
        <f t="shared" si="347"/>
        <v>0</v>
      </c>
      <c r="R396" s="22">
        <f t="shared" si="347"/>
        <v>0</v>
      </c>
      <c r="S396" s="22">
        <f t="shared" si="347"/>
        <v>0</v>
      </c>
      <c r="T396" s="23">
        <f t="shared" ref="T396" si="349">IFERROR(T392*$X383,0)</f>
        <v>0</v>
      </c>
      <c r="U396" s="17"/>
      <c r="V396" s="26"/>
      <c r="W396" s="26"/>
      <c r="X396" s="26"/>
    </row>
    <row r="397" spans="2:24">
      <c r="B397" s="18" t="s">
        <v>55</v>
      </c>
      <c r="C397" s="14" t="s">
        <v>20</v>
      </c>
      <c r="D397" s="19"/>
      <c r="E397" s="19"/>
      <c r="F397" s="19"/>
      <c r="G397" s="91"/>
      <c r="H397" s="22">
        <f t="shared" si="347"/>
        <v>0</v>
      </c>
      <c r="I397" s="22">
        <f t="shared" si="347"/>
        <v>0</v>
      </c>
      <c r="J397" s="22">
        <f t="shared" si="347"/>
        <v>0</v>
      </c>
      <c r="K397" s="22">
        <f t="shared" si="347"/>
        <v>0</v>
      </c>
      <c r="L397" s="22">
        <f t="shared" si="347"/>
        <v>0</v>
      </c>
      <c r="M397" s="22">
        <f t="shared" si="347"/>
        <v>0</v>
      </c>
      <c r="N397" s="22">
        <f t="shared" si="347"/>
        <v>0</v>
      </c>
      <c r="O397" s="22">
        <f t="shared" si="347"/>
        <v>0</v>
      </c>
      <c r="P397" s="22">
        <f t="shared" si="347"/>
        <v>0</v>
      </c>
      <c r="Q397" s="22">
        <f t="shared" si="347"/>
        <v>0</v>
      </c>
      <c r="R397" s="22">
        <f t="shared" si="347"/>
        <v>0</v>
      </c>
      <c r="S397" s="22">
        <f t="shared" si="347"/>
        <v>0</v>
      </c>
      <c r="T397" s="23">
        <f t="shared" ref="T397" si="350">T393*$Y383</f>
        <v>0</v>
      </c>
      <c r="U397" s="17"/>
      <c r="V397" s="26"/>
      <c r="W397" s="26"/>
      <c r="X397" s="26"/>
    </row>
    <row r="398" spans="2:24">
      <c r="B398" s="27" t="s">
        <v>21</v>
      </c>
      <c r="C398" s="28" t="s">
        <v>20</v>
      </c>
      <c r="D398" s="29"/>
      <c r="E398" s="29"/>
      <c r="F398" s="29"/>
      <c r="G398" s="27"/>
      <c r="H398" s="30">
        <f t="shared" ref="H398:T398" si="351">SUM(H394:H397)</f>
        <v>0</v>
      </c>
      <c r="I398" s="30">
        <f t="shared" si="351"/>
        <v>0</v>
      </c>
      <c r="J398" s="30">
        <f t="shared" si="351"/>
        <v>0</v>
      </c>
      <c r="K398" s="30">
        <f t="shared" si="351"/>
        <v>0</v>
      </c>
      <c r="L398" s="30">
        <f t="shared" si="351"/>
        <v>0</v>
      </c>
      <c r="M398" s="30">
        <f t="shared" si="351"/>
        <v>0</v>
      </c>
      <c r="N398" s="30">
        <f t="shared" si="351"/>
        <v>0</v>
      </c>
      <c r="O398" s="30">
        <f t="shared" si="351"/>
        <v>0</v>
      </c>
      <c r="P398" s="30">
        <f t="shared" si="351"/>
        <v>0</v>
      </c>
      <c r="Q398" s="30">
        <f t="shared" si="351"/>
        <v>0</v>
      </c>
      <c r="R398" s="30">
        <f t="shared" si="351"/>
        <v>0</v>
      </c>
      <c r="S398" s="30">
        <f t="shared" si="351"/>
        <v>0</v>
      </c>
      <c r="T398" s="30">
        <f t="shared" si="351"/>
        <v>0</v>
      </c>
      <c r="U398" s="17"/>
      <c r="V398" s="26"/>
      <c r="W398" s="26"/>
      <c r="X398" s="26"/>
    </row>
    <row r="399" spans="2:24">
      <c r="B399" s="95" t="s">
        <v>61</v>
      </c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6"/>
      <c r="V399" s="8"/>
      <c r="W399" s="8"/>
      <c r="X399" s="8"/>
    </row>
    <row r="400" spans="2:24">
      <c r="B400" s="14" t="s">
        <v>44</v>
      </c>
      <c r="C400" s="14" t="s">
        <v>45</v>
      </c>
      <c r="D400" s="15"/>
      <c r="E400" s="15"/>
      <c r="F400" s="16"/>
      <c r="G400" s="87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9"/>
      <c r="U400" s="17"/>
      <c r="V400" s="40"/>
      <c r="W400" s="40"/>
      <c r="X400" s="40"/>
    </row>
    <row r="401" spans="2:27">
      <c r="B401" s="18" t="s">
        <v>46</v>
      </c>
      <c r="C401" s="14" t="s">
        <v>17</v>
      </c>
      <c r="D401" s="19"/>
      <c r="E401" s="19"/>
      <c r="F401" s="20"/>
      <c r="G401" s="90"/>
      <c r="H401" s="22">
        <f t="shared" ref="H401:T401" si="352">H379-H390</f>
        <v>13.970000000000002</v>
      </c>
      <c r="I401" s="22">
        <f t="shared" si="352"/>
        <v>13.970000000000002</v>
      </c>
      <c r="J401" s="22">
        <f t="shared" si="352"/>
        <v>13.970000000000002</v>
      </c>
      <c r="K401" s="22">
        <f t="shared" si="352"/>
        <v>13.970000000000002</v>
      </c>
      <c r="L401" s="22">
        <f t="shared" si="352"/>
        <v>13.970000000000002</v>
      </c>
      <c r="M401" s="22">
        <f t="shared" si="352"/>
        <v>13.970000000000002</v>
      </c>
      <c r="N401" s="22">
        <f t="shared" si="352"/>
        <v>13.970000000000002</v>
      </c>
      <c r="O401" s="22">
        <f t="shared" si="352"/>
        <v>13.970000000000002</v>
      </c>
      <c r="P401" s="22">
        <f t="shared" si="352"/>
        <v>13.970000000000002</v>
      </c>
      <c r="Q401" s="22">
        <f t="shared" si="352"/>
        <v>13.970000000000002</v>
      </c>
      <c r="R401" s="22">
        <f t="shared" si="352"/>
        <v>13.970000000000002</v>
      </c>
      <c r="S401" s="22">
        <f t="shared" si="352"/>
        <v>13.970000000000002</v>
      </c>
      <c r="T401" s="22">
        <f t="shared" si="352"/>
        <v>13.970000000000002</v>
      </c>
      <c r="U401" s="17"/>
      <c r="V401" s="40"/>
      <c r="W401" s="40"/>
      <c r="X401" s="40"/>
    </row>
    <row r="402" spans="2:27">
      <c r="B402" s="18" t="s">
        <v>51</v>
      </c>
      <c r="C402" s="14" t="s">
        <v>17</v>
      </c>
      <c r="D402" s="19"/>
      <c r="E402" s="19"/>
      <c r="F402" s="20"/>
      <c r="G402" s="91"/>
      <c r="H402" s="22">
        <f t="shared" ref="H402:T402" si="353">H380-H391</f>
        <v>205.84066754410642</v>
      </c>
      <c r="I402" s="22">
        <f t="shared" si="353"/>
        <v>205.84066754410642</v>
      </c>
      <c r="J402" s="22">
        <f t="shared" si="353"/>
        <v>205.84066754410642</v>
      </c>
      <c r="K402" s="22">
        <f t="shared" si="353"/>
        <v>205.84066754410642</v>
      </c>
      <c r="L402" s="22">
        <f t="shared" si="353"/>
        <v>205.84066754410642</v>
      </c>
      <c r="M402" s="22">
        <f t="shared" si="353"/>
        <v>205.84066754410642</v>
      </c>
      <c r="N402" s="22">
        <f t="shared" si="353"/>
        <v>205.84066754410642</v>
      </c>
      <c r="O402" s="22">
        <f t="shared" si="353"/>
        <v>205.84066754410642</v>
      </c>
      <c r="P402" s="22">
        <f t="shared" si="353"/>
        <v>205.84066754410642</v>
      </c>
      <c r="Q402" s="22">
        <f t="shared" si="353"/>
        <v>205.84066754410642</v>
      </c>
      <c r="R402" s="22">
        <f t="shared" si="353"/>
        <v>205.84066754410642</v>
      </c>
      <c r="S402" s="22">
        <f t="shared" si="353"/>
        <v>205.84066754410642</v>
      </c>
      <c r="T402" s="22">
        <f t="shared" si="353"/>
        <v>205.84066754410642</v>
      </c>
      <c r="U402" s="17"/>
      <c r="V402" s="40"/>
      <c r="W402" s="40"/>
      <c r="X402" s="40"/>
    </row>
    <row r="403" spans="2:27">
      <c r="B403" s="18" t="s">
        <v>52</v>
      </c>
      <c r="C403" s="14" t="s">
        <v>53</v>
      </c>
      <c r="D403" s="19"/>
      <c r="E403" s="19"/>
      <c r="F403" s="20"/>
      <c r="G403" s="91"/>
      <c r="H403" s="22">
        <f t="shared" ref="H403:T403" si="354">H381-H392</f>
        <v>0</v>
      </c>
      <c r="I403" s="22">
        <f t="shared" si="354"/>
        <v>0</v>
      </c>
      <c r="J403" s="22">
        <f t="shared" si="354"/>
        <v>0</v>
      </c>
      <c r="K403" s="22">
        <f t="shared" si="354"/>
        <v>0</v>
      </c>
      <c r="L403" s="22">
        <f t="shared" si="354"/>
        <v>0</v>
      </c>
      <c r="M403" s="22">
        <f t="shared" si="354"/>
        <v>0</v>
      </c>
      <c r="N403" s="22">
        <f t="shared" si="354"/>
        <v>0</v>
      </c>
      <c r="O403" s="22">
        <f t="shared" si="354"/>
        <v>0</v>
      </c>
      <c r="P403" s="22">
        <f t="shared" si="354"/>
        <v>0</v>
      </c>
      <c r="Q403" s="22">
        <f t="shared" si="354"/>
        <v>0</v>
      </c>
      <c r="R403" s="22">
        <f t="shared" si="354"/>
        <v>0</v>
      </c>
      <c r="S403" s="22">
        <f t="shared" si="354"/>
        <v>0</v>
      </c>
      <c r="T403" s="22">
        <f t="shared" si="354"/>
        <v>0</v>
      </c>
      <c r="U403" s="17"/>
      <c r="V403" s="40"/>
      <c r="W403" s="40"/>
      <c r="X403" s="40"/>
    </row>
    <row r="404" spans="2:27">
      <c r="B404" s="18" t="s">
        <v>55</v>
      </c>
      <c r="C404" s="14" t="s">
        <v>17</v>
      </c>
      <c r="D404" s="19"/>
      <c r="E404" s="19"/>
      <c r="F404" s="20"/>
      <c r="G404" s="91"/>
      <c r="H404" s="22">
        <f t="shared" ref="H404:T404" si="355">H382-H393</f>
        <v>0</v>
      </c>
      <c r="I404" s="22">
        <f t="shared" si="355"/>
        <v>0</v>
      </c>
      <c r="J404" s="22">
        <f t="shared" si="355"/>
        <v>0</v>
      </c>
      <c r="K404" s="22">
        <f t="shared" si="355"/>
        <v>0</v>
      </c>
      <c r="L404" s="22">
        <f t="shared" si="355"/>
        <v>0</v>
      </c>
      <c r="M404" s="22">
        <f t="shared" si="355"/>
        <v>0</v>
      </c>
      <c r="N404" s="22">
        <f t="shared" si="355"/>
        <v>0</v>
      </c>
      <c r="O404" s="22">
        <f t="shared" si="355"/>
        <v>0</v>
      </c>
      <c r="P404" s="22">
        <f t="shared" si="355"/>
        <v>0</v>
      </c>
      <c r="Q404" s="22">
        <f t="shared" si="355"/>
        <v>0</v>
      </c>
      <c r="R404" s="22">
        <f t="shared" si="355"/>
        <v>0</v>
      </c>
      <c r="S404" s="22">
        <f t="shared" si="355"/>
        <v>0</v>
      </c>
      <c r="T404" s="22">
        <f t="shared" si="355"/>
        <v>0</v>
      </c>
      <c r="U404" s="17"/>
      <c r="V404" s="40"/>
      <c r="W404" s="40"/>
      <c r="X404" s="40"/>
    </row>
    <row r="405" spans="2:27">
      <c r="B405" s="18" t="s">
        <v>46</v>
      </c>
      <c r="C405" s="14" t="s">
        <v>20</v>
      </c>
      <c r="D405" s="19"/>
      <c r="E405" s="19"/>
      <c r="F405" s="20"/>
      <c r="G405" s="91"/>
      <c r="H405" s="22">
        <f>IFERROR(H383-H394,0)</f>
        <v>69850.000000000015</v>
      </c>
      <c r="I405" s="22">
        <f t="shared" ref="I405:S405" si="356">IFERROR(I383-I394,0)</f>
        <v>69850.000000000015</v>
      </c>
      <c r="J405" s="22">
        <f t="shared" si="356"/>
        <v>69850.000000000015</v>
      </c>
      <c r="K405" s="22">
        <f t="shared" si="356"/>
        <v>69850.000000000015</v>
      </c>
      <c r="L405" s="22">
        <f t="shared" si="356"/>
        <v>69850.000000000015</v>
      </c>
      <c r="M405" s="22">
        <f t="shared" si="356"/>
        <v>69850.000000000015</v>
      </c>
      <c r="N405" s="22">
        <f t="shared" si="356"/>
        <v>69850.000000000015</v>
      </c>
      <c r="O405" s="22">
        <f t="shared" si="356"/>
        <v>69850.000000000015</v>
      </c>
      <c r="P405" s="22">
        <f t="shared" si="356"/>
        <v>69850.000000000015</v>
      </c>
      <c r="Q405" s="22">
        <f t="shared" si="356"/>
        <v>69850.000000000015</v>
      </c>
      <c r="R405" s="22">
        <f t="shared" si="356"/>
        <v>69850.000000000015</v>
      </c>
      <c r="S405" s="22">
        <f t="shared" si="356"/>
        <v>69850.000000000015</v>
      </c>
      <c r="T405" s="22">
        <f t="shared" ref="T405" si="357">T383-T394</f>
        <v>69850.000000000015</v>
      </c>
      <c r="U405" s="17"/>
      <c r="V405" s="40"/>
      <c r="W405" s="40"/>
      <c r="X405" s="40"/>
    </row>
    <row r="406" spans="2:27">
      <c r="B406" s="18" t="s">
        <v>51</v>
      </c>
      <c r="C406" s="14" t="s">
        <v>20</v>
      </c>
      <c r="D406" s="19"/>
      <c r="E406" s="19"/>
      <c r="F406" s="20"/>
      <c r="G406" s="91"/>
      <c r="H406" s="22">
        <f t="shared" ref="H406:S408" si="358">IFERROR(H384-H395,0)</f>
        <v>689339.8115384581</v>
      </c>
      <c r="I406" s="22">
        <f t="shared" si="358"/>
        <v>689339.8115384581</v>
      </c>
      <c r="J406" s="22">
        <f t="shared" si="358"/>
        <v>689339.8115384581</v>
      </c>
      <c r="K406" s="22">
        <f t="shared" si="358"/>
        <v>689339.8115384581</v>
      </c>
      <c r="L406" s="22">
        <f t="shared" si="358"/>
        <v>689339.8115384581</v>
      </c>
      <c r="M406" s="22">
        <f t="shared" si="358"/>
        <v>689339.8115384581</v>
      </c>
      <c r="N406" s="22">
        <f t="shared" si="358"/>
        <v>689339.8115384581</v>
      </c>
      <c r="O406" s="22">
        <f t="shared" si="358"/>
        <v>689339.8115384581</v>
      </c>
      <c r="P406" s="22">
        <f t="shared" si="358"/>
        <v>689339.8115384581</v>
      </c>
      <c r="Q406" s="22">
        <f t="shared" si="358"/>
        <v>689339.8115384581</v>
      </c>
      <c r="R406" s="22">
        <f t="shared" si="358"/>
        <v>689339.8115384581</v>
      </c>
      <c r="S406" s="22">
        <f t="shared" si="358"/>
        <v>689339.8115384581</v>
      </c>
      <c r="T406" s="22">
        <f t="shared" ref="T406" si="359">T384-T395</f>
        <v>689339.8115384581</v>
      </c>
      <c r="U406" s="17"/>
      <c r="V406" s="26"/>
      <c r="W406" s="26"/>
      <c r="X406" s="26"/>
    </row>
    <row r="407" spans="2:27">
      <c r="B407" s="18" t="s">
        <v>52</v>
      </c>
      <c r="C407" s="14" t="s">
        <v>20</v>
      </c>
      <c r="D407" s="19"/>
      <c r="E407" s="19"/>
      <c r="F407" s="20"/>
      <c r="G407" s="91"/>
      <c r="H407" s="22">
        <f t="shared" si="358"/>
        <v>0</v>
      </c>
      <c r="I407" s="22">
        <f t="shared" si="358"/>
        <v>0</v>
      </c>
      <c r="J407" s="22">
        <f t="shared" si="358"/>
        <v>0</v>
      </c>
      <c r="K407" s="22">
        <f t="shared" si="358"/>
        <v>0</v>
      </c>
      <c r="L407" s="22">
        <f t="shared" si="358"/>
        <v>0</v>
      </c>
      <c r="M407" s="22">
        <f t="shared" si="358"/>
        <v>0</v>
      </c>
      <c r="N407" s="22">
        <f t="shared" si="358"/>
        <v>0</v>
      </c>
      <c r="O407" s="22">
        <f t="shared" si="358"/>
        <v>0</v>
      </c>
      <c r="P407" s="22">
        <f t="shared" si="358"/>
        <v>0</v>
      </c>
      <c r="Q407" s="22">
        <f t="shared" si="358"/>
        <v>0</v>
      </c>
      <c r="R407" s="22">
        <f t="shared" si="358"/>
        <v>0</v>
      </c>
      <c r="S407" s="22">
        <f t="shared" si="358"/>
        <v>0</v>
      </c>
      <c r="T407" s="22">
        <f t="shared" ref="T407" si="360">T385-T396</f>
        <v>0</v>
      </c>
      <c r="U407" s="17"/>
      <c r="V407" s="26"/>
      <c r="W407" s="26"/>
      <c r="X407" s="26"/>
    </row>
    <row r="408" spans="2:27">
      <c r="B408" s="18" t="s">
        <v>55</v>
      </c>
      <c r="C408" s="14" t="s">
        <v>20</v>
      </c>
      <c r="D408" s="19"/>
      <c r="E408" s="19"/>
      <c r="F408" s="19"/>
      <c r="G408" s="91"/>
      <c r="H408" s="22">
        <f t="shared" si="358"/>
        <v>0</v>
      </c>
      <c r="I408" s="22">
        <f t="shared" si="358"/>
        <v>0</v>
      </c>
      <c r="J408" s="22">
        <f t="shared" si="358"/>
        <v>0</v>
      </c>
      <c r="K408" s="22">
        <f t="shared" si="358"/>
        <v>0</v>
      </c>
      <c r="L408" s="22">
        <f t="shared" si="358"/>
        <v>0</v>
      </c>
      <c r="M408" s="22">
        <f t="shared" si="358"/>
        <v>0</v>
      </c>
      <c r="N408" s="22">
        <f t="shared" si="358"/>
        <v>0</v>
      </c>
      <c r="O408" s="22">
        <f t="shared" si="358"/>
        <v>0</v>
      </c>
      <c r="P408" s="22">
        <f t="shared" si="358"/>
        <v>0</v>
      </c>
      <c r="Q408" s="22">
        <f t="shared" si="358"/>
        <v>0</v>
      </c>
      <c r="R408" s="22">
        <f t="shared" si="358"/>
        <v>0</v>
      </c>
      <c r="S408" s="22">
        <f t="shared" si="358"/>
        <v>0</v>
      </c>
      <c r="T408" s="22">
        <f t="shared" ref="T408" si="361">T386-T397</f>
        <v>0</v>
      </c>
      <c r="U408" s="17"/>
      <c r="V408" s="26"/>
      <c r="W408" s="26"/>
      <c r="X408" s="26"/>
    </row>
    <row r="409" spans="2:27">
      <c r="B409" s="27" t="s">
        <v>21</v>
      </c>
      <c r="C409" s="28" t="s">
        <v>20</v>
      </c>
      <c r="D409" s="29"/>
      <c r="E409" s="29"/>
      <c r="F409" s="29"/>
      <c r="G409" s="27"/>
      <c r="H409" s="30">
        <f t="shared" ref="H409:T409" si="362">SUM(H405:H408)</f>
        <v>759189.8115384581</v>
      </c>
      <c r="I409" s="30">
        <f t="shared" si="362"/>
        <v>759189.8115384581</v>
      </c>
      <c r="J409" s="30">
        <f t="shared" si="362"/>
        <v>759189.8115384581</v>
      </c>
      <c r="K409" s="30">
        <f t="shared" si="362"/>
        <v>759189.8115384581</v>
      </c>
      <c r="L409" s="30">
        <f t="shared" si="362"/>
        <v>759189.8115384581</v>
      </c>
      <c r="M409" s="30">
        <f t="shared" si="362"/>
        <v>759189.8115384581</v>
      </c>
      <c r="N409" s="30">
        <f t="shared" si="362"/>
        <v>759189.8115384581</v>
      </c>
      <c r="O409" s="30">
        <f t="shared" si="362"/>
        <v>759189.8115384581</v>
      </c>
      <c r="P409" s="30">
        <f t="shared" si="362"/>
        <v>759189.8115384581</v>
      </c>
      <c r="Q409" s="30">
        <f t="shared" si="362"/>
        <v>759189.8115384581</v>
      </c>
      <c r="R409" s="30">
        <f t="shared" si="362"/>
        <v>759189.8115384581</v>
      </c>
      <c r="S409" s="30">
        <f t="shared" si="362"/>
        <v>759189.8115384581</v>
      </c>
      <c r="T409" s="30">
        <f t="shared" si="362"/>
        <v>759189.8115384581</v>
      </c>
      <c r="U409" s="17"/>
      <c r="V409" s="26"/>
      <c r="W409" s="26"/>
      <c r="X409" s="26"/>
    </row>
    <row r="410" spans="2:27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8"/>
      <c r="W410" s="8"/>
      <c r="X410" s="8"/>
    </row>
    <row r="411" spans="2:27">
      <c r="B411" s="96" t="str">
        <f>'8 - Údaje a hodnotící tabulky '!B232</f>
        <v>MŠ Okružní</v>
      </c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8"/>
      <c r="U411" s="6"/>
      <c r="V411" s="8"/>
      <c r="W411" s="8"/>
      <c r="X411" s="8"/>
    </row>
    <row r="412" spans="2:27">
      <c r="B412" s="99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1"/>
      <c r="U412" s="6"/>
      <c r="V412" s="8"/>
      <c r="W412" s="8"/>
      <c r="X412" s="8"/>
    </row>
    <row r="413" spans="2:27">
      <c r="B413" s="41" t="s">
        <v>39</v>
      </c>
      <c r="C413" s="10">
        <f>C376</f>
        <v>11</v>
      </c>
      <c r="D413" s="11"/>
      <c r="E413" s="11"/>
      <c r="F413" s="12" t="s">
        <v>40</v>
      </c>
      <c r="G413" s="12" t="s">
        <v>41</v>
      </c>
      <c r="H413" s="12">
        <v>0</v>
      </c>
      <c r="I413" s="12">
        <f>H413+1</f>
        <v>1</v>
      </c>
      <c r="J413" s="12">
        <f t="shared" ref="J413" si="363">I413+1</f>
        <v>2</v>
      </c>
      <c r="K413" s="12">
        <f t="shared" ref="K413" si="364">J413+1</f>
        <v>3</v>
      </c>
      <c r="L413" s="12">
        <f t="shared" ref="L413" si="365">K413+1</f>
        <v>4</v>
      </c>
      <c r="M413" s="12">
        <f t="shared" ref="M413" si="366">L413+1</f>
        <v>5</v>
      </c>
      <c r="N413" s="12">
        <f t="shared" ref="N413" si="367">M413+1</f>
        <v>6</v>
      </c>
      <c r="O413" s="12">
        <f t="shared" ref="O413" si="368">N413+1</f>
        <v>7</v>
      </c>
      <c r="P413" s="12">
        <f t="shared" ref="P413" si="369">O413+1</f>
        <v>8</v>
      </c>
      <c r="Q413" s="12">
        <f t="shared" ref="Q413" si="370">P413+1</f>
        <v>9</v>
      </c>
      <c r="R413" s="12">
        <f t="shared" ref="R413" si="371">Q413+1</f>
        <v>10</v>
      </c>
      <c r="S413" s="12">
        <f t="shared" ref="S413" si="372">R413+1</f>
        <v>11</v>
      </c>
      <c r="T413" s="12">
        <v>12</v>
      </c>
      <c r="U413" s="13"/>
      <c r="V413" s="13"/>
      <c r="W413" s="13"/>
      <c r="X413" s="13"/>
    </row>
    <row r="414" spans="2:27">
      <c r="B414" s="102" t="s">
        <v>43</v>
      </c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6"/>
      <c r="V414" s="8"/>
      <c r="W414" s="8"/>
      <c r="X414" s="8"/>
    </row>
    <row r="415" spans="2:27" ht="15" customHeight="1">
      <c r="B415" s="14" t="s">
        <v>44</v>
      </c>
      <c r="C415" s="14" t="s">
        <v>45</v>
      </c>
      <c r="D415" s="15"/>
      <c r="E415" s="15"/>
      <c r="F415" s="16"/>
      <c r="G415" s="87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9"/>
      <c r="U415" s="17"/>
      <c r="V415" s="92" t="s">
        <v>47</v>
      </c>
      <c r="W415" s="92" t="s">
        <v>48</v>
      </c>
      <c r="X415" s="93" t="s">
        <v>49</v>
      </c>
      <c r="Z415" s="93" t="s">
        <v>47</v>
      </c>
      <c r="AA415" s="92" t="s">
        <v>50</v>
      </c>
    </row>
    <row r="416" spans="2:27">
      <c r="B416" s="18" t="s">
        <v>46</v>
      </c>
      <c r="C416" s="14" t="s">
        <v>17</v>
      </c>
      <c r="D416" s="19"/>
      <c r="E416" s="19"/>
      <c r="F416" s="20"/>
      <c r="G416" s="21">
        <v>13.18</v>
      </c>
      <c r="H416" s="22">
        <f>G416</f>
        <v>13.18</v>
      </c>
      <c r="I416" s="22">
        <f t="shared" ref="I416:I423" si="373">H416</f>
        <v>13.18</v>
      </c>
      <c r="J416" s="22">
        <f t="shared" ref="J416:J423" si="374">I416</f>
        <v>13.18</v>
      </c>
      <c r="K416" s="22">
        <f t="shared" ref="K416:K423" si="375">J416</f>
        <v>13.18</v>
      </c>
      <c r="L416" s="22">
        <f t="shared" ref="L416:L423" si="376">K416</f>
        <v>13.18</v>
      </c>
      <c r="M416" s="22">
        <f t="shared" ref="M416:M423" si="377">L416</f>
        <v>13.18</v>
      </c>
      <c r="N416" s="22">
        <f t="shared" ref="N416:N423" si="378">M416</f>
        <v>13.18</v>
      </c>
      <c r="O416" s="22">
        <f t="shared" ref="O416:O423" si="379">N416</f>
        <v>13.18</v>
      </c>
      <c r="P416" s="22">
        <f t="shared" ref="P416:P423" si="380">O416</f>
        <v>13.18</v>
      </c>
      <c r="Q416" s="22">
        <f t="shared" ref="Q416:Q423" si="381">P416</f>
        <v>13.18</v>
      </c>
      <c r="R416" s="22">
        <f t="shared" ref="R416:R423" si="382">Q416</f>
        <v>13.18</v>
      </c>
      <c r="S416" s="22">
        <f t="shared" ref="S416:S423" si="383">R416</f>
        <v>13.18</v>
      </c>
      <c r="T416" s="22">
        <f t="shared" ref="T416:T423" si="384">S416</f>
        <v>13.18</v>
      </c>
      <c r="U416" s="17"/>
      <c r="V416" s="92"/>
      <c r="W416" s="92"/>
      <c r="X416" s="94"/>
      <c r="Z416" s="94"/>
      <c r="AA416" s="92"/>
    </row>
    <row r="417" spans="2:28">
      <c r="B417" s="18" t="s">
        <v>51</v>
      </c>
      <c r="C417" s="14" t="s">
        <v>17</v>
      </c>
      <c r="D417" s="19"/>
      <c r="E417" s="19"/>
      <c r="F417" s="20"/>
      <c r="G417" s="21">
        <f>323.56/3.6</f>
        <v>89.87777777777778</v>
      </c>
      <c r="H417" s="22">
        <f t="shared" ref="H417:H423" si="385">G417</f>
        <v>89.87777777777778</v>
      </c>
      <c r="I417" s="22">
        <f t="shared" si="373"/>
        <v>89.87777777777778</v>
      </c>
      <c r="J417" s="22">
        <f t="shared" si="374"/>
        <v>89.87777777777778</v>
      </c>
      <c r="K417" s="22">
        <f t="shared" si="375"/>
        <v>89.87777777777778</v>
      </c>
      <c r="L417" s="22">
        <f t="shared" si="376"/>
        <v>89.87777777777778</v>
      </c>
      <c r="M417" s="22">
        <f t="shared" si="377"/>
        <v>89.87777777777778</v>
      </c>
      <c r="N417" s="22">
        <f t="shared" si="378"/>
        <v>89.87777777777778</v>
      </c>
      <c r="O417" s="22">
        <f t="shared" si="379"/>
        <v>89.87777777777778</v>
      </c>
      <c r="P417" s="22">
        <f t="shared" si="380"/>
        <v>89.87777777777778</v>
      </c>
      <c r="Q417" s="22">
        <f t="shared" si="381"/>
        <v>89.87777777777778</v>
      </c>
      <c r="R417" s="22">
        <f t="shared" si="382"/>
        <v>89.87777777777778</v>
      </c>
      <c r="S417" s="22">
        <f t="shared" si="383"/>
        <v>89.87777777777778</v>
      </c>
      <c r="T417" s="22">
        <f t="shared" si="384"/>
        <v>89.87777777777778</v>
      </c>
      <c r="U417" s="17"/>
      <c r="V417" s="24" t="s">
        <v>54</v>
      </c>
      <c r="W417" s="25">
        <f>IFERROR(G420/G416,"-")</f>
        <v>5000</v>
      </c>
      <c r="X417" s="25">
        <f>IFERROR(W417*AB417,"-")</f>
        <v>6050</v>
      </c>
      <c r="Z417" s="24" t="s">
        <v>46</v>
      </c>
      <c r="AA417" s="64">
        <v>0.21</v>
      </c>
      <c r="AB417" s="65">
        <f>1+AA417</f>
        <v>1.21</v>
      </c>
    </row>
    <row r="418" spans="2:28">
      <c r="B418" s="18" t="s">
        <v>52</v>
      </c>
      <c r="C418" s="14" t="s">
        <v>53</v>
      </c>
      <c r="D418" s="19"/>
      <c r="E418" s="19"/>
      <c r="F418" s="20"/>
      <c r="G418" s="21">
        <v>0</v>
      </c>
      <c r="H418" s="22">
        <f t="shared" si="385"/>
        <v>0</v>
      </c>
      <c r="I418" s="22">
        <f t="shared" si="373"/>
        <v>0</v>
      </c>
      <c r="J418" s="22">
        <f t="shared" si="374"/>
        <v>0</v>
      </c>
      <c r="K418" s="22">
        <f t="shared" si="375"/>
        <v>0</v>
      </c>
      <c r="L418" s="22">
        <f t="shared" si="376"/>
        <v>0</v>
      </c>
      <c r="M418" s="22">
        <f t="shared" si="377"/>
        <v>0</v>
      </c>
      <c r="N418" s="22">
        <f t="shared" si="378"/>
        <v>0</v>
      </c>
      <c r="O418" s="22">
        <f t="shared" si="379"/>
        <v>0</v>
      </c>
      <c r="P418" s="22">
        <f t="shared" si="380"/>
        <v>0</v>
      </c>
      <c r="Q418" s="22">
        <f t="shared" si="381"/>
        <v>0</v>
      </c>
      <c r="R418" s="22">
        <f t="shared" si="382"/>
        <v>0</v>
      </c>
      <c r="S418" s="22">
        <f t="shared" si="383"/>
        <v>0</v>
      </c>
      <c r="T418" s="22">
        <f t="shared" si="384"/>
        <v>0</v>
      </c>
      <c r="U418" s="17"/>
      <c r="V418" s="24" t="s">
        <v>56</v>
      </c>
      <c r="W418" s="25">
        <f t="shared" ref="W418:W420" si="386">IFERROR(G421/G417,"-")</f>
        <v>3348.9030040796142</v>
      </c>
      <c r="X418" s="25">
        <f t="shared" ref="X418:X420" si="387">IFERROR(W418*AB418,"-")</f>
        <v>3750.7713645691683</v>
      </c>
      <c r="Z418" s="24" t="s">
        <v>51</v>
      </c>
      <c r="AA418" s="64">
        <v>0.12</v>
      </c>
      <c r="AB418" s="65">
        <f t="shared" ref="AB418:AB420" si="388">1+AA418</f>
        <v>1.1200000000000001</v>
      </c>
    </row>
    <row r="419" spans="2:28">
      <c r="B419" s="18" t="s">
        <v>55</v>
      </c>
      <c r="C419" s="14" t="s">
        <v>17</v>
      </c>
      <c r="D419" s="19"/>
      <c r="E419" s="19"/>
      <c r="F419" s="20"/>
      <c r="G419" s="21">
        <v>3.4</v>
      </c>
      <c r="H419" s="22">
        <f t="shared" si="385"/>
        <v>3.4</v>
      </c>
      <c r="I419" s="22">
        <f t="shared" si="373"/>
        <v>3.4</v>
      </c>
      <c r="J419" s="22">
        <f t="shared" si="374"/>
        <v>3.4</v>
      </c>
      <c r="K419" s="22">
        <f t="shared" si="375"/>
        <v>3.4</v>
      </c>
      <c r="L419" s="22">
        <f t="shared" si="376"/>
        <v>3.4</v>
      </c>
      <c r="M419" s="22">
        <f t="shared" si="377"/>
        <v>3.4</v>
      </c>
      <c r="N419" s="22">
        <f t="shared" si="378"/>
        <v>3.4</v>
      </c>
      <c r="O419" s="22">
        <f t="shared" si="379"/>
        <v>3.4</v>
      </c>
      <c r="P419" s="22">
        <f t="shared" si="380"/>
        <v>3.4</v>
      </c>
      <c r="Q419" s="22">
        <f t="shared" si="381"/>
        <v>3.4</v>
      </c>
      <c r="R419" s="22">
        <f t="shared" si="382"/>
        <v>3.4</v>
      </c>
      <c r="S419" s="22">
        <f t="shared" si="383"/>
        <v>3.4</v>
      </c>
      <c r="T419" s="22">
        <f t="shared" si="384"/>
        <v>3.4</v>
      </c>
      <c r="U419" s="17"/>
      <c r="V419" s="24" t="s">
        <v>57</v>
      </c>
      <c r="W419" s="25" t="str">
        <f t="shared" si="386"/>
        <v>-</v>
      </c>
      <c r="X419" s="25" t="str">
        <f t="shared" si="387"/>
        <v>-</v>
      </c>
      <c r="Z419" s="24" t="s">
        <v>58</v>
      </c>
      <c r="AA419" s="64">
        <v>0.12</v>
      </c>
      <c r="AB419" s="65">
        <f t="shared" si="388"/>
        <v>1.1200000000000001</v>
      </c>
    </row>
    <row r="420" spans="2:28">
      <c r="B420" s="18" t="s">
        <v>46</v>
      </c>
      <c r="C420" s="14" t="s">
        <v>20</v>
      </c>
      <c r="D420" s="19"/>
      <c r="E420" s="19"/>
      <c r="F420" s="20"/>
      <c r="G420" s="21">
        <v>65900</v>
      </c>
      <c r="H420" s="22">
        <f t="shared" si="385"/>
        <v>65900</v>
      </c>
      <c r="I420" s="22">
        <f t="shared" si="373"/>
        <v>65900</v>
      </c>
      <c r="J420" s="22">
        <f t="shared" si="374"/>
        <v>65900</v>
      </c>
      <c r="K420" s="22">
        <f t="shared" si="375"/>
        <v>65900</v>
      </c>
      <c r="L420" s="22">
        <f t="shared" si="376"/>
        <v>65900</v>
      </c>
      <c r="M420" s="22">
        <f t="shared" si="377"/>
        <v>65900</v>
      </c>
      <c r="N420" s="22">
        <f t="shared" si="378"/>
        <v>65900</v>
      </c>
      <c r="O420" s="22">
        <f t="shared" si="379"/>
        <v>65900</v>
      </c>
      <c r="P420" s="22">
        <f t="shared" si="380"/>
        <v>65900</v>
      </c>
      <c r="Q420" s="22">
        <f t="shared" si="381"/>
        <v>65900</v>
      </c>
      <c r="R420" s="22">
        <f t="shared" si="382"/>
        <v>65900</v>
      </c>
      <c r="S420" s="22">
        <f t="shared" si="383"/>
        <v>65900</v>
      </c>
      <c r="T420" s="22">
        <f t="shared" si="384"/>
        <v>65900</v>
      </c>
      <c r="U420" s="17"/>
      <c r="V420" s="72" t="s">
        <v>59</v>
      </c>
      <c r="W420" s="25">
        <f t="shared" si="386"/>
        <v>1729.3233802816903</v>
      </c>
      <c r="X420" s="25">
        <f t="shared" si="387"/>
        <v>2092.4812901408454</v>
      </c>
      <c r="Z420" s="66" t="s">
        <v>55</v>
      </c>
      <c r="AA420" s="73">
        <v>0.21</v>
      </c>
      <c r="AB420" s="65">
        <f t="shared" si="388"/>
        <v>1.21</v>
      </c>
    </row>
    <row r="421" spans="2:28">
      <c r="B421" s="18" t="s">
        <v>51</v>
      </c>
      <c r="C421" s="14" t="s">
        <v>20</v>
      </c>
      <c r="D421" s="19"/>
      <c r="E421" s="19"/>
      <c r="F421" s="20"/>
      <c r="G421" s="21">
        <v>300991.96000000002</v>
      </c>
      <c r="H421" s="22">
        <f t="shared" si="385"/>
        <v>300991.96000000002</v>
      </c>
      <c r="I421" s="22">
        <f t="shared" si="373"/>
        <v>300991.96000000002</v>
      </c>
      <c r="J421" s="22">
        <f t="shared" si="374"/>
        <v>300991.96000000002</v>
      </c>
      <c r="K421" s="22">
        <f t="shared" si="375"/>
        <v>300991.96000000002</v>
      </c>
      <c r="L421" s="22">
        <f t="shared" si="376"/>
        <v>300991.96000000002</v>
      </c>
      <c r="M421" s="22">
        <f t="shared" si="377"/>
        <v>300991.96000000002</v>
      </c>
      <c r="N421" s="22">
        <f t="shared" si="378"/>
        <v>300991.96000000002</v>
      </c>
      <c r="O421" s="22">
        <f t="shared" si="379"/>
        <v>300991.96000000002</v>
      </c>
      <c r="P421" s="22">
        <f t="shared" si="380"/>
        <v>300991.96000000002</v>
      </c>
      <c r="Q421" s="22">
        <f t="shared" si="381"/>
        <v>300991.96000000002</v>
      </c>
      <c r="R421" s="22">
        <f t="shared" si="382"/>
        <v>300991.96000000002</v>
      </c>
      <c r="S421" s="22">
        <f t="shared" si="383"/>
        <v>300991.96000000002</v>
      </c>
      <c r="T421" s="22">
        <f t="shared" si="384"/>
        <v>300991.96000000002</v>
      </c>
      <c r="U421" s="17"/>
      <c r="V421" s="26"/>
      <c r="W421" s="26"/>
      <c r="X421" s="26"/>
    </row>
    <row r="422" spans="2:28">
      <c r="B422" s="18" t="s">
        <v>52</v>
      </c>
      <c r="C422" s="14" t="s">
        <v>20</v>
      </c>
      <c r="D422" s="19"/>
      <c r="E422" s="19"/>
      <c r="F422" s="20"/>
      <c r="G422" s="21">
        <v>0</v>
      </c>
      <c r="H422" s="22">
        <f t="shared" si="385"/>
        <v>0</v>
      </c>
      <c r="I422" s="22">
        <f t="shared" si="373"/>
        <v>0</v>
      </c>
      <c r="J422" s="22">
        <f t="shared" si="374"/>
        <v>0</v>
      </c>
      <c r="K422" s="22">
        <f t="shared" si="375"/>
        <v>0</v>
      </c>
      <c r="L422" s="22">
        <f t="shared" si="376"/>
        <v>0</v>
      </c>
      <c r="M422" s="22">
        <f t="shared" si="377"/>
        <v>0</v>
      </c>
      <c r="N422" s="22">
        <f t="shared" si="378"/>
        <v>0</v>
      </c>
      <c r="O422" s="22">
        <f t="shared" si="379"/>
        <v>0</v>
      </c>
      <c r="P422" s="22">
        <f t="shared" si="380"/>
        <v>0</v>
      </c>
      <c r="Q422" s="22">
        <f t="shared" si="381"/>
        <v>0</v>
      </c>
      <c r="R422" s="22">
        <f t="shared" si="382"/>
        <v>0</v>
      </c>
      <c r="S422" s="22">
        <f t="shared" si="383"/>
        <v>0</v>
      </c>
      <c r="T422" s="22">
        <f t="shared" si="384"/>
        <v>0</v>
      </c>
      <c r="U422" s="17"/>
      <c r="V422" s="26"/>
      <c r="W422" s="26"/>
      <c r="X422" s="26"/>
    </row>
    <row r="423" spans="2:28">
      <c r="B423" s="18" t="s">
        <v>55</v>
      </c>
      <c r="C423" s="14" t="s">
        <v>20</v>
      </c>
      <c r="D423" s="19"/>
      <c r="E423" s="19"/>
      <c r="F423" s="19"/>
      <c r="G423" s="21">
        <v>5879.6994929577468</v>
      </c>
      <c r="H423" s="22">
        <f t="shared" si="385"/>
        <v>5879.6994929577468</v>
      </c>
      <c r="I423" s="22">
        <f t="shared" si="373"/>
        <v>5879.6994929577468</v>
      </c>
      <c r="J423" s="22">
        <f t="shared" si="374"/>
        <v>5879.6994929577468</v>
      </c>
      <c r="K423" s="22">
        <f t="shared" si="375"/>
        <v>5879.6994929577468</v>
      </c>
      <c r="L423" s="22">
        <f t="shared" si="376"/>
        <v>5879.6994929577468</v>
      </c>
      <c r="M423" s="22">
        <f t="shared" si="377"/>
        <v>5879.6994929577468</v>
      </c>
      <c r="N423" s="22">
        <f t="shared" si="378"/>
        <v>5879.6994929577468</v>
      </c>
      <c r="O423" s="22">
        <f t="shared" si="379"/>
        <v>5879.6994929577468</v>
      </c>
      <c r="P423" s="22">
        <f t="shared" si="380"/>
        <v>5879.6994929577468</v>
      </c>
      <c r="Q423" s="22">
        <f t="shared" si="381"/>
        <v>5879.6994929577468</v>
      </c>
      <c r="R423" s="22">
        <f t="shared" si="382"/>
        <v>5879.6994929577468</v>
      </c>
      <c r="S423" s="22">
        <f t="shared" si="383"/>
        <v>5879.6994929577468</v>
      </c>
      <c r="T423" s="22">
        <f t="shared" si="384"/>
        <v>5879.6994929577468</v>
      </c>
      <c r="U423" s="17"/>
      <c r="V423" s="26"/>
      <c r="W423" s="26"/>
      <c r="X423" s="26"/>
    </row>
    <row r="424" spans="2:28">
      <c r="B424" s="27" t="s">
        <v>21</v>
      </c>
      <c r="C424" s="28" t="s">
        <v>20</v>
      </c>
      <c r="D424" s="29"/>
      <c r="E424" s="29"/>
      <c r="F424" s="29"/>
      <c r="G424" s="30"/>
      <c r="H424" s="30">
        <f t="shared" ref="H424:T424" si="389">SUM(H420:H423)</f>
        <v>372771.65949295775</v>
      </c>
      <c r="I424" s="30">
        <f t="shared" si="389"/>
        <v>372771.65949295775</v>
      </c>
      <c r="J424" s="30">
        <f t="shared" si="389"/>
        <v>372771.65949295775</v>
      </c>
      <c r="K424" s="30">
        <f t="shared" si="389"/>
        <v>372771.65949295775</v>
      </c>
      <c r="L424" s="30">
        <f t="shared" si="389"/>
        <v>372771.65949295775</v>
      </c>
      <c r="M424" s="30">
        <f t="shared" si="389"/>
        <v>372771.65949295775</v>
      </c>
      <c r="N424" s="30">
        <f t="shared" si="389"/>
        <v>372771.65949295775</v>
      </c>
      <c r="O424" s="30">
        <f t="shared" si="389"/>
        <v>372771.65949295775</v>
      </c>
      <c r="P424" s="30">
        <f t="shared" si="389"/>
        <v>372771.65949295775</v>
      </c>
      <c r="Q424" s="30">
        <f t="shared" si="389"/>
        <v>372771.65949295775</v>
      </c>
      <c r="R424" s="30">
        <f t="shared" si="389"/>
        <v>372771.65949295775</v>
      </c>
      <c r="S424" s="30">
        <f t="shared" si="389"/>
        <v>372771.65949295775</v>
      </c>
      <c r="T424" s="30">
        <f t="shared" si="389"/>
        <v>372771.65949295775</v>
      </c>
      <c r="U424" s="17"/>
      <c r="V424" s="26"/>
      <c r="W424" s="26"/>
      <c r="X424" s="26"/>
    </row>
    <row r="425" spans="2:28">
      <c r="B425" s="95" t="s">
        <v>60</v>
      </c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6"/>
      <c r="V425" s="8"/>
      <c r="W425" s="8"/>
      <c r="X425" s="8"/>
    </row>
    <row r="426" spans="2:28">
      <c r="B426" s="14" t="s">
        <v>44</v>
      </c>
      <c r="C426" s="14" t="s">
        <v>45</v>
      </c>
      <c r="D426" s="15"/>
      <c r="E426" s="15"/>
      <c r="F426" s="16"/>
      <c r="G426" s="87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9"/>
      <c r="U426" s="17"/>
      <c r="V426" s="26"/>
      <c r="W426" s="26"/>
      <c r="X426" s="26"/>
    </row>
    <row r="427" spans="2:28">
      <c r="B427" s="18" t="s">
        <v>46</v>
      </c>
      <c r="C427" s="14" t="s">
        <v>17</v>
      </c>
      <c r="D427" s="19"/>
      <c r="E427" s="19"/>
      <c r="F427" s="20"/>
      <c r="G427" s="90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17"/>
      <c r="V427" s="26"/>
      <c r="W427" s="26"/>
      <c r="X427" s="26"/>
    </row>
    <row r="428" spans="2:28">
      <c r="B428" s="18" t="s">
        <v>51</v>
      </c>
      <c r="C428" s="14" t="s">
        <v>17</v>
      </c>
      <c r="D428" s="19"/>
      <c r="E428" s="19"/>
      <c r="F428" s="20"/>
      <c r="G428" s="91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17"/>
      <c r="V428" s="26"/>
      <c r="W428" s="26"/>
      <c r="X428" s="26"/>
    </row>
    <row r="429" spans="2:28">
      <c r="B429" s="18" t="s">
        <v>52</v>
      </c>
      <c r="C429" s="14" t="s">
        <v>53</v>
      </c>
      <c r="D429" s="19"/>
      <c r="E429" s="19"/>
      <c r="F429" s="20"/>
      <c r="G429" s="91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17"/>
      <c r="V429" s="26"/>
      <c r="W429" s="26"/>
      <c r="X429" s="26"/>
    </row>
    <row r="430" spans="2:28">
      <c r="B430" s="18" t="s">
        <v>55</v>
      </c>
      <c r="C430" s="14" t="s">
        <v>17</v>
      </c>
      <c r="D430" s="19"/>
      <c r="E430" s="19"/>
      <c r="F430" s="20"/>
      <c r="G430" s="91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17"/>
      <c r="V430" s="26"/>
      <c r="W430" s="26"/>
      <c r="X430" s="26"/>
    </row>
    <row r="431" spans="2:28">
      <c r="B431" s="18" t="s">
        <v>46</v>
      </c>
      <c r="C431" s="14" t="s">
        <v>20</v>
      </c>
      <c r="D431" s="19"/>
      <c r="E431" s="19"/>
      <c r="F431" s="20"/>
      <c r="G431" s="91"/>
      <c r="H431" s="22">
        <f>IFERROR(H427*$X417,0)</f>
        <v>0</v>
      </c>
      <c r="I431" s="22">
        <f t="shared" ref="I431:S431" si="390">IFERROR(I427*$X417,0)</f>
        <v>0</v>
      </c>
      <c r="J431" s="22">
        <f t="shared" si="390"/>
        <v>0</v>
      </c>
      <c r="K431" s="22">
        <f t="shared" si="390"/>
        <v>0</v>
      </c>
      <c r="L431" s="22">
        <f t="shared" si="390"/>
        <v>0</v>
      </c>
      <c r="M431" s="22">
        <f t="shared" si="390"/>
        <v>0</v>
      </c>
      <c r="N431" s="22">
        <f t="shared" si="390"/>
        <v>0</v>
      </c>
      <c r="O431" s="22">
        <f t="shared" si="390"/>
        <v>0</v>
      </c>
      <c r="P431" s="22">
        <f t="shared" si="390"/>
        <v>0</v>
      </c>
      <c r="Q431" s="22">
        <f t="shared" si="390"/>
        <v>0</v>
      </c>
      <c r="R431" s="22">
        <f t="shared" si="390"/>
        <v>0</v>
      </c>
      <c r="S431" s="22">
        <f t="shared" si="390"/>
        <v>0</v>
      </c>
      <c r="T431" s="23">
        <f t="shared" ref="T431" si="391">T427*$X417</f>
        <v>0</v>
      </c>
      <c r="U431" s="17"/>
      <c r="V431" s="26"/>
      <c r="W431" s="26"/>
      <c r="X431" s="26"/>
    </row>
    <row r="432" spans="2:28">
      <c r="B432" s="18" t="s">
        <v>51</v>
      </c>
      <c r="C432" s="14" t="s">
        <v>20</v>
      </c>
      <c r="D432" s="19"/>
      <c r="E432" s="19"/>
      <c r="F432" s="20"/>
      <c r="G432" s="91"/>
      <c r="H432" s="22">
        <f t="shared" ref="H432:S434" si="392">IFERROR(H428*$X418,0)</f>
        <v>0</v>
      </c>
      <c r="I432" s="22">
        <f t="shared" si="392"/>
        <v>0</v>
      </c>
      <c r="J432" s="22">
        <f t="shared" si="392"/>
        <v>0</v>
      </c>
      <c r="K432" s="22">
        <f t="shared" si="392"/>
        <v>0</v>
      </c>
      <c r="L432" s="22">
        <f t="shared" si="392"/>
        <v>0</v>
      </c>
      <c r="M432" s="22">
        <f t="shared" si="392"/>
        <v>0</v>
      </c>
      <c r="N432" s="22">
        <f t="shared" si="392"/>
        <v>0</v>
      </c>
      <c r="O432" s="22">
        <f t="shared" si="392"/>
        <v>0</v>
      </c>
      <c r="P432" s="22">
        <f t="shared" si="392"/>
        <v>0</v>
      </c>
      <c r="Q432" s="22">
        <f t="shared" si="392"/>
        <v>0</v>
      </c>
      <c r="R432" s="22">
        <f t="shared" si="392"/>
        <v>0</v>
      </c>
      <c r="S432" s="22">
        <f t="shared" si="392"/>
        <v>0</v>
      </c>
      <c r="T432" s="23">
        <f t="shared" ref="T432" si="393">T428*$X418</f>
        <v>0</v>
      </c>
      <c r="U432" s="17"/>
      <c r="V432" s="26"/>
      <c r="W432" s="26"/>
      <c r="X432" s="26"/>
    </row>
    <row r="433" spans="2:24">
      <c r="B433" s="18" t="s">
        <v>52</v>
      </c>
      <c r="C433" s="14" t="s">
        <v>20</v>
      </c>
      <c r="D433" s="19"/>
      <c r="E433" s="19"/>
      <c r="F433" s="20"/>
      <c r="G433" s="91"/>
      <c r="H433" s="22">
        <f t="shared" si="392"/>
        <v>0</v>
      </c>
      <c r="I433" s="22">
        <f t="shared" si="392"/>
        <v>0</v>
      </c>
      <c r="J433" s="22">
        <f t="shared" si="392"/>
        <v>0</v>
      </c>
      <c r="K433" s="22">
        <f t="shared" si="392"/>
        <v>0</v>
      </c>
      <c r="L433" s="22">
        <f t="shared" si="392"/>
        <v>0</v>
      </c>
      <c r="M433" s="22">
        <f t="shared" si="392"/>
        <v>0</v>
      </c>
      <c r="N433" s="22">
        <f t="shared" si="392"/>
        <v>0</v>
      </c>
      <c r="O433" s="22">
        <f t="shared" si="392"/>
        <v>0</v>
      </c>
      <c r="P433" s="22">
        <f t="shared" si="392"/>
        <v>0</v>
      </c>
      <c r="Q433" s="22">
        <f t="shared" si="392"/>
        <v>0</v>
      </c>
      <c r="R433" s="22">
        <f t="shared" si="392"/>
        <v>0</v>
      </c>
      <c r="S433" s="22">
        <f t="shared" si="392"/>
        <v>0</v>
      </c>
      <c r="T433" s="23">
        <f t="shared" ref="T433" si="394">IFERROR(T429*$X420,0)</f>
        <v>0</v>
      </c>
      <c r="U433" s="17"/>
      <c r="V433" s="26"/>
      <c r="W433" s="26"/>
      <c r="X433" s="26"/>
    </row>
    <row r="434" spans="2:24">
      <c r="B434" s="18" t="s">
        <v>55</v>
      </c>
      <c r="C434" s="14" t="s">
        <v>20</v>
      </c>
      <c r="D434" s="19"/>
      <c r="E434" s="19"/>
      <c r="F434" s="19"/>
      <c r="G434" s="91"/>
      <c r="H434" s="22">
        <f t="shared" si="392"/>
        <v>0</v>
      </c>
      <c r="I434" s="22">
        <f t="shared" si="392"/>
        <v>0</v>
      </c>
      <c r="J434" s="22">
        <f t="shared" si="392"/>
        <v>0</v>
      </c>
      <c r="K434" s="22">
        <f t="shared" si="392"/>
        <v>0</v>
      </c>
      <c r="L434" s="22">
        <f t="shared" si="392"/>
        <v>0</v>
      </c>
      <c r="M434" s="22">
        <f t="shared" si="392"/>
        <v>0</v>
      </c>
      <c r="N434" s="22">
        <f t="shared" si="392"/>
        <v>0</v>
      </c>
      <c r="O434" s="22">
        <f t="shared" si="392"/>
        <v>0</v>
      </c>
      <c r="P434" s="22">
        <f t="shared" si="392"/>
        <v>0</v>
      </c>
      <c r="Q434" s="22">
        <f t="shared" si="392"/>
        <v>0</v>
      </c>
      <c r="R434" s="22">
        <f t="shared" si="392"/>
        <v>0</v>
      </c>
      <c r="S434" s="22">
        <f t="shared" si="392"/>
        <v>0</v>
      </c>
      <c r="T434" s="23">
        <f t="shared" ref="T434" si="395">T430*$Y420</f>
        <v>0</v>
      </c>
      <c r="U434" s="17"/>
      <c r="V434" s="26"/>
      <c r="W434" s="26"/>
      <c r="X434" s="26"/>
    </row>
    <row r="435" spans="2:24">
      <c r="B435" s="27" t="s">
        <v>21</v>
      </c>
      <c r="C435" s="28" t="s">
        <v>20</v>
      </c>
      <c r="D435" s="29"/>
      <c r="E435" s="29"/>
      <c r="F435" s="29"/>
      <c r="G435" s="27"/>
      <c r="H435" s="30">
        <f t="shared" ref="H435:T435" si="396">SUM(H431:H434)</f>
        <v>0</v>
      </c>
      <c r="I435" s="30">
        <f t="shared" si="396"/>
        <v>0</v>
      </c>
      <c r="J435" s="30">
        <f t="shared" si="396"/>
        <v>0</v>
      </c>
      <c r="K435" s="30">
        <f t="shared" si="396"/>
        <v>0</v>
      </c>
      <c r="L435" s="30">
        <f t="shared" si="396"/>
        <v>0</v>
      </c>
      <c r="M435" s="30">
        <f t="shared" si="396"/>
        <v>0</v>
      </c>
      <c r="N435" s="30">
        <f t="shared" si="396"/>
        <v>0</v>
      </c>
      <c r="O435" s="30">
        <f t="shared" si="396"/>
        <v>0</v>
      </c>
      <c r="P435" s="30">
        <f t="shared" si="396"/>
        <v>0</v>
      </c>
      <c r="Q435" s="30">
        <f t="shared" si="396"/>
        <v>0</v>
      </c>
      <c r="R435" s="30">
        <f t="shared" si="396"/>
        <v>0</v>
      </c>
      <c r="S435" s="30">
        <f t="shared" si="396"/>
        <v>0</v>
      </c>
      <c r="T435" s="30">
        <f t="shared" si="396"/>
        <v>0</v>
      </c>
      <c r="U435" s="17"/>
      <c r="V435" s="26"/>
      <c r="W435" s="26"/>
      <c r="X435" s="26"/>
    </row>
    <row r="436" spans="2:24">
      <c r="B436" s="95" t="s">
        <v>61</v>
      </c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6"/>
      <c r="V436" s="8"/>
      <c r="W436" s="8"/>
      <c r="X436" s="8"/>
    </row>
    <row r="437" spans="2:24">
      <c r="B437" s="14" t="s">
        <v>44</v>
      </c>
      <c r="C437" s="14" t="s">
        <v>45</v>
      </c>
      <c r="D437" s="15"/>
      <c r="E437" s="15"/>
      <c r="F437" s="16"/>
      <c r="G437" s="87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9"/>
      <c r="U437" s="17"/>
      <c r="V437" s="40"/>
      <c r="W437" s="40"/>
      <c r="X437" s="40"/>
    </row>
    <row r="438" spans="2:24">
      <c r="B438" s="18" t="s">
        <v>46</v>
      </c>
      <c r="C438" s="14" t="s">
        <v>17</v>
      </c>
      <c r="D438" s="19"/>
      <c r="E438" s="19"/>
      <c r="F438" s="20"/>
      <c r="G438" s="90"/>
      <c r="H438" s="22">
        <f t="shared" ref="H438:T438" si="397">H416-H427</f>
        <v>13.18</v>
      </c>
      <c r="I438" s="22">
        <f t="shared" si="397"/>
        <v>13.18</v>
      </c>
      <c r="J438" s="22">
        <f t="shared" si="397"/>
        <v>13.18</v>
      </c>
      <c r="K438" s="22">
        <f t="shared" si="397"/>
        <v>13.18</v>
      </c>
      <c r="L438" s="22">
        <f t="shared" si="397"/>
        <v>13.18</v>
      </c>
      <c r="M438" s="22">
        <f t="shared" si="397"/>
        <v>13.18</v>
      </c>
      <c r="N438" s="22">
        <f t="shared" si="397"/>
        <v>13.18</v>
      </c>
      <c r="O438" s="22">
        <f t="shared" si="397"/>
        <v>13.18</v>
      </c>
      <c r="P438" s="22">
        <f t="shared" si="397"/>
        <v>13.18</v>
      </c>
      <c r="Q438" s="22">
        <f t="shared" si="397"/>
        <v>13.18</v>
      </c>
      <c r="R438" s="22">
        <f t="shared" si="397"/>
        <v>13.18</v>
      </c>
      <c r="S438" s="22">
        <f t="shared" si="397"/>
        <v>13.18</v>
      </c>
      <c r="T438" s="22">
        <f t="shared" si="397"/>
        <v>13.18</v>
      </c>
      <c r="U438" s="17"/>
      <c r="V438" s="40"/>
      <c r="W438" s="40"/>
      <c r="X438" s="40"/>
    </row>
    <row r="439" spans="2:24">
      <c r="B439" s="18" t="s">
        <v>51</v>
      </c>
      <c r="C439" s="14" t="s">
        <v>17</v>
      </c>
      <c r="D439" s="19"/>
      <c r="E439" s="19"/>
      <c r="F439" s="20"/>
      <c r="G439" s="91"/>
      <c r="H439" s="22">
        <f t="shared" ref="H439:T439" si="398">H417-H428</f>
        <v>89.87777777777778</v>
      </c>
      <c r="I439" s="22">
        <f t="shared" si="398"/>
        <v>89.87777777777778</v>
      </c>
      <c r="J439" s="22">
        <f t="shared" si="398"/>
        <v>89.87777777777778</v>
      </c>
      <c r="K439" s="22">
        <f t="shared" si="398"/>
        <v>89.87777777777778</v>
      </c>
      <c r="L439" s="22">
        <f t="shared" si="398"/>
        <v>89.87777777777778</v>
      </c>
      <c r="M439" s="22">
        <f t="shared" si="398"/>
        <v>89.87777777777778</v>
      </c>
      <c r="N439" s="22">
        <f t="shared" si="398"/>
        <v>89.87777777777778</v>
      </c>
      <c r="O439" s="22">
        <f t="shared" si="398"/>
        <v>89.87777777777778</v>
      </c>
      <c r="P439" s="22">
        <f t="shared" si="398"/>
        <v>89.87777777777778</v>
      </c>
      <c r="Q439" s="22">
        <f t="shared" si="398"/>
        <v>89.87777777777778</v>
      </c>
      <c r="R439" s="22">
        <f t="shared" si="398"/>
        <v>89.87777777777778</v>
      </c>
      <c r="S439" s="22">
        <f t="shared" si="398"/>
        <v>89.87777777777778</v>
      </c>
      <c r="T439" s="22">
        <f t="shared" si="398"/>
        <v>89.87777777777778</v>
      </c>
      <c r="U439" s="17"/>
      <c r="V439" s="40"/>
      <c r="W439" s="40"/>
      <c r="X439" s="40"/>
    </row>
    <row r="440" spans="2:24">
      <c r="B440" s="18" t="s">
        <v>52</v>
      </c>
      <c r="C440" s="14" t="s">
        <v>53</v>
      </c>
      <c r="D440" s="19"/>
      <c r="E440" s="19"/>
      <c r="F440" s="20"/>
      <c r="G440" s="91"/>
      <c r="H440" s="22">
        <f t="shared" ref="H440:T440" si="399">H418-H429</f>
        <v>0</v>
      </c>
      <c r="I440" s="22">
        <f t="shared" si="399"/>
        <v>0</v>
      </c>
      <c r="J440" s="22">
        <f t="shared" si="399"/>
        <v>0</v>
      </c>
      <c r="K440" s="22">
        <f t="shared" si="399"/>
        <v>0</v>
      </c>
      <c r="L440" s="22">
        <f t="shared" si="399"/>
        <v>0</v>
      </c>
      <c r="M440" s="22">
        <f t="shared" si="399"/>
        <v>0</v>
      </c>
      <c r="N440" s="22">
        <f t="shared" si="399"/>
        <v>0</v>
      </c>
      <c r="O440" s="22">
        <f t="shared" si="399"/>
        <v>0</v>
      </c>
      <c r="P440" s="22">
        <f t="shared" si="399"/>
        <v>0</v>
      </c>
      <c r="Q440" s="22">
        <f t="shared" si="399"/>
        <v>0</v>
      </c>
      <c r="R440" s="22">
        <f t="shared" si="399"/>
        <v>0</v>
      </c>
      <c r="S440" s="22">
        <f t="shared" si="399"/>
        <v>0</v>
      </c>
      <c r="T440" s="22">
        <f t="shared" si="399"/>
        <v>0</v>
      </c>
      <c r="U440" s="17"/>
      <c r="V440" s="40"/>
      <c r="W440" s="40"/>
      <c r="X440" s="40"/>
    </row>
    <row r="441" spans="2:24">
      <c r="B441" s="18" t="s">
        <v>55</v>
      </c>
      <c r="C441" s="14" t="s">
        <v>17</v>
      </c>
      <c r="D441" s="19"/>
      <c r="E441" s="19"/>
      <c r="F441" s="20"/>
      <c r="G441" s="91"/>
      <c r="H441" s="22">
        <f t="shared" ref="H441:T441" si="400">H419-H430</f>
        <v>3.4</v>
      </c>
      <c r="I441" s="22">
        <f t="shared" si="400"/>
        <v>3.4</v>
      </c>
      <c r="J441" s="22">
        <f t="shared" si="400"/>
        <v>3.4</v>
      </c>
      <c r="K441" s="22">
        <f t="shared" si="400"/>
        <v>3.4</v>
      </c>
      <c r="L441" s="22">
        <f t="shared" si="400"/>
        <v>3.4</v>
      </c>
      <c r="M441" s="22">
        <f t="shared" si="400"/>
        <v>3.4</v>
      </c>
      <c r="N441" s="22">
        <f t="shared" si="400"/>
        <v>3.4</v>
      </c>
      <c r="O441" s="22">
        <f t="shared" si="400"/>
        <v>3.4</v>
      </c>
      <c r="P441" s="22">
        <f t="shared" si="400"/>
        <v>3.4</v>
      </c>
      <c r="Q441" s="22">
        <f t="shared" si="400"/>
        <v>3.4</v>
      </c>
      <c r="R441" s="22">
        <f t="shared" si="400"/>
        <v>3.4</v>
      </c>
      <c r="S441" s="22">
        <f t="shared" si="400"/>
        <v>3.4</v>
      </c>
      <c r="T441" s="22">
        <f t="shared" si="400"/>
        <v>3.4</v>
      </c>
      <c r="U441" s="17"/>
      <c r="V441" s="40"/>
      <c r="W441" s="40"/>
      <c r="X441" s="40"/>
    </row>
    <row r="442" spans="2:24">
      <c r="B442" s="18" t="s">
        <v>46</v>
      </c>
      <c r="C442" s="14" t="s">
        <v>20</v>
      </c>
      <c r="D442" s="19"/>
      <c r="E442" s="19"/>
      <c r="F442" s="20"/>
      <c r="G442" s="91"/>
      <c r="H442" s="22">
        <f>IFERROR(H420-H431,0)</f>
        <v>65900</v>
      </c>
      <c r="I442" s="22">
        <f t="shared" ref="I442:S442" si="401">IFERROR(I420-I431,0)</f>
        <v>65900</v>
      </c>
      <c r="J442" s="22">
        <f t="shared" si="401"/>
        <v>65900</v>
      </c>
      <c r="K442" s="22">
        <f t="shared" si="401"/>
        <v>65900</v>
      </c>
      <c r="L442" s="22">
        <f t="shared" si="401"/>
        <v>65900</v>
      </c>
      <c r="M442" s="22">
        <f t="shared" si="401"/>
        <v>65900</v>
      </c>
      <c r="N442" s="22">
        <f t="shared" si="401"/>
        <v>65900</v>
      </c>
      <c r="O442" s="22">
        <f t="shared" si="401"/>
        <v>65900</v>
      </c>
      <c r="P442" s="22">
        <f t="shared" si="401"/>
        <v>65900</v>
      </c>
      <c r="Q442" s="22">
        <f t="shared" si="401"/>
        <v>65900</v>
      </c>
      <c r="R442" s="22">
        <f t="shared" si="401"/>
        <v>65900</v>
      </c>
      <c r="S442" s="22">
        <f t="shared" si="401"/>
        <v>65900</v>
      </c>
      <c r="T442" s="22">
        <f t="shared" ref="T442" si="402">T420-T431</f>
        <v>65900</v>
      </c>
      <c r="U442" s="17"/>
      <c r="V442" s="40"/>
      <c r="W442" s="40"/>
      <c r="X442" s="40"/>
    </row>
    <row r="443" spans="2:24">
      <c r="B443" s="18" t="s">
        <v>51</v>
      </c>
      <c r="C443" s="14" t="s">
        <v>20</v>
      </c>
      <c r="D443" s="19"/>
      <c r="E443" s="19"/>
      <c r="F443" s="20"/>
      <c r="G443" s="91"/>
      <c r="H443" s="22">
        <f t="shared" ref="H443:S445" si="403">IFERROR(H421-H432,0)</f>
        <v>300991.96000000002</v>
      </c>
      <c r="I443" s="22">
        <f t="shared" si="403"/>
        <v>300991.96000000002</v>
      </c>
      <c r="J443" s="22">
        <f t="shared" si="403"/>
        <v>300991.96000000002</v>
      </c>
      <c r="K443" s="22">
        <f t="shared" si="403"/>
        <v>300991.96000000002</v>
      </c>
      <c r="L443" s="22">
        <f t="shared" si="403"/>
        <v>300991.96000000002</v>
      </c>
      <c r="M443" s="22">
        <f t="shared" si="403"/>
        <v>300991.96000000002</v>
      </c>
      <c r="N443" s="22">
        <f t="shared" si="403"/>
        <v>300991.96000000002</v>
      </c>
      <c r="O443" s="22">
        <f t="shared" si="403"/>
        <v>300991.96000000002</v>
      </c>
      <c r="P443" s="22">
        <f t="shared" si="403"/>
        <v>300991.96000000002</v>
      </c>
      <c r="Q443" s="22">
        <f t="shared" si="403"/>
        <v>300991.96000000002</v>
      </c>
      <c r="R443" s="22">
        <f t="shared" si="403"/>
        <v>300991.96000000002</v>
      </c>
      <c r="S443" s="22">
        <f t="shared" si="403"/>
        <v>300991.96000000002</v>
      </c>
      <c r="T443" s="22">
        <f t="shared" ref="T443" si="404">T421-T432</f>
        <v>300991.96000000002</v>
      </c>
      <c r="U443" s="17"/>
      <c r="V443" s="26"/>
      <c r="W443" s="26"/>
      <c r="X443" s="26"/>
    </row>
    <row r="444" spans="2:24">
      <c r="B444" s="18" t="s">
        <v>52</v>
      </c>
      <c r="C444" s="14" t="s">
        <v>20</v>
      </c>
      <c r="D444" s="19"/>
      <c r="E444" s="19"/>
      <c r="F444" s="20"/>
      <c r="G444" s="91"/>
      <c r="H444" s="22">
        <f t="shared" si="403"/>
        <v>0</v>
      </c>
      <c r="I444" s="22">
        <f t="shared" si="403"/>
        <v>0</v>
      </c>
      <c r="J444" s="22">
        <f t="shared" si="403"/>
        <v>0</v>
      </c>
      <c r="K444" s="22">
        <f t="shared" si="403"/>
        <v>0</v>
      </c>
      <c r="L444" s="22">
        <f t="shared" si="403"/>
        <v>0</v>
      </c>
      <c r="M444" s="22">
        <f t="shared" si="403"/>
        <v>0</v>
      </c>
      <c r="N444" s="22">
        <f t="shared" si="403"/>
        <v>0</v>
      </c>
      <c r="O444" s="22">
        <f t="shared" si="403"/>
        <v>0</v>
      </c>
      <c r="P444" s="22">
        <f t="shared" si="403"/>
        <v>0</v>
      </c>
      <c r="Q444" s="22">
        <f t="shared" si="403"/>
        <v>0</v>
      </c>
      <c r="R444" s="22">
        <f t="shared" si="403"/>
        <v>0</v>
      </c>
      <c r="S444" s="22">
        <f t="shared" si="403"/>
        <v>0</v>
      </c>
      <c r="T444" s="22">
        <f t="shared" ref="T444" si="405">T422-T433</f>
        <v>0</v>
      </c>
      <c r="U444" s="17"/>
      <c r="V444" s="26"/>
      <c r="W444" s="26"/>
      <c r="X444" s="26"/>
    </row>
    <row r="445" spans="2:24">
      <c r="B445" s="18" t="s">
        <v>55</v>
      </c>
      <c r="C445" s="14" t="s">
        <v>20</v>
      </c>
      <c r="D445" s="19"/>
      <c r="E445" s="19"/>
      <c r="F445" s="19"/>
      <c r="G445" s="91"/>
      <c r="H445" s="22">
        <f t="shared" si="403"/>
        <v>5879.6994929577468</v>
      </c>
      <c r="I445" s="22">
        <f t="shared" si="403"/>
        <v>5879.6994929577468</v>
      </c>
      <c r="J445" s="22">
        <f t="shared" si="403"/>
        <v>5879.6994929577468</v>
      </c>
      <c r="K445" s="22">
        <f t="shared" si="403"/>
        <v>5879.6994929577468</v>
      </c>
      <c r="L445" s="22">
        <f t="shared" si="403"/>
        <v>5879.6994929577468</v>
      </c>
      <c r="M445" s="22">
        <f t="shared" si="403"/>
        <v>5879.6994929577468</v>
      </c>
      <c r="N445" s="22">
        <f t="shared" si="403"/>
        <v>5879.6994929577468</v>
      </c>
      <c r="O445" s="22">
        <f t="shared" si="403"/>
        <v>5879.6994929577468</v>
      </c>
      <c r="P445" s="22">
        <f t="shared" si="403"/>
        <v>5879.6994929577468</v>
      </c>
      <c r="Q445" s="22">
        <f t="shared" si="403"/>
        <v>5879.6994929577468</v>
      </c>
      <c r="R445" s="22">
        <f t="shared" si="403"/>
        <v>5879.6994929577468</v>
      </c>
      <c r="S445" s="22">
        <f t="shared" si="403"/>
        <v>5879.6994929577468</v>
      </c>
      <c r="T445" s="22">
        <f t="shared" ref="T445" si="406">T423-T434</f>
        <v>5879.6994929577468</v>
      </c>
      <c r="U445" s="17"/>
      <c r="V445" s="26"/>
      <c r="W445" s="26"/>
      <c r="X445" s="26"/>
    </row>
    <row r="446" spans="2:24">
      <c r="B446" s="27" t="s">
        <v>21</v>
      </c>
      <c r="C446" s="28" t="s">
        <v>20</v>
      </c>
      <c r="D446" s="29"/>
      <c r="E446" s="29"/>
      <c r="F446" s="29"/>
      <c r="G446" s="27"/>
      <c r="H446" s="30">
        <f t="shared" ref="H446:T446" si="407">SUM(H442:H445)</f>
        <v>372771.65949295775</v>
      </c>
      <c r="I446" s="30">
        <f t="shared" si="407"/>
        <v>372771.65949295775</v>
      </c>
      <c r="J446" s="30">
        <f t="shared" si="407"/>
        <v>372771.65949295775</v>
      </c>
      <c r="K446" s="30">
        <f t="shared" si="407"/>
        <v>372771.65949295775</v>
      </c>
      <c r="L446" s="30">
        <f t="shared" si="407"/>
        <v>372771.65949295775</v>
      </c>
      <c r="M446" s="30">
        <f t="shared" si="407"/>
        <v>372771.65949295775</v>
      </c>
      <c r="N446" s="30">
        <f t="shared" si="407"/>
        <v>372771.65949295775</v>
      </c>
      <c r="O446" s="30">
        <f t="shared" si="407"/>
        <v>372771.65949295775</v>
      </c>
      <c r="P446" s="30">
        <f t="shared" si="407"/>
        <v>372771.65949295775</v>
      </c>
      <c r="Q446" s="30">
        <f t="shared" si="407"/>
        <v>372771.65949295775</v>
      </c>
      <c r="R446" s="30">
        <f t="shared" si="407"/>
        <v>372771.65949295775</v>
      </c>
      <c r="S446" s="30">
        <f t="shared" si="407"/>
        <v>372771.65949295775</v>
      </c>
      <c r="T446" s="30">
        <f t="shared" si="407"/>
        <v>372771.65949295775</v>
      </c>
      <c r="U446" s="17"/>
      <c r="V446" s="26"/>
      <c r="W446" s="26"/>
      <c r="X446" s="26"/>
    </row>
    <row r="448" spans="2:24">
      <c r="B448" s="96" t="str">
        <f>'8 - Údaje a hodnotící tabulky '!B255</f>
        <v>MŠ Hřbitovní</v>
      </c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8"/>
    </row>
    <row r="449" spans="2:28">
      <c r="B449" s="99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1"/>
    </row>
    <row r="450" spans="2:28">
      <c r="B450" s="41" t="s">
        <v>39</v>
      </c>
      <c r="C450" s="10">
        <f>C413</f>
        <v>11</v>
      </c>
      <c r="D450" s="11"/>
      <c r="E450" s="11"/>
      <c r="F450" s="12" t="s">
        <v>40</v>
      </c>
      <c r="G450" s="12" t="s">
        <v>41</v>
      </c>
      <c r="H450" s="12">
        <v>0</v>
      </c>
      <c r="I450" s="12">
        <f>H450+1</f>
        <v>1</v>
      </c>
      <c r="J450" s="12">
        <f t="shared" ref="J450" si="408">I450+1</f>
        <v>2</v>
      </c>
      <c r="K450" s="12">
        <f t="shared" ref="K450" si="409">J450+1</f>
        <v>3</v>
      </c>
      <c r="L450" s="12">
        <f t="shared" ref="L450" si="410">K450+1</f>
        <v>4</v>
      </c>
      <c r="M450" s="12">
        <f t="shared" ref="M450" si="411">L450+1</f>
        <v>5</v>
      </c>
      <c r="N450" s="12">
        <f t="shared" ref="N450" si="412">M450+1</f>
        <v>6</v>
      </c>
      <c r="O450" s="12">
        <f t="shared" ref="O450" si="413">N450+1</f>
        <v>7</v>
      </c>
      <c r="P450" s="12">
        <f t="shared" ref="P450" si="414">O450+1</f>
        <v>8</v>
      </c>
      <c r="Q450" s="12">
        <f t="shared" ref="Q450" si="415">P450+1</f>
        <v>9</v>
      </c>
      <c r="R450" s="12">
        <f t="shared" ref="R450" si="416">Q450+1</f>
        <v>10</v>
      </c>
      <c r="S450" s="12">
        <f t="shared" ref="S450" si="417">R450+1</f>
        <v>11</v>
      </c>
      <c r="T450" s="12">
        <v>12</v>
      </c>
    </row>
    <row r="451" spans="2:28">
      <c r="B451" s="102" t="s">
        <v>43</v>
      </c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</row>
    <row r="452" spans="2:28" ht="15" customHeight="1">
      <c r="B452" s="14" t="s">
        <v>44</v>
      </c>
      <c r="C452" s="14" t="s">
        <v>45</v>
      </c>
      <c r="D452" s="15"/>
      <c r="E452" s="15"/>
      <c r="F452" s="16"/>
      <c r="G452" s="87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9"/>
      <c r="V452" s="92" t="s">
        <v>47</v>
      </c>
      <c r="W452" s="92" t="s">
        <v>48</v>
      </c>
      <c r="X452" s="93" t="s">
        <v>49</v>
      </c>
      <c r="Z452" s="93" t="s">
        <v>47</v>
      </c>
      <c r="AA452" s="92" t="s">
        <v>50</v>
      </c>
    </row>
    <row r="453" spans="2:28">
      <c r="B453" s="18" t="s">
        <v>46</v>
      </c>
      <c r="C453" s="14" t="s">
        <v>17</v>
      </c>
      <c r="D453" s="19"/>
      <c r="E453" s="19"/>
      <c r="F453" s="20"/>
      <c r="G453" s="21">
        <v>5.1379999999999999</v>
      </c>
      <c r="H453" s="22">
        <f>G453</f>
        <v>5.1379999999999999</v>
      </c>
      <c r="I453" s="22">
        <f t="shared" ref="I453:I460" si="418">H453</f>
        <v>5.1379999999999999</v>
      </c>
      <c r="J453" s="22">
        <f t="shared" ref="J453:J460" si="419">I453</f>
        <v>5.1379999999999999</v>
      </c>
      <c r="K453" s="22">
        <f t="shared" ref="K453:K460" si="420">J453</f>
        <v>5.1379999999999999</v>
      </c>
      <c r="L453" s="22">
        <f t="shared" ref="L453:L460" si="421">K453</f>
        <v>5.1379999999999999</v>
      </c>
      <c r="M453" s="22">
        <f t="shared" ref="M453:M460" si="422">L453</f>
        <v>5.1379999999999999</v>
      </c>
      <c r="N453" s="22">
        <f t="shared" ref="N453:N460" si="423">M453</f>
        <v>5.1379999999999999</v>
      </c>
      <c r="O453" s="22">
        <f t="shared" ref="O453:O460" si="424">N453</f>
        <v>5.1379999999999999</v>
      </c>
      <c r="P453" s="22">
        <f t="shared" ref="P453:P460" si="425">O453</f>
        <v>5.1379999999999999</v>
      </c>
      <c r="Q453" s="22">
        <f t="shared" ref="Q453:Q460" si="426">P453</f>
        <v>5.1379999999999999</v>
      </c>
      <c r="R453" s="22">
        <f t="shared" ref="R453:R460" si="427">Q453</f>
        <v>5.1379999999999999</v>
      </c>
      <c r="S453" s="22">
        <f t="shared" ref="S453:S460" si="428">R453</f>
        <v>5.1379999999999999</v>
      </c>
      <c r="T453" s="22">
        <f t="shared" ref="T453:T460" si="429">S453</f>
        <v>5.1379999999999999</v>
      </c>
      <c r="V453" s="92"/>
      <c r="W453" s="92"/>
      <c r="X453" s="94"/>
      <c r="Z453" s="94"/>
      <c r="AA453" s="92"/>
    </row>
    <row r="454" spans="2:28">
      <c r="B454" s="18" t="s">
        <v>51</v>
      </c>
      <c r="C454" s="14" t="s">
        <v>17</v>
      </c>
      <c r="D454" s="19"/>
      <c r="E454" s="19"/>
      <c r="F454" s="20"/>
      <c r="G454" s="21">
        <v>0</v>
      </c>
      <c r="H454" s="22">
        <f t="shared" ref="H454:H460" si="430">G454</f>
        <v>0</v>
      </c>
      <c r="I454" s="22">
        <f t="shared" si="418"/>
        <v>0</v>
      </c>
      <c r="J454" s="22">
        <f t="shared" si="419"/>
        <v>0</v>
      </c>
      <c r="K454" s="22">
        <f t="shared" si="420"/>
        <v>0</v>
      </c>
      <c r="L454" s="22">
        <f t="shared" si="421"/>
        <v>0</v>
      </c>
      <c r="M454" s="22">
        <f t="shared" si="422"/>
        <v>0</v>
      </c>
      <c r="N454" s="22">
        <f t="shared" si="423"/>
        <v>0</v>
      </c>
      <c r="O454" s="22">
        <f t="shared" si="424"/>
        <v>0</v>
      </c>
      <c r="P454" s="22">
        <f t="shared" si="425"/>
        <v>0</v>
      </c>
      <c r="Q454" s="22">
        <f t="shared" si="426"/>
        <v>0</v>
      </c>
      <c r="R454" s="22">
        <f t="shared" si="427"/>
        <v>0</v>
      </c>
      <c r="S454" s="22">
        <f t="shared" si="428"/>
        <v>0</v>
      </c>
      <c r="T454" s="22">
        <f t="shared" si="429"/>
        <v>0</v>
      </c>
      <c r="V454" s="24" t="s">
        <v>54</v>
      </c>
      <c r="W454" s="25">
        <f>IFERROR(G457/G453,"-")</f>
        <v>5000</v>
      </c>
      <c r="X454" s="25">
        <f>IFERROR(W454*AB454,"-")</f>
        <v>6050</v>
      </c>
      <c r="Z454" s="24" t="s">
        <v>46</v>
      </c>
      <c r="AA454" s="64">
        <v>0.21</v>
      </c>
      <c r="AB454" s="65">
        <f>1+AA454</f>
        <v>1.21</v>
      </c>
    </row>
    <row r="455" spans="2:28">
      <c r="B455" s="18" t="s">
        <v>52</v>
      </c>
      <c r="C455" s="14" t="s">
        <v>53</v>
      </c>
      <c r="D455" s="19"/>
      <c r="E455" s="19"/>
      <c r="F455" s="20"/>
      <c r="G455" s="21">
        <v>0</v>
      </c>
      <c r="H455" s="22">
        <f t="shared" si="430"/>
        <v>0</v>
      </c>
      <c r="I455" s="22">
        <f t="shared" si="418"/>
        <v>0</v>
      </c>
      <c r="J455" s="22">
        <f t="shared" si="419"/>
        <v>0</v>
      </c>
      <c r="K455" s="22">
        <f t="shared" si="420"/>
        <v>0</v>
      </c>
      <c r="L455" s="22">
        <f t="shared" si="421"/>
        <v>0</v>
      </c>
      <c r="M455" s="22">
        <f t="shared" si="422"/>
        <v>0</v>
      </c>
      <c r="N455" s="22">
        <f t="shared" si="423"/>
        <v>0</v>
      </c>
      <c r="O455" s="22">
        <f t="shared" si="424"/>
        <v>0</v>
      </c>
      <c r="P455" s="22">
        <f t="shared" si="425"/>
        <v>0</v>
      </c>
      <c r="Q455" s="22">
        <f t="shared" si="426"/>
        <v>0</v>
      </c>
      <c r="R455" s="22">
        <f t="shared" si="427"/>
        <v>0</v>
      </c>
      <c r="S455" s="22">
        <f t="shared" si="428"/>
        <v>0</v>
      </c>
      <c r="T455" s="22">
        <f t="shared" si="429"/>
        <v>0</v>
      </c>
      <c r="V455" s="24" t="s">
        <v>56</v>
      </c>
      <c r="W455" s="25" t="str">
        <f t="shared" ref="W455:W457" si="431">IFERROR(G458/G454,"-")</f>
        <v>-</v>
      </c>
      <c r="X455" s="25" t="str">
        <f t="shared" ref="X455:X457" si="432">IFERROR(W455*AB455,"-")</f>
        <v>-</v>
      </c>
      <c r="Z455" s="24" t="s">
        <v>51</v>
      </c>
      <c r="AA455" s="64">
        <v>0.12</v>
      </c>
      <c r="AB455" s="65">
        <f t="shared" ref="AB455:AB457" si="433">1+AA455</f>
        <v>1.1200000000000001</v>
      </c>
    </row>
    <row r="456" spans="2:28">
      <c r="B456" s="18" t="s">
        <v>55</v>
      </c>
      <c r="C456" s="14" t="s">
        <v>17</v>
      </c>
      <c r="D456" s="19"/>
      <c r="E456" s="19"/>
      <c r="F456" s="20"/>
      <c r="G456" s="21">
        <v>36.862348539198933</v>
      </c>
      <c r="H456" s="22">
        <f t="shared" si="430"/>
        <v>36.862348539198933</v>
      </c>
      <c r="I456" s="22">
        <f t="shared" si="418"/>
        <v>36.862348539198933</v>
      </c>
      <c r="J456" s="22">
        <f t="shared" si="419"/>
        <v>36.862348539198933</v>
      </c>
      <c r="K456" s="22">
        <f t="shared" si="420"/>
        <v>36.862348539198933</v>
      </c>
      <c r="L456" s="22">
        <f t="shared" si="421"/>
        <v>36.862348539198933</v>
      </c>
      <c r="M456" s="22">
        <f t="shared" si="422"/>
        <v>36.862348539198933</v>
      </c>
      <c r="N456" s="22">
        <f t="shared" si="423"/>
        <v>36.862348539198933</v>
      </c>
      <c r="O456" s="22">
        <f t="shared" si="424"/>
        <v>36.862348539198933</v>
      </c>
      <c r="P456" s="22">
        <f t="shared" si="425"/>
        <v>36.862348539198933</v>
      </c>
      <c r="Q456" s="22">
        <f t="shared" si="426"/>
        <v>36.862348539198933</v>
      </c>
      <c r="R456" s="22">
        <f t="shared" si="427"/>
        <v>36.862348539198933</v>
      </c>
      <c r="S456" s="22">
        <f t="shared" si="428"/>
        <v>36.862348539198933</v>
      </c>
      <c r="T456" s="22">
        <f t="shared" si="429"/>
        <v>36.862348539198933</v>
      </c>
      <c r="V456" s="24" t="s">
        <v>57</v>
      </c>
      <c r="W456" s="25" t="str">
        <f t="shared" si="431"/>
        <v>-</v>
      </c>
      <c r="X456" s="25" t="str">
        <f t="shared" si="432"/>
        <v>-</v>
      </c>
      <c r="Z456" s="24" t="s">
        <v>58</v>
      </c>
      <c r="AA456" s="64">
        <v>0.12</v>
      </c>
      <c r="AB456" s="65">
        <f t="shared" si="433"/>
        <v>1.1200000000000001</v>
      </c>
    </row>
    <row r="457" spans="2:28">
      <c r="B457" s="18" t="s">
        <v>46</v>
      </c>
      <c r="C457" s="14" t="s">
        <v>20</v>
      </c>
      <c r="D457" s="19"/>
      <c r="E457" s="19"/>
      <c r="F457" s="20"/>
      <c r="G457" s="21">
        <v>25690</v>
      </c>
      <c r="H457" s="22">
        <f t="shared" si="430"/>
        <v>25690</v>
      </c>
      <c r="I457" s="22">
        <f t="shared" si="418"/>
        <v>25690</v>
      </c>
      <c r="J457" s="22">
        <f t="shared" si="419"/>
        <v>25690</v>
      </c>
      <c r="K457" s="22">
        <f t="shared" si="420"/>
        <v>25690</v>
      </c>
      <c r="L457" s="22">
        <f t="shared" si="421"/>
        <v>25690</v>
      </c>
      <c r="M457" s="22">
        <f t="shared" si="422"/>
        <v>25690</v>
      </c>
      <c r="N457" s="22">
        <f t="shared" si="423"/>
        <v>25690</v>
      </c>
      <c r="O457" s="22">
        <f t="shared" si="424"/>
        <v>25690</v>
      </c>
      <c r="P457" s="22">
        <f t="shared" si="425"/>
        <v>25690</v>
      </c>
      <c r="Q457" s="22">
        <f t="shared" si="426"/>
        <v>25690</v>
      </c>
      <c r="R457" s="22">
        <f t="shared" si="427"/>
        <v>25690</v>
      </c>
      <c r="S457" s="22">
        <f t="shared" si="428"/>
        <v>25690</v>
      </c>
      <c r="T457" s="22">
        <f t="shared" si="429"/>
        <v>25690</v>
      </c>
      <c r="V457" s="72" t="s">
        <v>59</v>
      </c>
      <c r="W457" s="25">
        <f t="shared" si="431"/>
        <v>1729.3233802816903</v>
      </c>
      <c r="X457" s="25">
        <f t="shared" si="432"/>
        <v>2092.4812901408454</v>
      </c>
      <c r="Z457" s="66" t="s">
        <v>55</v>
      </c>
      <c r="AA457" s="73">
        <v>0.21</v>
      </c>
      <c r="AB457" s="65">
        <f t="shared" si="433"/>
        <v>1.21</v>
      </c>
    </row>
    <row r="458" spans="2:28">
      <c r="B458" s="18" t="s">
        <v>51</v>
      </c>
      <c r="C458" s="14" t="s">
        <v>20</v>
      </c>
      <c r="D458" s="19"/>
      <c r="E458" s="19"/>
      <c r="F458" s="20"/>
      <c r="G458" s="21">
        <v>0</v>
      </c>
      <c r="H458" s="22">
        <f t="shared" si="430"/>
        <v>0</v>
      </c>
      <c r="I458" s="22">
        <f t="shared" si="418"/>
        <v>0</v>
      </c>
      <c r="J458" s="22">
        <f t="shared" si="419"/>
        <v>0</v>
      </c>
      <c r="K458" s="22">
        <f t="shared" si="420"/>
        <v>0</v>
      </c>
      <c r="L458" s="22">
        <f t="shared" si="421"/>
        <v>0</v>
      </c>
      <c r="M458" s="22">
        <f t="shared" si="422"/>
        <v>0</v>
      </c>
      <c r="N458" s="22">
        <f t="shared" si="423"/>
        <v>0</v>
      </c>
      <c r="O458" s="22">
        <f t="shared" si="424"/>
        <v>0</v>
      </c>
      <c r="P458" s="22">
        <f t="shared" si="425"/>
        <v>0</v>
      </c>
      <c r="Q458" s="22">
        <f t="shared" si="426"/>
        <v>0</v>
      </c>
      <c r="R458" s="22">
        <f t="shared" si="427"/>
        <v>0</v>
      </c>
      <c r="S458" s="22">
        <f t="shared" si="428"/>
        <v>0</v>
      </c>
      <c r="T458" s="22">
        <f t="shared" si="429"/>
        <v>0</v>
      </c>
    </row>
    <row r="459" spans="2:28">
      <c r="B459" s="18" t="s">
        <v>52</v>
      </c>
      <c r="C459" s="14" t="s">
        <v>20</v>
      </c>
      <c r="D459" s="19"/>
      <c r="E459" s="19"/>
      <c r="F459" s="20"/>
      <c r="G459" s="21">
        <v>0</v>
      </c>
      <c r="H459" s="22">
        <f t="shared" si="430"/>
        <v>0</v>
      </c>
      <c r="I459" s="22">
        <f t="shared" si="418"/>
        <v>0</v>
      </c>
      <c r="J459" s="22">
        <f t="shared" si="419"/>
        <v>0</v>
      </c>
      <c r="K459" s="22">
        <f t="shared" si="420"/>
        <v>0</v>
      </c>
      <c r="L459" s="22">
        <f t="shared" si="421"/>
        <v>0</v>
      </c>
      <c r="M459" s="22">
        <f t="shared" si="422"/>
        <v>0</v>
      </c>
      <c r="N459" s="22">
        <f t="shared" si="423"/>
        <v>0</v>
      </c>
      <c r="O459" s="22">
        <f t="shared" si="424"/>
        <v>0</v>
      </c>
      <c r="P459" s="22">
        <f t="shared" si="425"/>
        <v>0</v>
      </c>
      <c r="Q459" s="22">
        <f t="shared" si="426"/>
        <v>0</v>
      </c>
      <c r="R459" s="22">
        <f t="shared" si="427"/>
        <v>0</v>
      </c>
      <c r="S459" s="22">
        <f t="shared" si="428"/>
        <v>0</v>
      </c>
      <c r="T459" s="22">
        <f t="shared" si="429"/>
        <v>0</v>
      </c>
    </row>
    <row r="460" spans="2:28">
      <c r="B460" s="18" t="s">
        <v>55</v>
      </c>
      <c r="C460" s="14" t="s">
        <v>20</v>
      </c>
      <c r="D460" s="19"/>
      <c r="E460" s="19"/>
      <c r="F460" s="19"/>
      <c r="G460" s="21">
        <v>63746.921180929327</v>
      </c>
      <c r="H460" s="22">
        <f t="shared" si="430"/>
        <v>63746.921180929327</v>
      </c>
      <c r="I460" s="22">
        <f t="shared" si="418"/>
        <v>63746.921180929327</v>
      </c>
      <c r="J460" s="22">
        <f t="shared" si="419"/>
        <v>63746.921180929327</v>
      </c>
      <c r="K460" s="22">
        <f t="shared" si="420"/>
        <v>63746.921180929327</v>
      </c>
      <c r="L460" s="22">
        <f t="shared" si="421"/>
        <v>63746.921180929327</v>
      </c>
      <c r="M460" s="22">
        <f t="shared" si="422"/>
        <v>63746.921180929327</v>
      </c>
      <c r="N460" s="22">
        <f t="shared" si="423"/>
        <v>63746.921180929327</v>
      </c>
      <c r="O460" s="22">
        <f t="shared" si="424"/>
        <v>63746.921180929327</v>
      </c>
      <c r="P460" s="22">
        <f t="shared" si="425"/>
        <v>63746.921180929327</v>
      </c>
      <c r="Q460" s="22">
        <f t="shared" si="426"/>
        <v>63746.921180929327</v>
      </c>
      <c r="R460" s="22">
        <f t="shared" si="427"/>
        <v>63746.921180929327</v>
      </c>
      <c r="S460" s="22">
        <f t="shared" si="428"/>
        <v>63746.921180929327</v>
      </c>
      <c r="T460" s="22">
        <f t="shared" si="429"/>
        <v>63746.921180929327</v>
      </c>
    </row>
    <row r="461" spans="2:28">
      <c r="B461" s="27" t="s">
        <v>21</v>
      </c>
      <c r="C461" s="28" t="s">
        <v>20</v>
      </c>
      <c r="D461" s="29"/>
      <c r="E461" s="29"/>
      <c r="F461" s="29"/>
      <c r="G461" s="30"/>
      <c r="H461" s="30">
        <f t="shared" ref="H461:T461" si="434">SUM(H457:H460)</f>
        <v>89436.921180929319</v>
      </c>
      <c r="I461" s="30">
        <f t="shared" si="434"/>
        <v>89436.921180929319</v>
      </c>
      <c r="J461" s="30">
        <f t="shared" si="434"/>
        <v>89436.921180929319</v>
      </c>
      <c r="K461" s="30">
        <f t="shared" si="434"/>
        <v>89436.921180929319</v>
      </c>
      <c r="L461" s="30">
        <f t="shared" si="434"/>
        <v>89436.921180929319</v>
      </c>
      <c r="M461" s="30">
        <f t="shared" si="434"/>
        <v>89436.921180929319</v>
      </c>
      <c r="N461" s="30">
        <f t="shared" si="434"/>
        <v>89436.921180929319</v>
      </c>
      <c r="O461" s="30">
        <f t="shared" si="434"/>
        <v>89436.921180929319</v>
      </c>
      <c r="P461" s="30">
        <f t="shared" si="434"/>
        <v>89436.921180929319</v>
      </c>
      <c r="Q461" s="30">
        <f t="shared" si="434"/>
        <v>89436.921180929319</v>
      </c>
      <c r="R461" s="30">
        <f t="shared" si="434"/>
        <v>89436.921180929319</v>
      </c>
      <c r="S461" s="30">
        <f t="shared" si="434"/>
        <v>89436.921180929319</v>
      </c>
      <c r="T461" s="30">
        <f t="shared" si="434"/>
        <v>89436.921180929319</v>
      </c>
    </row>
    <row r="462" spans="2:28">
      <c r="B462" s="95" t="s">
        <v>60</v>
      </c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</row>
    <row r="463" spans="2:28">
      <c r="B463" s="14" t="s">
        <v>44</v>
      </c>
      <c r="C463" s="14" t="s">
        <v>45</v>
      </c>
      <c r="D463" s="15"/>
      <c r="E463" s="15"/>
      <c r="F463" s="16"/>
      <c r="G463" s="87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9"/>
    </row>
    <row r="464" spans="2:28">
      <c r="B464" s="18" t="s">
        <v>46</v>
      </c>
      <c r="C464" s="14" t="s">
        <v>17</v>
      </c>
      <c r="D464" s="19"/>
      <c r="E464" s="19"/>
      <c r="F464" s="20"/>
      <c r="G464" s="90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</row>
    <row r="465" spans="2:20">
      <c r="B465" s="18" t="s">
        <v>51</v>
      </c>
      <c r="C465" s="14" t="s">
        <v>17</v>
      </c>
      <c r="D465" s="19"/>
      <c r="E465" s="19"/>
      <c r="F465" s="20"/>
      <c r="G465" s="91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</row>
    <row r="466" spans="2:20">
      <c r="B466" s="18" t="s">
        <v>52</v>
      </c>
      <c r="C466" s="14" t="s">
        <v>53</v>
      </c>
      <c r="D466" s="19"/>
      <c r="E466" s="19"/>
      <c r="F466" s="20"/>
      <c r="G466" s="91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</row>
    <row r="467" spans="2:20">
      <c r="B467" s="18" t="s">
        <v>55</v>
      </c>
      <c r="C467" s="14" t="s">
        <v>17</v>
      </c>
      <c r="D467" s="19"/>
      <c r="E467" s="19"/>
      <c r="F467" s="20"/>
      <c r="G467" s="91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</row>
    <row r="468" spans="2:20">
      <c r="B468" s="18" t="s">
        <v>46</v>
      </c>
      <c r="C468" s="14" t="s">
        <v>20</v>
      </c>
      <c r="D468" s="19"/>
      <c r="E468" s="19"/>
      <c r="F468" s="20"/>
      <c r="G468" s="91"/>
      <c r="H468" s="22">
        <f>IFERROR(H464*$X454,0)</f>
        <v>0</v>
      </c>
      <c r="I468" s="22">
        <f t="shared" ref="I468:S468" si="435">IFERROR(I464*$X454,0)</f>
        <v>0</v>
      </c>
      <c r="J468" s="22">
        <f t="shared" si="435"/>
        <v>0</v>
      </c>
      <c r="K468" s="22">
        <f t="shared" si="435"/>
        <v>0</v>
      </c>
      <c r="L468" s="22">
        <f t="shared" si="435"/>
        <v>0</v>
      </c>
      <c r="M468" s="22">
        <f t="shared" si="435"/>
        <v>0</v>
      </c>
      <c r="N468" s="22">
        <f t="shared" si="435"/>
        <v>0</v>
      </c>
      <c r="O468" s="22">
        <f t="shared" si="435"/>
        <v>0</v>
      </c>
      <c r="P468" s="22">
        <f t="shared" si="435"/>
        <v>0</v>
      </c>
      <c r="Q468" s="22">
        <f t="shared" si="435"/>
        <v>0</v>
      </c>
      <c r="R468" s="22">
        <f t="shared" si="435"/>
        <v>0</v>
      </c>
      <c r="S468" s="22">
        <f t="shared" si="435"/>
        <v>0</v>
      </c>
      <c r="T468" s="22">
        <f t="shared" ref="T468" si="436">IFERROR(T464*$X454,0)</f>
        <v>0</v>
      </c>
    </row>
    <row r="469" spans="2:20">
      <c r="B469" s="18" t="s">
        <v>51</v>
      </c>
      <c r="C469" s="14" t="s">
        <v>20</v>
      </c>
      <c r="D469" s="19"/>
      <c r="E469" s="19"/>
      <c r="F469" s="20"/>
      <c r="G469" s="91"/>
      <c r="H469" s="22">
        <f t="shared" ref="H469:S471" si="437">IFERROR(H465*$X455,0)</f>
        <v>0</v>
      </c>
      <c r="I469" s="22">
        <f t="shared" si="437"/>
        <v>0</v>
      </c>
      <c r="J469" s="22">
        <f t="shared" si="437"/>
        <v>0</v>
      </c>
      <c r="K469" s="22">
        <f t="shared" si="437"/>
        <v>0</v>
      </c>
      <c r="L469" s="22">
        <f t="shared" si="437"/>
        <v>0</v>
      </c>
      <c r="M469" s="22">
        <f t="shared" si="437"/>
        <v>0</v>
      </c>
      <c r="N469" s="22">
        <f t="shared" si="437"/>
        <v>0</v>
      </c>
      <c r="O469" s="22">
        <f t="shared" si="437"/>
        <v>0</v>
      </c>
      <c r="P469" s="22">
        <f t="shared" si="437"/>
        <v>0</v>
      </c>
      <c r="Q469" s="22">
        <f t="shared" si="437"/>
        <v>0</v>
      </c>
      <c r="R469" s="22">
        <f t="shared" si="437"/>
        <v>0</v>
      </c>
      <c r="S469" s="22">
        <f t="shared" si="437"/>
        <v>0</v>
      </c>
      <c r="T469" s="22">
        <f t="shared" ref="T469" si="438">IFERROR(T465*$X455,0)</f>
        <v>0</v>
      </c>
    </row>
    <row r="470" spans="2:20">
      <c r="B470" s="18" t="s">
        <v>52</v>
      </c>
      <c r="C470" s="14" t="s">
        <v>20</v>
      </c>
      <c r="D470" s="19"/>
      <c r="E470" s="19"/>
      <c r="F470" s="20"/>
      <c r="G470" s="91"/>
      <c r="H470" s="22">
        <f t="shared" si="437"/>
        <v>0</v>
      </c>
      <c r="I470" s="22">
        <f t="shared" si="437"/>
        <v>0</v>
      </c>
      <c r="J470" s="22">
        <f t="shared" si="437"/>
        <v>0</v>
      </c>
      <c r="K470" s="22">
        <f t="shared" si="437"/>
        <v>0</v>
      </c>
      <c r="L470" s="22">
        <f t="shared" si="437"/>
        <v>0</v>
      </c>
      <c r="M470" s="22">
        <f t="shared" si="437"/>
        <v>0</v>
      </c>
      <c r="N470" s="22">
        <f t="shared" si="437"/>
        <v>0</v>
      </c>
      <c r="O470" s="22">
        <f t="shared" si="437"/>
        <v>0</v>
      </c>
      <c r="P470" s="22">
        <f t="shared" si="437"/>
        <v>0</v>
      </c>
      <c r="Q470" s="22">
        <f t="shared" si="437"/>
        <v>0</v>
      </c>
      <c r="R470" s="22">
        <f t="shared" si="437"/>
        <v>0</v>
      </c>
      <c r="S470" s="22">
        <f t="shared" si="437"/>
        <v>0</v>
      </c>
      <c r="T470" s="22">
        <f t="shared" ref="T470" si="439">IFERROR(T466*$X456,0)</f>
        <v>0</v>
      </c>
    </row>
    <row r="471" spans="2:20">
      <c r="B471" s="18" t="s">
        <v>55</v>
      </c>
      <c r="C471" s="14" t="s">
        <v>20</v>
      </c>
      <c r="D471" s="19"/>
      <c r="E471" s="19"/>
      <c r="F471" s="19"/>
      <c r="G471" s="91"/>
      <c r="H471" s="22">
        <f t="shared" si="437"/>
        <v>0</v>
      </c>
      <c r="I471" s="22">
        <f t="shared" si="437"/>
        <v>0</v>
      </c>
      <c r="J471" s="22">
        <f t="shared" si="437"/>
        <v>0</v>
      </c>
      <c r="K471" s="22">
        <f t="shared" si="437"/>
        <v>0</v>
      </c>
      <c r="L471" s="22">
        <f t="shared" si="437"/>
        <v>0</v>
      </c>
      <c r="M471" s="22">
        <f t="shared" si="437"/>
        <v>0</v>
      </c>
      <c r="N471" s="22">
        <f t="shared" si="437"/>
        <v>0</v>
      </c>
      <c r="O471" s="22">
        <f t="shared" si="437"/>
        <v>0</v>
      </c>
      <c r="P471" s="22">
        <f t="shared" si="437"/>
        <v>0</v>
      </c>
      <c r="Q471" s="22">
        <f t="shared" si="437"/>
        <v>0</v>
      </c>
      <c r="R471" s="22">
        <f t="shared" si="437"/>
        <v>0</v>
      </c>
      <c r="S471" s="22">
        <f t="shared" si="437"/>
        <v>0</v>
      </c>
      <c r="T471" s="22">
        <f t="shared" ref="T471" si="440">IFERROR(T467*$X457,0)</f>
        <v>0</v>
      </c>
    </row>
    <row r="472" spans="2:20">
      <c r="B472" s="27" t="s">
        <v>21</v>
      </c>
      <c r="C472" s="28" t="s">
        <v>20</v>
      </c>
      <c r="D472" s="29"/>
      <c r="E472" s="29"/>
      <c r="F472" s="29"/>
      <c r="G472" s="27"/>
      <c r="H472" s="30">
        <f t="shared" ref="H472:T472" si="441">SUM(H468:H471)</f>
        <v>0</v>
      </c>
      <c r="I472" s="30">
        <f t="shared" si="441"/>
        <v>0</v>
      </c>
      <c r="J472" s="30">
        <f t="shared" si="441"/>
        <v>0</v>
      </c>
      <c r="K472" s="30">
        <f t="shared" si="441"/>
        <v>0</v>
      </c>
      <c r="L472" s="30">
        <f t="shared" si="441"/>
        <v>0</v>
      </c>
      <c r="M472" s="30">
        <f t="shared" si="441"/>
        <v>0</v>
      </c>
      <c r="N472" s="30">
        <f t="shared" si="441"/>
        <v>0</v>
      </c>
      <c r="O472" s="30">
        <f t="shared" si="441"/>
        <v>0</v>
      </c>
      <c r="P472" s="30">
        <f t="shared" si="441"/>
        <v>0</v>
      </c>
      <c r="Q472" s="30">
        <f t="shared" si="441"/>
        <v>0</v>
      </c>
      <c r="R472" s="30">
        <f t="shared" si="441"/>
        <v>0</v>
      </c>
      <c r="S472" s="30">
        <f t="shared" si="441"/>
        <v>0</v>
      </c>
      <c r="T472" s="30">
        <f t="shared" si="441"/>
        <v>0</v>
      </c>
    </row>
    <row r="473" spans="2:20">
      <c r="B473" s="95" t="s">
        <v>61</v>
      </c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</row>
    <row r="474" spans="2:20">
      <c r="B474" s="14" t="s">
        <v>44</v>
      </c>
      <c r="C474" s="14" t="s">
        <v>45</v>
      </c>
      <c r="D474" s="15"/>
      <c r="E474" s="15"/>
      <c r="F474" s="16"/>
      <c r="G474" s="87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9"/>
    </row>
    <row r="475" spans="2:20">
      <c r="B475" s="18" t="s">
        <v>46</v>
      </c>
      <c r="C475" s="14" t="s">
        <v>17</v>
      </c>
      <c r="D475" s="19"/>
      <c r="E475" s="19"/>
      <c r="F475" s="20"/>
      <c r="G475" s="90"/>
      <c r="H475" s="22">
        <f t="shared" ref="H475:T475" si="442">H453-H464</f>
        <v>5.1379999999999999</v>
      </c>
      <c r="I475" s="22">
        <f t="shared" si="442"/>
        <v>5.1379999999999999</v>
      </c>
      <c r="J475" s="22">
        <f t="shared" si="442"/>
        <v>5.1379999999999999</v>
      </c>
      <c r="K475" s="22">
        <f t="shared" si="442"/>
        <v>5.1379999999999999</v>
      </c>
      <c r="L475" s="22">
        <f t="shared" si="442"/>
        <v>5.1379999999999999</v>
      </c>
      <c r="M475" s="22">
        <f t="shared" si="442"/>
        <v>5.1379999999999999</v>
      </c>
      <c r="N475" s="22">
        <f t="shared" si="442"/>
        <v>5.1379999999999999</v>
      </c>
      <c r="O475" s="22">
        <f t="shared" si="442"/>
        <v>5.1379999999999999</v>
      </c>
      <c r="P475" s="22">
        <f t="shared" si="442"/>
        <v>5.1379999999999999</v>
      </c>
      <c r="Q475" s="22">
        <f t="shared" si="442"/>
        <v>5.1379999999999999</v>
      </c>
      <c r="R475" s="22">
        <f t="shared" si="442"/>
        <v>5.1379999999999999</v>
      </c>
      <c r="S475" s="22">
        <f t="shared" si="442"/>
        <v>5.1379999999999999</v>
      </c>
      <c r="T475" s="22">
        <f t="shared" si="442"/>
        <v>5.1379999999999999</v>
      </c>
    </row>
    <row r="476" spans="2:20">
      <c r="B476" s="18" t="s">
        <v>51</v>
      </c>
      <c r="C476" s="14" t="s">
        <v>17</v>
      </c>
      <c r="D476" s="19"/>
      <c r="E476" s="19"/>
      <c r="F476" s="20"/>
      <c r="G476" s="91"/>
      <c r="H476" s="22">
        <f t="shared" ref="H476:T476" si="443">H454-H465</f>
        <v>0</v>
      </c>
      <c r="I476" s="22">
        <f t="shared" si="443"/>
        <v>0</v>
      </c>
      <c r="J476" s="22">
        <f t="shared" si="443"/>
        <v>0</v>
      </c>
      <c r="K476" s="22">
        <f t="shared" si="443"/>
        <v>0</v>
      </c>
      <c r="L476" s="22">
        <f t="shared" si="443"/>
        <v>0</v>
      </c>
      <c r="M476" s="22">
        <f t="shared" si="443"/>
        <v>0</v>
      </c>
      <c r="N476" s="22">
        <f t="shared" si="443"/>
        <v>0</v>
      </c>
      <c r="O476" s="22">
        <f t="shared" si="443"/>
        <v>0</v>
      </c>
      <c r="P476" s="22">
        <f t="shared" si="443"/>
        <v>0</v>
      </c>
      <c r="Q476" s="22">
        <f t="shared" si="443"/>
        <v>0</v>
      </c>
      <c r="R476" s="22">
        <f t="shared" si="443"/>
        <v>0</v>
      </c>
      <c r="S476" s="22">
        <f t="shared" si="443"/>
        <v>0</v>
      </c>
      <c r="T476" s="22">
        <f t="shared" si="443"/>
        <v>0</v>
      </c>
    </row>
    <row r="477" spans="2:20">
      <c r="B477" s="18" t="s">
        <v>52</v>
      </c>
      <c r="C477" s="14" t="s">
        <v>53</v>
      </c>
      <c r="D477" s="19"/>
      <c r="E477" s="19"/>
      <c r="F477" s="20"/>
      <c r="G477" s="91"/>
      <c r="H477" s="22">
        <f t="shared" ref="H477:T477" si="444">H455-H466</f>
        <v>0</v>
      </c>
      <c r="I477" s="22">
        <f t="shared" si="444"/>
        <v>0</v>
      </c>
      <c r="J477" s="22">
        <f t="shared" si="444"/>
        <v>0</v>
      </c>
      <c r="K477" s="22">
        <f t="shared" si="444"/>
        <v>0</v>
      </c>
      <c r="L477" s="22">
        <f t="shared" si="444"/>
        <v>0</v>
      </c>
      <c r="M477" s="22">
        <f t="shared" si="444"/>
        <v>0</v>
      </c>
      <c r="N477" s="22">
        <f t="shared" si="444"/>
        <v>0</v>
      </c>
      <c r="O477" s="22">
        <f t="shared" si="444"/>
        <v>0</v>
      </c>
      <c r="P477" s="22">
        <f t="shared" si="444"/>
        <v>0</v>
      </c>
      <c r="Q477" s="22">
        <f t="shared" si="444"/>
        <v>0</v>
      </c>
      <c r="R477" s="22">
        <f t="shared" si="444"/>
        <v>0</v>
      </c>
      <c r="S477" s="22">
        <f t="shared" si="444"/>
        <v>0</v>
      </c>
      <c r="T477" s="22">
        <f t="shared" si="444"/>
        <v>0</v>
      </c>
    </row>
    <row r="478" spans="2:20">
      <c r="B478" s="18" t="s">
        <v>55</v>
      </c>
      <c r="C478" s="14" t="s">
        <v>17</v>
      </c>
      <c r="D478" s="19"/>
      <c r="E478" s="19"/>
      <c r="F478" s="20"/>
      <c r="G478" s="91"/>
      <c r="H478" s="22">
        <f t="shared" ref="H478:T478" si="445">H456-H467</f>
        <v>36.862348539198933</v>
      </c>
      <c r="I478" s="22">
        <f t="shared" si="445"/>
        <v>36.862348539198933</v>
      </c>
      <c r="J478" s="22">
        <f t="shared" si="445"/>
        <v>36.862348539198933</v>
      </c>
      <c r="K478" s="22">
        <f t="shared" si="445"/>
        <v>36.862348539198933</v>
      </c>
      <c r="L478" s="22">
        <f t="shared" si="445"/>
        <v>36.862348539198933</v>
      </c>
      <c r="M478" s="22">
        <f t="shared" si="445"/>
        <v>36.862348539198933</v>
      </c>
      <c r="N478" s="22">
        <f t="shared" si="445"/>
        <v>36.862348539198933</v>
      </c>
      <c r="O478" s="22">
        <f t="shared" si="445"/>
        <v>36.862348539198933</v>
      </c>
      <c r="P478" s="22">
        <f t="shared" si="445"/>
        <v>36.862348539198933</v>
      </c>
      <c r="Q478" s="22">
        <f t="shared" si="445"/>
        <v>36.862348539198933</v>
      </c>
      <c r="R478" s="22">
        <f t="shared" si="445"/>
        <v>36.862348539198933</v>
      </c>
      <c r="S478" s="22">
        <f t="shared" si="445"/>
        <v>36.862348539198933</v>
      </c>
      <c r="T478" s="22">
        <f t="shared" si="445"/>
        <v>36.862348539198933</v>
      </c>
    </row>
    <row r="479" spans="2:20">
      <c r="B479" s="18" t="s">
        <v>46</v>
      </c>
      <c r="C479" s="14" t="s">
        <v>20</v>
      </c>
      <c r="D479" s="19"/>
      <c r="E479" s="19"/>
      <c r="F479" s="20"/>
      <c r="G479" s="91"/>
      <c r="H479" s="22">
        <f>IFERROR(H457-H468,0)</f>
        <v>25690</v>
      </c>
      <c r="I479" s="22">
        <f t="shared" ref="I479:S479" si="446">IFERROR(I457-I468,0)</f>
        <v>25690</v>
      </c>
      <c r="J479" s="22">
        <f t="shared" si="446"/>
        <v>25690</v>
      </c>
      <c r="K479" s="22">
        <f t="shared" si="446"/>
        <v>25690</v>
      </c>
      <c r="L479" s="22">
        <f t="shared" si="446"/>
        <v>25690</v>
      </c>
      <c r="M479" s="22">
        <f t="shared" si="446"/>
        <v>25690</v>
      </c>
      <c r="N479" s="22">
        <f t="shared" si="446"/>
        <v>25690</v>
      </c>
      <c r="O479" s="22">
        <f t="shared" si="446"/>
        <v>25690</v>
      </c>
      <c r="P479" s="22">
        <f t="shared" si="446"/>
        <v>25690</v>
      </c>
      <c r="Q479" s="22">
        <f t="shared" si="446"/>
        <v>25690</v>
      </c>
      <c r="R479" s="22">
        <f t="shared" si="446"/>
        <v>25690</v>
      </c>
      <c r="S479" s="22">
        <f t="shared" si="446"/>
        <v>25690</v>
      </c>
      <c r="T479" s="22">
        <f t="shared" ref="T479" si="447">T457-T468</f>
        <v>25690</v>
      </c>
    </row>
    <row r="480" spans="2:20">
      <c r="B480" s="18" t="s">
        <v>51</v>
      </c>
      <c r="C480" s="14" t="s">
        <v>20</v>
      </c>
      <c r="D480" s="19"/>
      <c r="E480" s="19"/>
      <c r="F480" s="20"/>
      <c r="G480" s="91"/>
      <c r="H480" s="22">
        <f t="shared" ref="H480:S482" si="448">IFERROR(H458-H469,0)</f>
        <v>0</v>
      </c>
      <c r="I480" s="22">
        <f t="shared" si="448"/>
        <v>0</v>
      </c>
      <c r="J480" s="22">
        <f t="shared" si="448"/>
        <v>0</v>
      </c>
      <c r="K480" s="22">
        <f t="shared" si="448"/>
        <v>0</v>
      </c>
      <c r="L480" s="22">
        <f t="shared" si="448"/>
        <v>0</v>
      </c>
      <c r="M480" s="22">
        <f t="shared" si="448"/>
        <v>0</v>
      </c>
      <c r="N480" s="22">
        <f t="shared" si="448"/>
        <v>0</v>
      </c>
      <c r="O480" s="22">
        <f t="shared" si="448"/>
        <v>0</v>
      </c>
      <c r="P480" s="22">
        <f t="shared" si="448"/>
        <v>0</v>
      </c>
      <c r="Q480" s="22">
        <f t="shared" si="448"/>
        <v>0</v>
      </c>
      <c r="R480" s="22">
        <f t="shared" si="448"/>
        <v>0</v>
      </c>
      <c r="S480" s="22">
        <f t="shared" si="448"/>
        <v>0</v>
      </c>
      <c r="T480" s="22">
        <f t="shared" ref="T480" si="449">T458-T469</f>
        <v>0</v>
      </c>
    </row>
    <row r="481" spans="2:28">
      <c r="B481" s="18" t="s">
        <v>52</v>
      </c>
      <c r="C481" s="14" t="s">
        <v>20</v>
      </c>
      <c r="D481" s="19"/>
      <c r="E481" s="19"/>
      <c r="F481" s="20"/>
      <c r="G481" s="91"/>
      <c r="H481" s="22">
        <f t="shared" si="448"/>
        <v>0</v>
      </c>
      <c r="I481" s="22">
        <f t="shared" si="448"/>
        <v>0</v>
      </c>
      <c r="J481" s="22">
        <f t="shared" si="448"/>
        <v>0</v>
      </c>
      <c r="K481" s="22">
        <f t="shared" si="448"/>
        <v>0</v>
      </c>
      <c r="L481" s="22">
        <f t="shared" si="448"/>
        <v>0</v>
      </c>
      <c r="M481" s="22">
        <f t="shared" si="448"/>
        <v>0</v>
      </c>
      <c r="N481" s="22">
        <f t="shared" si="448"/>
        <v>0</v>
      </c>
      <c r="O481" s="22">
        <f t="shared" si="448"/>
        <v>0</v>
      </c>
      <c r="P481" s="22">
        <f t="shared" si="448"/>
        <v>0</v>
      </c>
      <c r="Q481" s="22">
        <f t="shared" si="448"/>
        <v>0</v>
      </c>
      <c r="R481" s="22">
        <f t="shared" si="448"/>
        <v>0</v>
      </c>
      <c r="S481" s="22">
        <f t="shared" si="448"/>
        <v>0</v>
      </c>
      <c r="T481" s="22">
        <f t="shared" ref="T481" si="450">T459-T470</f>
        <v>0</v>
      </c>
    </row>
    <row r="482" spans="2:28">
      <c r="B482" s="18" t="s">
        <v>55</v>
      </c>
      <c r="C482" s="14" t="s">
        <v>20</v>
      </c>
      <c r="D482" s="19"/>
      <c r="E482" s="19"/>
      <c r="F482" s="19"/>
      <c r="G482" s="91"/>
      <c r="H482" s="22">
        <f t="shared" si="448"/>
        <v>63746.921180929327</v>
      </c>
      <c r="I482" s="22">
        <f t="shared" si="448"/>
        <v>63746.921180929327</v>
      </c>
      <c r="J482" s="22">
        <f t="shared" si="448"/>
        <v>63746.921180929327</v>
      </c>
      <c r="K482" s="22">
        <f t="shared" si="448"/>
        <v>63746.921180929327</v>
      </c>
      <c r="L482" s="22">
        <f t="shared" si="448"/>
        <v>63746.921180929327</v>
      </c>
      <c r="M482" s="22">
        <f t="shared" si="448"/>
        <v>63746.921180929327</v>
      </c>
      <c r="N482" s="22">
        <f t="shared" si="448"/>
        <v>63746.921180929327</v>
      </c>
      <c r="O482" s="22">
        <f t="shared" si="448"/>
        <v>63746.921180929327</v>
      </c>
      <c r="P482" s="22">
        <f t="shared" si="448"/>
        <v>63746.921180929327</v>
      </c>
      <c r="Q482" s="22">
        <f t="shared" si="448"/>
        <v>63746.921180929327</v>
      </c>
      <c r="R482" s="22">
        <f t="shared" si="448"/>
        <v>63746.921180929327</v>
      </c>
      <c r="S482" s="22">
        <f t="shared" si="448"/>
        <v>63746.921180929327</v>
      </c>
      <c r="T482" s="22">
        <f t="shared" ref="T482" si="451">T460-T471</f>
        <v>63746.921180929327</v>
      </c>
    </row>
    <row r="483" spans="2:28">
      <c r="B483" s="27" t="s">
        <v>21</v>
      </c>
      <c r="C483" s="28" t="s">
        <v>20</v>
      </c>
      <c r="D483" s="29"/>
      <c r="E483" s="29"/>
      <c r="F483" s="29"/>
      <c r="G483" s="27"/>
      <c r="H483" s="30">
        <f t="shared" ref="H483:T483" si="452">SUM(H479:H482)</f>
        <v>89436.921180929319</v>
      </c>
      <c r="I483" s="30">
        <f t="shared" si="452"/>
        <v>89436.921180929319</v>
      </c>
      <c r="J483" s="30">
        <f t="shared" si="452"/>
        <v>89436.921180929319</v>
      </c>
      <c r="K483" s="30">
        <f t="shared" si="452"/>
        <v>89436.921180929319</v>
      </c>
      <c r="L483" s="30">
        <f t="shared" si="452"/>
        <v>89436.921180929319</v>
      </c>
      <c r="M483" s="30">
        <f t="shared" si="452"/>
        <v>89436.921180929319</v>
      </c>
      <c r="N483" s="30">
        <f t="shared" si="452"/>
        <v>89436.921180929319</v>
      </c>
      <c r="O483" s="30">
        <f t="shared" si="452"/>
        <v>89436.921180929319</v>
      </c>
      <c r="P483" s="30">
        <f t="shared" si="452"/>
        <v>89436.921180929319</v>
      </c>
      <c r="Q483" s="30">
        <f t="shared" si="452"/>
        <v>89436.921180929319</v>
      </c>
      <c r="R483" s="30">
        <f t="shared" si="452"/>
        <v>89436.921180929319</v>
      </c>
      <c r="S483" s="30">
        <f t="shared" si="452"/>
        <v>89436.921180929319</v>
      </c>
      <c r="T483" s="30">
        <f t="shared" si="452"/>
        <v>89436.921180929319</v>
      </c>
    </row>
    <row r="485" spans="2:28">
      <c r="B485" s="96" t="str">
        <f>'8 - Údaje a hodnotící tabulky '!B278</f>
        <v>MŠ Břetislavova</v>
      </c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8"/>
    </row>
    <row r="486" spans="2:28">
      <c r="B486" s="99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1"/>
    </row>
    <row r="487" spans="2:28">
      <c r="B487" s="41" t="s">
        <v>39</v>
      </c>
      <c r="C487" s="10">
        <f>C450</f>
        <v>11</v>
      </c>
      <c r="D487" s="11"/>
      <c r="E487" s="11"/>
      <c r="F487" s="12" t="s">
        <v>40</v>
      </c>
      <c r="G487" s="12" t="s">
        <v>41</v>
      </c>
      <c r="H487" s="12">
        <v>0</v>
      </c>
      <c r="I487" s="12">
        <f>H487+1</f>
        <v>1</v>
      </c>
      <c r="J487" s="12">
        <f t="shared" ref="J487" si="453">I487+1</f>
        <v>2</v>
      </c>
      <c r="K487" s="12">
        <f t="shared" ref="K487" si="454">J487+1</f>
        <v>3</v>
      </c>
      <c r="L487" s="12">
        <f t="shared" ref="L487" si="455">K487+1</f>
        <v>4</v>
      </c>
      <c r="M487" s="12">
        <f t="shared" ref="M487" si="456">L487+1</f>
        <v>5</v>
      </c>
      <c r="N487" s="12">
        <f t="shared" ref="N487" si="457">M487+1</f>
        <v>6</v>
      </c>
      <c r="O487" s="12">
        <f t="shared" ref="O487" si="458">N487+1</f>
        <v>7</v>
      </c>
      <c r="P487" s="12">
        <f t="shared" ref="P487" si="459">O487+1</f>
        <v>8</v>
      </c>
      <c r="Q487" s="12">
        <f t="shared" ref="Q487" si="460">P487+1</f>
        <v>9</v>
      </c>
      <c r="R487" s="12">
        <f t="shared" ref="R487" si="461">Q487+1</f>
        <v>10</v>
      </c>
      <c r="S487" s="12">
        <f t="shared" ref="S487" si="462">R487+1</f>
        <v>11</v>
      </c>
      <c r="T487" s="12">
        <v>12</v>
      </c>
    </row>
    <row r="488" spans="2:28">
      <c r="B488" s="102" t="s">
        <v>43</v>
      </c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</row>
    <row r="489" spans="2:28" ht="15" customHeight="1">
      <c r="B489" s="14" t="s">
        <v>44</v>
      </c>
      <c r="C489" s="14" t="s">
        <v>45</v>
      </c>
      <c r="D489" s="15"/>
      <c r="E489" s="15"/>
      <c r="F489" s="16"/>
      <c r="G489" s="87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9"/>
      <c r="V489" s="92" t="s">
        <v>47</v>
      </c>
      <c r="W489" s="92" t="s">
        <v>48</v>
      </c>
      <c r="X489" s="93" t="s">
        <v>49</v>
      </c>
      <c r="Z489" s="93" t="s">
        <v>47</v>
      </c>
      <c r="AA489" s="92" t="s">
        <v>50</v>
      </c>
    </row>
    <row r="490" spans="2:28">
      <c r="B490" s="18" t="s">
        <v>46</v>
      </c>
      <c r="C490" s="14" t="s">
        <v>17</v>
      </c>
      <c r="D490" s="19"/>
      <c r="E490" s="19"/>
      <c r="F490" s="20"/>
      <c r="G490" s="21">
        <v>6.0039999999999996</v>
      </c>
      <c r="H490" s="22">
        <f>G490</f>
        <v>6.0039999999999996</v>
      </c>
      <c r="I490" s="22">
        <f t="shared" ref="I490:I497" si="463">H490</f>
        <v>6.0039999999999996</v>
      </c>
      <c r="J490" s="22">
        <f t="shared" ref="J490:J497" si="464">I490</f>
        <v>6.0039999999999996</v>
      </c>
      <c r="K490" s="22">
        <f t="shared" ref="K490:K497" si="465">J490</f>
        <v>6.0039999999999996</v>
      </c>
      <c r="L490" s="22">
        <f t="shared" ref="L490:L497" si="466">K490</f>
        <v>6.0039999999999996</v>
      </c>
      <c r="M490" s="22">
        <f t="shared" ref="M490:M497" si="467">L490</f>
        <v>6.0039999999999996</v>
      </c>
      <c r="N490" s="22">
        <f t="shared" ref="N490:N497" si="468">M490</f>
        <v>6.0039999999999996</v>
      </c>
      <c r="O490" s="22">
        <f t="shared" ref="O490:O497" si="469">N490</f>
        <v>6.0039999999999996</v>
      </c>
      <c r="P490" s="22">
        <f t="shared" ref="P490:P497" si="470">O490</f>
        <v>6.0039999999999996</v>
      </c>
      <c r="Q490" s="22">
        <f t="shared" ref="Q490:Q497" si="471">P490</f>
        <v>6.0039999999999996</v>
      </c>
      <c r="R490" s="22">
        <f t="shared" ref="R490:R497" si="472">Q490</f>
        <v>6.0039999999999996</v>
      </c>
      <c r="S490" s="22">
        <f t="shared" ref="S490:S497" si="473">R490</f>
        <v>6.0039999999999996</v>
      </c>
      <c r="T490" s="22">
        <f t="shared" ref="T490:T497" si="474">S490</f>
        <v>6.0039999999999996</v>
      </c>
      <c r="V490" s="92"/>
      <c r="W490" s="92"/>
      <c r="X490" s="94"/>
      <c r="Z490" s="94"/>
      <c r="AA490" s="92"/>
    </row>
    <row r="491" spans="2:28">
      <c r="B491" s="18" t="s">
        <v>51</v>
      </c>
      <c r="C491" s="14" t="s">
        <v>17</v>
      </c>
      <c r="D491" s="19"/>
      <c r="E491" s="19"/>
      <c r="F491" s="20"/>
      <c r="G491" s="21">
        <v>0</v>
      </c>
      <c r="H491" s="22">
        <f t="shared" ref="H491:H497" si="475">G491</f>
        <v>0</v>
      </c>
      <c r="I491" s="22">
        <f t="shared" si="463"/>
        <v>0</v>
      </c>
      <c r="J491" s="22">
        <f t="shared" si="464"/>
        <v>0</v>
      </c>
      <c r="K491" s="22">
        <f t="shared" si="465"/>
        <v>0</v>
      </c>
      <c r="L491" s="22">
        <f t="shared" si="466"/>
        <v>0</v>
      </c>
      <c r="M491" s="22">
        <f t="shared" si="467"/>
        <v>0</v>
      </c>
      <c r="N491" s="22">
        <f t="shared" si="468"/>
        <v>0</v>
      </c>
      <c r="O491" s="22">
        <f t="shared" si="469"/>
        <v>0</v>
      </c>
      <c r="P491" s="22">
        <f t="shared" si="470"/>
        <v>0</v>
      </c>
      <c r="Q491" s="22">
        <f t="shared" si="471"/>
        <v>0</v>
      </c>
      <c r="R491" s="22">
        <f t="shared" si="472"/>
        <v>0</v>
      </c>
      <c r="S491" s="22">
        <f t="shared" si="473"/>
        <v>0</v>
      </c>
      <c r="T491" s="22">
        <f t="shared" si="474"/>
        <v>0</v>
      </c>
      <c r="V491" s="24" t="s">
        <v>54</v>
      </c>
      <c r="W491" s="25">
        <f>IFERROR(G494/G490,"-")</f>
        <v>5000</v>
      </c>
      <c r="X491" s="25">
        <f>IFERROR(W491*AB491,"-")</f>
        <v>6050</v>
      </c>
      <c r="Z491" s="24" t="s">
        <v>46</v>
      </c>
      <c r="AA491" s="64">
        <v>0.21</v>
      </c>
      <c r="AB491" s="65">
        <f>1+AA491</f>
        <v>1.21</v>
      </c>
    </row>
    <row r="492" spans="2:28">
      <c r="B492" s="18" t="s">
        <v>52</v>
      </c>
      <c r="C492" s="14" t="s">
        <v>53</v>
      </c>
      <c r="D492" s="19"/>
      <c r="E492" s="19"/>
      <c r="F492" s="20"/>
      <c r="G492" s="21">
        <v>0</v>
      </c>
      <c r="H492" s="22">
        <f t="shared" si="475"/>
        <v>0</v>
      </c>
      <c r="I492" s="22">
        <f t="shared" si="463"/>
        <v>0</v>
      </c>
      <c r="J492" s="22">
        <f t="shared" si="464"/>
        <v>0</v>
      </c>
      <c r="K492" s="22">
        <f t="shared" si="465"/>
        <v>0</v>
      </c>
      <c r="L492" s="22">
        <f t="shared" si="466"/>
        <v>0</v>
      </c>
      <c r="M492" s="22">
        <f t="shared" si="467"/>
        <v>0</v>
      </c>
      <c r="N492" s="22">
        <f t="shared" si="468"/>
        <v>0</v>
      </c>
      <c r="O492" s="22">
        <f t="shared" si="469"/>
        <v>0</v>
      </c>
      <c r="P492" s="22">
        <f t="shared" si="470"/>
        <v>0</v>
      </c>
      <c r="Q492" s="22">
        <f t="shared" si="471"/>
        <v>0</v>
      </c>
      <c r="R492" s="22">
        <f t="shared" si="472"/>
        <v>0</v>
      </c>
      <c r="S492" s="22">
        <f t="shared" si="473"/>
        <v>0</v>
      </c>
      <c r="T492" s="22">
        <f t="shared" si="474"/>
        <v>0</v>
      </c>
      <c r="V492" s="24" t="s">
        <v>56</v>
      </c>
      <c r="W492" s="25" t="str">
        <f t="shared" ref="W492:W494" si="476">IFERROR(G495/G491,"-")</f>
        <v>-</v>
      </c>
      <c r="X492" s="25" t="str">
        <f t="shared" ref="X492:X494" si="477">IFERROR(W492*AB492,"-")</f>
        <v>-</v>
      </c>
      <c r="Z492" s="24" t="s">
        <v>51</v>
      </c>
      <c r="AA492" s="64">
        <v>0.12</v>
      </c>
      <c r="AB492" s="65">
        <f t="shared" ref="AB492:AB494" si="478">1+AA492</f>
        <v>1.1200000000000001</v>
      </c>
    </row>
    <row r="493" spans="2:28">
      <c r="B493" s="18" t="s">
        <v>55</v>
      </c>
      <c r="C493" s="14" t="s">
        <v>17</v>
      </c>
      <c r="D493" s="19"/>
      <c r="E493" s="19"/>
      <c r="F493" s="20"/>
      <c r="G493" s="21">
        <v>46.990137155498999</v>
      </c>
      <c r="H493" s="22">
        <f t="shared" si="475"/>
        <v>46.990137155498999</v>
      </c>
      <c r="I493" s="22">
        <f t="shared" si="463"/>
        <v>46.990137155498999</v>
      </c>
      <c r="J493" s="22">
        <f t="shared" si="464"/>
        <v>46.990137155498999</v>
      </c>
      <c r="K493" s="22">
        <f t="shared" si="465"/>
        <v>46.990137155498999</v>
      </c>
      <c r="L493" s="22">
        <f t="shared" si="466"/>
        <v>46.990137155498999</v>
      </c>
      <c r="M493" s="22">
        <f t="shared" si="467"/>
        <v>46.990137155498999</v>
      </c>
      <c r="N493" s="22">
        <f t="shared" si="468"/>
        <v>46.990137155498999</v>
      </c>
      <c r="O493" s="22">
        <f t="shared" si="469"/>
        <v>46.990137155498999</v>
      </c>
      <c r="P493" s="22">
        <f t="shared" si="470"/>
        <v>46.990137155498999</v>
      </c>
      <c r="Q493" s="22">
        <f t="shared" si="471"/>
        <v>46.990137155498999</v>
      </c>
      <c r="R493" s="22">
        <f t="shared" si="472"/>
        <v>46.990137155498999</v>
      </c>
      <c r="S493" s="22">
        <f t="shared" si="473"/>
        <v>46.990137155498999</v>
      </c>
      <c r="T493" s="22">
        <f t="shared" si="474"/>
        <v>46.990137155498999</v>
      </c>
      <c r="V493" s="24" t="s">
        <v>57</v>
      </c>
      <c r="W493" s="25" t="str">
        <f t="shared" si="476"/>
        <v>-</v>
      </c>
      <c r="X493" s="25" t="str">
        <f t="shared" si="477"/>
        <v>-</v>
      </c>
      <c r="Z493" s="24" t="s">
        <v>58</v>
      </c>
      <c r="AA493" s="64">
        <v>0.12</v>
      </c>
      <c r="AB493" s="65">
        <f t="shared" si="478"/>
        <v>1.1200000000000001</v>
      </c>
    </row>
    <row r="494" spans="2:28">
      <c r="B494" s="18" t="s">
        <v>46</v>
      </c>
      <c r="C494" s="14" t="s">
        <v>20</v>
      </c>
      <c r="D494" s="19"/>
      <c r="E494" s="19"/>
      <c r="F494" s="20"/>
      <c r="G494" s="21">
        <v>30019.999999999996</v>
      </c>
      <c r="H494" s="22">
        <f t="shared" si="475"/>
        <v>30019.999999999996</v>
      </c>
      <c r="I494" s="22">
        <f t="shared" si="463"/>
        <v>30019.999999999996</v>
      </c>
      <c r="J494" s="22">
        <f t="shared" si="464"/>
        <v>30019.999999999996</v>
      </c>
      <c r="K494" s="22">
        <f t="shared" si="465"/>
        <v>30019.999999999996</v>
      </c>
      <c r="L494" s="22">
        <f t="shared" si="466"/>
        <v>30019.999999999996</v>
      </c>
      <c r="M494" s="22">
        <f t="shared" si="467"/>
        <v>30019.999999999996</v>
      </c>
      <c r="N494" s="22">
        <f t="shared" si="468"/>
        <v>30019.999999999996</v>
      </c>
      <c r="O494" s="22">
        <f t="shared" si="469"/>
        <v>30019.999999999996</v>
      </c>
      <c r="P494" s="22">
        <f t="shared" si="470"/>
        <v>30019.999999999996</v>
      </c>
      <c r="Q494" s="22">
        <f t="shared" si="471"/>
        <v>30019.999999999996</v>
      </c>
      <c r="R494" s="22">
        <f t="shared" si="472"/>
        <v>30019.999999999996</v>
      </c>
      <c r="S494" s="22">
        <f t="shared" si="473"/>
        <v>30019.999999999996</v>
      </c>
      <c r="T494" s="22">
        <f t="shared" si="474"/>
        <v>30019.999999999996</v>
      </c>
      <c r="V494" s="72" t="s">
        <v>59</v>
      </c>
      <c r="W494" s="25">
        <f t="shared" si="476"/>
        <v>1729.3233802816903</v>
      </c>
      <c r="X494" s="25">
        <f t="shared" si="477"/>
        <v>2092.4812901408454</v>
      </c>
      <c r="Z494" s="66" t="s">
        <v>55</v>
      </c>
      <c r="AA494" s="73">
        <v>0.21</v>
      </c>
      <c r="AB494" s="65">
        <f t="shared" si="478"/>
        <v>1.21</v>
      </c>
    </row>
    <row r="495" spans="2:28">
      <c r="B495" s="18" t="s">
        <v>51</v>
      </c>
      <c r="C495" s="14" t="s">
        <v>20</v>
      </c>
      <c r="D495" s="19"/>
      <c r="E495" s="19"/>
      <c r="F495" s="20"/>
      <c r="G495" s="21">
        <v>0</v>
      </c>
      <c r="H495" s="22">
        <f t="shared" si="475"/>
        <v>0</v>
      </c>
      <c r="I495" s="22">
        <f t="shared" si="463"/>
        <v>0</v>
      </c>
      <c r="J495" s="22">
        <f t="shared" si="464"/>
        <v>0</v>
      </c>
      <c r="K495" s="22">
        <f t="shared" si="465"/>
        <v>0</v>
      </c>
      <c r="L495" s="22">
        <f t="shared" si="466"/>
        <v>0</v>
      </c>
      <c r="M495" s="22">
        <f t="shared" si="467"/>
        <v>0</v>
      </c>
      <c r="N495" s="22">
        <f t="shared" si="468"/>
        <v>0</v>
      </c>
      <c r="O495" s="22">
        <f t="shared" si="469"/>
        <v>0</v>
      </c>
      <c r="P495" s="22">
        <f t="shared" si="470"/>
        <v>0</v>
      </c>
      <c r="Q495" s="22">
        <f t="shared" si="471"/>
        <v>0</v>
      </c>
      <c r="R495" s="22">
        <f t="shared" si="472"/>
        <v>0</v>
      </c>
      <c r="S495" s="22">
        <f t="shared" si="473"/>
        <v>0</v>
      </c>
      <c r="T495" s="22">
        <f t="shared" si="474"/>
        <v>0</v>
      </c>
    </row>
    <row r="496" spans="2:28">
      <c r="B496" s="18" t="s">
        <v>52</v>
      </c>
      <c r="C496" s="14" t="s">
        <v>20</v>
      </c>
      <c r="D496" s="19"/>
      <c r="E496" s="19"/>
      <c r="F496" s="20"/>
      <c r="G496" s="21">
        <v>0</v>
      </c>
      <c r="H496" s="22">
        <f t="shared" si="475"/>
        <v>0</v>
      </c>
      <c r="I496" s="22">
        <f t="shared" si="463"/>
        <v>0</v>
      </c>
      <c r="J496" s="22">
        <f t="shared" si="464"/>
        <v>0</v>
      </c>
      <c r="K496" s="22">
        <f t="shared" si="465"/>
        <v>0</v>
      </c>
      <c r="L496" s="22">
        <f t="shared" si="466"/>
        <v>0</v>
      </c>
      <c r="M496" s="22">
        <f t="shared" si="467"/>
        <v>0</v>
      </c>
      <c r="N496" s="22">
        <f t="shared" si="468"/>
        <v>0</v>
      </c>
      <c r="O496" s="22">
        <f t="shared" si="469"/>
        <v>0</v>
      </c>
      <c r="P496" s="22">
        <f t="shared" si="470"/>
        <v>0</v>
      </c>
      <c r="Q496" s="22">
        <f t="shared" si="471"/>
        <v>0</v>
      </c>
      <c r="R496" s="22">
        <f t="shared" si="472"/>
        <v>0</v>
      </c>
      <c r="S496" s="22">
        <f t="shared" si="473"/>
        <v>0</v>
      </c>
      <c r="T496" s="22">
        <f t="shared" si="474"/>
        <v>0</v>
      </c>
    </row>
    <row r="497" spans="2:20">
      <c r="B497" s="18" t="s">
        <v>55</v>
      </c>
      <c r="C497" s="14" t="s">
        <v>20</v>
      </c>
      <c r="D497" s="19"/>
      <c r="E497" s="19"/>
      <c r="F497" s="19"/>
      <c r="G497" s="21">
        <v>81261.142825647781</v>
      </c>
      <c r="H497" s="22">
        <f t="shared" si="475"/>
        <v>81261.142825647781</v>
      </c>
      <c r="I497" s="22">
        <f t="shared" si="463"/>
        <v>81261.142825647781</v>
      </c>
      <c r="J497" s="22">
        <f t="shared" si="464"/>
        <v>81261.142825647781</v>
      </c>
      <c r="K497" s="22">
        <f t="shared" si="465"/>
        <v>81261.142825647781</v>
      </c>
      <c r="L497" s="22">
        <f t="shared" si="466"/>
        <v>81261.142825647781</v>
      </c>
      <c r="M497" s="22">
        <f t="shared" si="467"/>
        <v>81261.142825647781</v>
      </c>
      <c r="N497" s="22">
        <f t="shared" si="468"/>
        <v>81261.142825647781</v>
      </c>
      <c r="O497" s="22">
        <f t="shared" si="469"/>
        <v>81261.142825647781</v>
      </c>
      <c r="P497" s="22">
        <f t="shared" si="470"/>
        <v>81261.142825647781</v>
      </c>
      <c r="Q497" s="22">
        <f t="shared" si="471"/>
        <v>81261.142825647781</v>
      </c>
      <c r="R497" s="22">
        <f t="shared" si="472"/>
        <v>81261.142825647781</v>
      </c>
      <c r="S497" s="22">
        <f t="shared" si="473"/>
        <v>81261.142825647781</v>
      </c>
      <c r="T497" s="22">
        <f t="shared" si="474"/>
        <v>81261.142825647781</v>
      </c>
    </row>
    <row r="498" spans="2:20">
      <c r="B498" s="27" t="s">
        <v>21</v>
      </c>
      <c r="C498" s="28" t="s">
        <v>20</v>
      </c>
      <c r="D498" s="29"/>
      <c r="E498" s="29"/>
      <c r="F498" s="29"/>
      <c r="G498" s="30"/>
      <c r="H498" s="30">
        <f t="shared" ref="H498:T498" si="479">SUM(H494:H497)</f>
        <v>111281.14282564778</v>
      </c>
      <c r="I498" s="30">
        <f t="shared" si="479"/>
        <v>111281.14282564778</v>
      </c>
      <c r="J498" s="30">
        <f t="shared" si="479"/>
        <v>111281.14282564778</v>
      </c>
      <c r="K498" s="30">
        <f t="shared" si="479"/>
        <v>111281.14282564778</v>
      </c>
      <c r="L498" s="30">
        <f t="shared" si="479"/>
        <v>111281.14282564778</v>
      </c>
      <c r="M498" s="30">
        <f t="shared" si="479"/>
        <v>111281.14282564778</v>
      </c>
      <c r="N498" s="30">
        <f t="shared" si="479"/>
        <v>111281.14282564778</v>
      </c>
      <c r="O498" s="30">
        <f t="shared" si="479"/>
        <v>111281.14282564778</v>
      </c>
      <c r="P498" s="30">
        <f t="shared" si="479"/>
        <v>111281.14282564778</v>
      </c>
      <c r="Q498" s="30">
        <f t="shared" si="479"/>
        <v>111281.14282564778</v>
      </c>
      <c r="R498" s="30">
        <f t="shared" si="479"/>
        <v>111281.14282564778</v>
      </c>
      <c r="S498" s="30">
        <f t="shared" si="479"/>
        <v>111281.14282564778</v>
      </c>
      <c r="T498" s="30">
        <f t="shared" si="479"/>
        <v>111281.14282564778</v>
      </c>
    </row>
    <row r="499" spans="2:20">
      <c r="B499" s="95" t="s">
        <v>60</v>
      </c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</row>
    <row r="500" spans="2:20">
      <c r="B500" s="14" t="s">
        <v>44</v>
      </c>
      <c r="C500" s="14" t="s">
        <v>45</v>
      </c>
      <c r="D500" s="15"/>
      <c r="E500" s="15"/>
      <c r="F500" s="16"/>
      <c r="G500" s="87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9"/>
    </row>
    <row r="501" spans="2:20">
      <c r="B501" s="18" t="s">
        <v>46</v>
      </c>
      <c r="C501" s="14" t="s">
        <v>17</v>
      </c>
      <c r="D501" s="19"/>
      <c r="E501" s="19"/>
      <c r="F501" s="20"/>
      <c r="G501" s="90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</row>
    <row r="502" spans="2:20">
      <c r="B502" s="18" t="s">
        <v>51</v>
      </c>
      <c r="C502" s="14" t="s">
        <v>17</v>
      </c>
      <c r="D502" s="19"/>
      <c r="E502" s="19"/>
      <c r="F502" s="20"/>
      <c r="G502" s="91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</row>
    <row r="503" spans="2:20">
      <c r="B503" s="18" t="s">
        <v>52</v>
      </c>
      <c r="C503" s="14" t="s">
        <v>53</v>
      </c>
      <c r="D503" s="19"/>
      <c r="E503" s="19"/>
      <c r="F503" s="20"/>
      <c r="G503" s="91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</row>
    <row r="504" spans="2:20">
      <c r="B504" s="18" t="s">
        <v>55</v>
      </c>
      <c r="C504" s="14" t="s">
        <v>17</v>
      </c>
      <c r="D504" s="19"/>
      <c r="E504" s="19"/>
      <c r="F504" s="20"/>
      <c r="G504" s="91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</row>
    <row r="505" spans="2:20">
      <c r="B505" s="18" t="s">
        <v>46</v>
      </c>
      <c r="C505" s="14" t="s">
        <v>20</v>
      </c>
      <c r="D505" s="19"/>
      <c r="E505" s="19"/>
      <c r="F505" s="20"/>
      <c r="G505" s="91"/>
      <c r="H505" s="22">
        <f>IFERROR(H501*$X491,0)</f>
        <v>0</v>
      </c>
      <c r="I505" s="22">
        <f t="shared" ref="I505:S505" si="480">IFERROR(I501*$X491,0)</f>
        <v>0</v>
      </c>
      <c r="J505" s="22">
        <f t="shared" si="480"/>
        <v>0</v>
      </c>
      <c r="K505" s="22">
        <f t="shared" si="480"/>
        <v>0</v>
      </c>
      <c r="L505" s="22">
        <f t="shared" si="480"/>
        <v>0</v>
      </c>
      <c r="M505" s="22">
        <f t="shared" si="480"/>
        <v>0</v>
      </c>
      <c r="N505" s="22">
        <f t="shared" si="480"/>
        <v>0</v>
      </c>
      <c r="O505" s="22">
        <f t="shared" si="480"/>
        <v>0</v>
      </c>
      <c r="P505" s="22">
        <f t="shared" si="480"/>
        <v>0</v>
      </c>
      <c r="Q505" s="22">
        <f t="shared" si="480"/>
        <v>0</v>
      </c>
      <c r="R505" s="22">
        <f t="shared" si="480"/>
        <v>0</v>
      </c>
      <c r="S505" s="22">
        <f t="shared" si="480"/>
        <v>0</v>
      </c>
      <c r="T505" s="22">
        <f t="shared" ref="T505" si="481">IFERROR(T501*$X491,0)</f>
        <v>0</v>
      </c>
    </row>
    <row r="506" spans="2:20">
      <c r="B506" s="18" t="s">
        <v>51</v>
      </c>
      <c r="C506" s="14" t="s">
        <v>20</v>
      </c>
      <c r="D506" s="19"/>
      <c r="E506" s="19"/>
      <c r="F506" s="20"/>
      <c r="G506" s="91"/>
      <c r="H506" s="22">
        <f t="shared" ref="H506:S508" si="482">IFERROR(H502*$X492,0)</f>
        <v>0</v>
      </c>
      <c r="I506" s="22">
        <f t="shared" si="482"/>
        <v>0</v>
      </c>
      <c r="J506" s="22">
        <f t="shared" si="482"/>
        <v>0</v>
      </c>
      <c r="K506" s="22">
        <f t="shared" si="482"/>
        <v>0</v>
      </c>
      <c r="L506" s="22">
        <f t="shared" si="482"/>
        <v>0</v>
      </c>
      <c r="M506" s="22">
        <f t="shared" si="482"/>
        <v>0</v>
      </c>
      <c r="N506" s="22">
        <f t="shared" si="482"/>
        <v>0</v>
      </c>
      <c r="O506" s="22">
        <f t="shared" si="482"/>
        <v>0</v>
      </c>
      <c r="P506" s="22">
        <f t="shared" si="482"/>
        <v>0</v>
      </c>
      <c r="Q506" s="22">
        <f t="shared" si="482"/>
        <v>0</v>
      </c>
      <c r="R506" s="22">
        <f t="shared" si="482"/>
        <v>0</v>
      </c>
      <c r="S506" s="22">
        <f t="shared" si="482"/>
        <v>0</v>
      </c>
      <c r="T506" s="22">
        <f t="shared" ref="T506" si="483">IFERROR(T502*$X492,0)</f>
        <v>0</v>
      </c>
    </row>
    <row r="507" spans="2:20">
      <c r="B507" s="18" t="s">
        <v>52</v>
      </c>
      <c r="C507" s="14" t="s">
        <v>20</v>
      </c>
      <c r="D507" s="19"/>
      <c r="E507" s="19"/>
      <c r="F507" s="20"/>
      <c r="G507" s="91"/>
      <c r="H507" s="22">
        <f t="shared" si="482"/>
        <v>0</v>
      </c>
      <c r="I507" s="22">
        <f t="shared" si="482"/>
        <v>0</v>
      </c>
      <c r="J507" s="22">
        <f t="shared" si="482"/>
        <v>0</v>
      </c>
      <c r="K507" s="22">
        <f t="shared" si="482"/>
        <v>0</v>
      </c>
      <c r="L507" s="22">
        <f t="shared" si="482"/>
        <v>0</v>
      </c>
      <c r="M507" s="22">
        <f t="shared" si="482"/>
        <v>0</v>
      </c>
      <c r="N507" s="22">
        <f t="shared" si="482"/>
        <v>0</v>
      </c>
      <c r="O507" s="22">
        <f t="shared" si="482"/>
        <v>0</v>
      </c>
      <c r="P507" s="22">
        <f t="shared" si="482"/>
        <v>0</v>
      </c>
      <c r="Q507" s="22">
        <f t="shared" si="482"/>
        <v>0</v>
      </c>
      <c r="R507" s="22">
        <f t="shared" si="482"/>
        <v>0</v>
      </c>
      <c r="S507" s="22">
        <f t="shared" si="482"/>
        <v>0</v>
      </c>
      <c r="T507" s="22">
        <f t="shared" ref="T507" si="484">IFERROR(T503*$X493,0)</f>
        <v>0</v>
      </c>
    </row>
    <row r="508" spans="2:20">
      <c r="B508" s="18" t="s">
        <v>55</v>
      </c>
      <c r="C508" s="14" t="s">
        <v>20</v>
      </c>
      <c r="D508" s="19"/>
      <c r="E508" s="19"/>
      <c r="F508" s="19"/>
      <c r="G508" s="91"/>
      <c r="H508" s="22">
        <f t="shared" si="482"/>
        <v>0</v>
      </c>
      <c r="I508" s="22">
        <f t="shared" si="482"/>
        <v>0</v>
      </c>
      <c r="J508" s="22">
        <f t="shared" si="482"/>
        <v>0</v>
      </c>
      <c r="K508" s="22">
        <f t="shared" si="482"/>
        <v>0</v>
      </c>
      <c r="L508" s="22">
        <f t="shared" si="482"/>
        <v>0</v>
      </c>
      <c r="M508" s="22">
        <f t="shared" si="482"/>
        <v>0</v>
      </c>
      <c r="N508" s="22">
        <f t="shared" si="482"/>
        <v>0</v>
      </c>
      <c r="O508" s="22">
        <f t="shared" si="482"/>
        <v>0</v>
      </c>
      <c r="P508" s="22">
        <f t="shared" si="482"/>
        <v>0</v>
      </c>
      <c r="Q508" s="22">
        <f t="shared" si="482"/>
        <v>0</v>
      </c>
      <c r="R508" s="22">
        <f t="shared" si="482"/>
        <v>0</v>
      </c>
      <c r="S508" s="22">
        <f t="shared" si="482"/>
        <v>0</v>
      </c>
      <c r="T508" s="22">
        <f t="shared" ref="T508" si="485">IFERROR(T504*$X494,0)</f>
        <v>0</v>
      </c>
    </row>
    <row r="509" spans="2:20">
      <c r="B509" s="27" t="s">
        <v>21</v>
      </c>
      <c r="C509" s="28" t="s">
        <v>20</v>
      </c>
      <c r="D509" s="29"/>
      <c r="E509" s="29"/>
      <c r="F509" s="29"/>
      <c r="G509" s="27"/>
      <c r="H509" s="30">
        <f t="shared" ref="H509:T509" si="486">SUM(H505:H508)</f>
        <v>0</v>
      </c>
      <c r="I509" s="30">
        <f t="shared" si="486"/>
        <v>0</v>
      </c>
      <c r="J509" s="30">
        <f t="shared" si="486"/>
        <v>0</v>
      </c>
      <c r="K509" s="30">
        <f t="shared" si="486"/>
        <v>0</v>
      </c>
      <c r="L509" s="30">
        <f t="shared" si="486"/>
        <v>0</v>
      </c>
      <c r="M509" s="30">
        <f t="shared" si="486"/>
        <v>0</v>
      </c>
      <c r="N509" s="30">
        <f t="shared" si="486"/>
        <v>0</v>
      </c>
      <c r="O509" s="30">
        <f t="shared" si="486"/>
        <v>0</v>
      </c>
      <c r="P509" s="30">
        <f t="shared" si="486"/>
        <v>0</v>
      </c>
      <c r="Q509" s="30">
        <f t="shared" si="486"/>
        <v>0</v>
      </c>
      <c r="R509" s="30">
        <f t="shared" si="486"/>
        <v>0</v>
      </c>
      <c r="S509" s="30">
        <f t="shared" si="486"/>
        <v>0</v>
      </c>
      <c r="T509" s="30">
        <f t="shared" si="486"/>
        <v>0</v>
      </c>
    </row>
    <row r="510" spans="2:20">
      <c r="B510" s="95" t="s">
        <v>61</v>
      </c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</row>
    <row r="511" spans="2:20">
      <c r="B511" s="14" t="s">
        <v>44</v>
      </c>
      <c r="C511" s="14" t="s">
        <v>45</v>
      </c>
      <c r="D511" s="15"/>
      <c r="E511" s="15"/>
      <c r="F511" s="16"/>
      <c r="G511" s="87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9"/>
    </row>
    <row r="512" spans="2:20">
      <c r="B512" s="18" t="s">
        <v>46</v>
      </c>
      <c r="C512" s="14" t="s">
        <v>17</v>
      </c>
      <c r="D512" s="19"/>
      <c r="E512" s="19"/>
      <c r="F512" s="20"/>
      <c r="G512" s="90"/>
      <c r="H512" s="22">
        <f t="shared" ref="H512:T512" si="487">H490-H501</f>
        <v>6.0039999999999996</v>
      </c>
      <c r="I512" s="22">
        <f t="shared" si="487"/>
        <v>6.0039999999999996</v>
      </c>
      <c r="J512" s="22">
        <f t="shared" si="487"/>
        <v>6.0039999999999996</v>
      </c>
      <c r="K512" s="22">
        <f t="shared" si="487"/>
        <v>6.0039999999999996</v>
      </c>
      <c r="L512" s="22">
        <f t="shared" si="487"/>
        <v>6.0039999999999996</v>
      </c>
      <c r="M512" s="22">
        <f t="shared" si="487"/>
        <v>6.0039999999999996</v>
      </c>
      <c r="N512" s="22">
        <f t="shared" si="487"/>
        <v>6.0039999999999996</v>
      </c>
      <c r="O512" s="22">
        <f t="shared" si="487"/>
        <v>6.0039999999999996</v>
      </c>
      <c r="P512" s="22">
        <f t="shared" si="487"/>
        <v>6.0039999999999996</v>
      </c>
      <c r="Q512" s="22">
        <f t="shared" si="487"/>
        <v>6.0039999999999996</v>
      </c>
      <c r="R512" s="22">
        <f t="shared" si="487"/>
        <v>6.0039999999999996</v>
      </c>
      <c r="S512" s="22">
        <f t="shared" si="487"/>
        <v>6.0039999999999996</v>
      </c>
      <c r="T512" s="22">
        <f t="shared" si="487"/>
        <v>6.0039999999999996</v>
      </c>
    </row>
    <row r="513" spans="2:28">
      <c r="B513" s="18" t="s">
        <v>51</v>
      </c>
      <c r="C513" s="14" t="s">
        <v>17</v>
      </c>
      <c r="D513" s="19"/>
      <c r="E513" s="19"/>
      <c r="F513" s="20"/>
      <c r="G513" s="91"/>
      <c r="H513" s="22">
        <f t="shared" ref="H513:T513" si="488">H491-H502</f>
        <v>0</v>
      </c>
      <c r="I513" s="22">
        <f t="shared" si="488"/>
        <v>0</v>
      </c>
      <c r="J513" s="22">
        <f t="shared" si="488"/>
        <v>0</v>
      </c>
      <c r="K513" s="22">
        <f t="shared" si="488"/>
        <v>0</v>
      </c>
      <c r="L513" s="22">
        <f t="shared" si="488"/>
        <v>0</v>
      </c>
      <c r="M513" s="22">
        <f t="shared" si="488"/>
        <v>0</v>
      </c>
      <c r="N513" s="22">
        <f t="shared" si="488"/>
        <v>0</v>
      </c>
      <c r="O513" s="22">
        <f t="shared" si="488"/>
        <v>0</v>
      </c>
      <c r="P513" s="22">
        <f t="shared" si="488"/>
        <v>0</v>
      </c>
      <c r="Q513" s="22">
        <f t="shared" si="488"/>
        <v>0</v>
      </c>
      <c r="R513" s="22">
        <f t="shared" si="488"/>
        <v>0</v>
      </c>
      <c r="S513" s="22">
        <f t="shared" si="488"/>
        <v>0</v>
      </c>
      <c r="T513" s="22">
        <f t="shared" si="488"/>
        <v>0</v>
      </c>
    </row>
    <row r="514" spans="2:28">
      <c r="B514" s="18" t="s">
        <v>52</v>
      </c>
      <c r="C514" s="14" t="s">
        <v>53</v>
      </c>
      <c r="D514" s="19"/>
      <c r="E514" s="19"/>
      <c r="F514" s="20"/>
      <c r="G514" s="91"/>
      <c r="H514" s="22">
        <f t="shared" ref="H514:T514" si="489">H492-H503</f>
        <v>0</v>
      </c>
      <c r="I514" s="22">
        <f t="shared" si="489"/>
        <v>0</v>
      </c>
      <c r="J514" s="22">
        <f t="shared" si="489"/>
        <v>0</v>
      </c>
      <c r="K514" s="22">
        <f t="shared" si="489"/>
        <v>0</v>
      </c>
      <c r="L514" s="22">
        <f t="shared" si="489"/>
        <v>0</v>
      </c>
      <c r="M514" s="22">
        <f t="shared" si="489"/>
        <v>0</v>
      </c>
      <c r="N514" s="22">
        <f t="shared" si="489"/>
        <v>0</v>
      </c>
      <c r="O514" s="22">
        <f t="shared" si="489"/>
        <v>0</v>
      </c>
      <c r="P514" s="22">
        <f t="shared" si="489"/>
        <v>0</v>
      </c>
      <c r="Q514" s="22">
        <f t="shared" si="489"/>
        <v>0</v>
      </c>
      <c r="R514" s="22">
        <f t="shared" si="489"/>
        <v>0</v>
      </c>
      <c r="S514" s="22">
        <f t="shared" si="489"/>
        <v>0</v>
      </c>
      <c r="T514" s="22">
        <f t="shared" si="489"/>
        <v>0</v>
      </c>
    </row>
    <row r="515" spans="2:28">
      <c r="B515" s="18" t="s">
        <v>55</v>
      </c>
      <c r="C515" s="14" t="s">
        <v>17</v>
      </c>
      <c r="D515" s="19"/>
      <c r="E515" s="19"/>
      <c r="F515" s="20"/>
      <c r="G515" s="91"/>
      <c r="H515" s="22">
        <f t="shared" ref="H515:T515" si="490">H493-H504</f>
        <v>46.990137155498999</v>
      </c>
      <c r="I515" s="22">
        <f t="shared" si="490"/>
        <v>46.990137155498999</v>
      </c>
      <c r="J515" s="22">
        <f t="shared" si="490"/>
        <v>46.990137155498999</v>
      </c>
      <c r="K515" s="22">
        <f t="shared" si="490"/>
        <v>46.990137155498999</v>
      </c>
      <c r="L515" s="22">
        <f t="shared" si="490"/>
        <v>46.990137155498999</v>
      </c>
      <c r="M515" s="22">
        <f t="shared" si="490"/>
        <v>46.990137155498999</v>
      </c>
      <c r="N515" s="22">
        <f t="shared" si="490"/>
        <v>46.990137155498999</v>
      </c>
      <c r="O515" s="22">
        <f t="shared" si="490"/>
        <v>46.990137155498999</v>
      </c>
      <c r="P515" s="22">
        <f t="shared" si="490"/>
        <v>46.990137155498999</v>
      </c>
      <c r="Q515" s="22">
        <f t="shared" si="490"/>
        <v>46.990137155498999</v>
      </c>
      <c r="R515" s="22">
        <f t="shared" si="490"/>
        <v>46.990137155498999</v>
      </c>
      <c r="S515" s="22">
        <f t="shared" si="490"/>
        <v>46.990137155498999</v>
      </c>
      <c r="T515" s="22">
        <f t="shared" si="490"/>
        <v>46.990137155498999</v>
      </c>
    </row>
    <row r="516" spans="2:28">
      <c r="B516" s="18" t="s">
        <v>46</v>
      </c>
      <c r="C516" s="14" t="s">
        <v>20</v>
      </c>
      <c r="D516" s="19"/>
      <c r="E516" s="19"/>
      <c r="F516" s="20"/>
      <c r="G516" s="91"/>
      <c r="H516" s="22">
        <f>IFERROR(H494-H505,0)</f>
        <v>30019.999999999996</v>
      </c>
      <c r="I516" s="22">
        <f t="shared" ref="I516:S516" si="491">IFERROR(I494-I505,0)</f>
        <v>30019.999999999996</v>
      </c>
      <c r="J516" s="22">
        <f t="shared" si="491"/>
        <v>30019.999999999996</v>
      </c>
      <c r="K516" s="22">
        <f t="shared" si="491"/>
        <v>30019.999999999996</v>
      </c>
      <c r="L516" s="22">
        <f t="shared" si="491"/>
        <v>30019.999999999996</v>
      </c>
      <c r="M516" s="22">
        <f t="shared" si="491"/>
        <v>30019.999999999996</v>
      </c>
      <c r="N516" s="22">
        <f t="shared" si="491"/>
        <v>30019.999999999996</v>
      </c>
      <c r="O516" s="22">
        <f t="shared" si="491"/>
        <v>30019.999999999996</v>
      </c>
      <c r="P516" s="22">
        <f t="shared" si="491"/>
        <v>30019.999999999996</v>
      </c>
      <c r="Q516" s="22">
        <f t="shared" si="491"/>
        <v>30019.999999999996</v>
      </c>
      <c r="R516" s="22">
        <f t="shared" si="491"/>
        <v>30019.999999999996</v>
      </c>
      <c r="S516" s="22">
        <f t="shared" si="491"/>
        <v>30019.999999999996</v>
      </c>
      <c r="T516" s="22">
        <f t="shared" ref="T516" si="492">T494-T505</f>
        <v>30019.999999999996</v>
      </c>
    </row>
    <row r="517" spans="2:28">
      <c r="B517" s="18" t="s">
        <v>51</v>
      </c>
      <c r="C517" s="14" t="s">
        <v>20</v>
      </c>
      <c r="D517" s="19"/>
      <c r="E517" s="19"/>
      <c r="F517" s="20"/>
      <c r="G517" s="91"/>
      <c r="H517" s="22">
        <f t="shared" ref="H517:S519" si="493">IFERROR(H495-H506,0)</f>
        <v>0</v>
      </c>
      <c r="I517" s="22">
        <f t="shared" si="493"/>
        <v>0</v>
      </c>
      <c r="J517" s="22">
        <f t="shared" si="493"/>
        <v>0</v>
      </c>
      <c r="K517" s="22">
        <f t="shared" si="493"/>
        <v>0</v>
      </c>
      <c r="L517" s="22">
        <f t="shared" si="493"/>
        <v>0</v>
      </c>
      <c r="M517" s="22">
        <f t="shared" si="493"/>
        <v>0</v>
      </c>
      <c r="N517" s="22">
        <f t="shared" si="493"/>
        <v>0</v>
      </c>
      <c r="O517" s="22">
        <f t="shared" si="493"/>
        <v>0</v>
      </c>
      <c r="P517" s="22">
        <f t="shared" si="493"/>
        <v>0</v>
      </c>
      <c r="Q517" s="22">
        <f t="shared" si="493"/>
        <v>0</v>
      </c>
      <c r="R517" s="22">
        <f t="shared" si="493"/>
        <v>0</v>
      </c>
      <c r="S517" s="22">
        <f t="shared" si="493"/>
        <v>0</v>
      </c>
      <c r="T517" s="22">
        <f t="shared" ref="T517" si="494">T495-T506</f>
        <v>0</v>
      </c>
    </row>
    <row r="518" spans="2:28">
      <c r="B518" s="18" t="s">
        <v>52</v>
      </c>
      <c r="C518" s="14" t="s">
        <v>20</v>
      </c>
      <c r="D518" s="19"/>
      <c r="E518" s="19"/>
      <c r="F518" s="20"/>
      <c r="G518" s="91"/>
      <c r="H518" s="22">
        <f t="shared" si="493"/>
        <v>0</v>
      </c>
      <c r="I518" s="22">
        <f t="shared" si="493"/>
        <v>0</v>
      </c>
      <c r="J518" s="22">
        <f t="shared" si="493"/>
        <v>0</v>
      </c>
      <c r="K518" s="22">
        <f t="shared" si="493"/>
        <v>0</v>
      </c>
      <c r="L518" s="22">
        <f t="shared" si="493"/>
        <v>0</v>
      </c>
      <c r="M518" s="22">
        <f t="shared" si="493"/>
        <v>0</v>
      </c>
      <c r="N518" s="22">
        <f t="shared" si="493"/>
        <v>0</v>
      </c>
      <c r="O518" s="22">
        <f t="shared" si="493"/>
        <v>0</v>
      </c>
      <c r="P518" s="22">
        <f t="shared" si="493"/>
        <v>0</v>
      </c>
      <c r="Q518" s="22">
        <f t="shared" si="493"/>
        <v>0</v>
      </c>
      <c r="R518" s="22">
        <f t="shared" si="493"/>
        <v>0</v>
      </c>
      <c r="S518" s="22">
        <f t="shared" si="493"/>
        <v>0</v>
      </c>
      <c r="T518" s="22">
        <f t="shared" ref="T518" si="495">T496-T507</f>
        <v>0</v>
      </c>
    </row>
    <row r="519" spans="2:28">
      <c r="B519" s="18" t="s">
        <v>55</v>
      </c>
      <c r="C519" s="14" t="s">
        <v>20</v>
      </c>
      <c r="D519" s="19"/>
      <c r="E519" s="19"/>
      <c r="F519" s="19"/>
      <c r="G519" s="91"/>
      <c r="H519" s="22">
        <f t="shared" si="493"/>
        <v>81261.142825647781</v>
      </c>
      <c r="I519" s="22">
        <f t="shared" si="493"/>
        <v>81261.142825647781</v>
      </c>
      <c r="J519" s="22">
        <f t="shared" si="493"/>
        <v>81261.142825647781</v>
      </c>
      <c r="K519" s="22">
        <f t="shared" si="493"/>
        <v>81261.142825647781</v>
      </c>
      <c r="L519" s="22">
        <f t="shared" si="493"/>
        <v>81261.142825647781</v>
      </c>
      <c r="M519" s="22">
        <f t="shared" si="493"/>
        <v>81261.142825647781</v>
      </c>
      <c r="N519" s="22">
        <f t="shared" si="493"/>
        <v>81261.142825647781</v>
      </c>
      <c r="O519" s="22">
        <f t="shared" si="493"/>
        <v>81261.142825647781</v>
      </c>
      <c r="P519" s="22">
        <f t="shared" si="493"/>
        <v>81261.142825647781</v>
      </c>
      <c r="Q519" s="22">
        <f t="shared" si="493"/>
        <v>81261.142825647781</v>
      </c>
      <c r="R519" s="22">
        <f t="shared" si="493"/>
        <v>81261.142825647781</v>
      </c>
      <c r="S519" s="22">
        <f t="shared" si="493"/>
        <v>81261.142825647781</v>
      </c>
      <c r="T519" s="22">
        <f t="shared" ref="T519" si="496">T497-T508</f>
        <v>81261.142825647781</v>
      </c>
    </row>
    <row r="520" spans="2:28">
      <c r="B520" s="27" t="s">
        <v>21</v>
      </c>
      <c r="C520" s="28" t="s">
        <v>20</v>
      </c>
      <c r="D520" s="29"/>
      <c r="E520" s="29"/>
      <c r="F520" s="29"/>
      <c r="G520" s="27"/>
      <c r="H520" s="30">
        <f t="shared" ref="H520:T520" si="497">SUM(H516:H519)</f>
        <v>111281.14282564778</v>
      </c>
      <c r="I520" s="30">
        <f t="shared" si="497"/>
        <v>111281.14282564778</v>
      </c>
      <c r="J520" s="30">
        <f t="shared" si="497"/>
        <v>111281.14282564778</v>
      </c>
      <c r="K520" s="30">
        <f t="shared" si="497"/>
        <v>111281.14282564778</v>
      </c>
      <c r="L520" s="30">
        <f t="shared" si="497"/>
        <v>111281.14282564778</v>
      </c>
      <c r="M520" s="30">
        <f t="shared" si="497"/>
        <v>111281.14282564778</v>
      </c>
      <c r="N520" s="30">
        <f t="shared" si="497"/>
        <v>111281.14282564778</v>
      </c>
      <c r="O520" s="30">
        <f t="shared" si="497"/>
        <v>111281.14282564778</v>
      </c>
      <c r="P520" s="30">
        <f t="shared" si="497"/>
        <v>111281.14282564778</v>
      </c>
      <c r="Q520" s="30">
        <f t="shared" si="497"/>
        <v>111281.14282564778</v>
      </c>
      <c r="R520" s="30">
        <f t="shared" si="497"/>
        <v>111281.14282564778</v>
      </c>
      <c r="S520" s="30">
        <f t="shared" si="497"/>
        <v>111281.14282564778</v>
      </c>
      <c r="T520" s="30">
        <f t="shared" si="497"/>
        <v>111281.14282564778</v>
      </c>
    </row>
    <row r="522" spans="2:28">
      <c r="B522" s="96" t="str">
        <f>'8 - Údaje a hodnotící tabulky '!B301</f>
        <v>MŠ Slovácká</v>
      </c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8"/>
    </row>
    <row r="523" spans="2:28">
      <c r="B523" s="99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1"/>
    </row>
    <row r="524" spans="2:28">
      <c r="B524" s="41" t="s">
        <v>39</v>
      </c>
      <c r="C524" s="10">
        <f>C487</f>
        <v>11</v>
      </c>
      <c r="D524" s="11"/>
      <c r="E524" s="11"/>
      <c r="F524" s="12" t="s">
        <v>40</v>
      </c>
      <c r="G524" s="12" t="s">
        <v>41</v>
      </c>
      <c r="H524" s="12">
        <v>0</v>
      </c>
      <c r="I524" s="12">
        <f>H524+1</f>
        <v>1</v>
      </c>
      <c r="J524" s="12">
        <f t="shared" ref="J524" si="498">I524+1</f>
        <v>2</v>
      </c>
      <c r="K524" s="12">
        <f t="shared" ref="K524" si="499">J524+1</f>
        <v>3</v>
      </c>
      <c r="L524" s="12">
        <f t="shared" ref="L524" si="500">K524+1</f>
        <v>4</v>
      </c>
      <c r="M524" s="12">
        <f t="shared" ref="M524" si="501">L524+1</f>
        <v>5</v>
      </c>
      <c r="N524" s="12">
        <f t="shared" ref="N524" si="502">M524+1</f>
        <v>6</v>
      </c>
      <c r="O524" s="12">
        <f t="shared" ref="O524" si="503">N524+1</f>
        <v>7</v>
      </c>
      <c r="P524" s="12">
        <f t="shared" ref="P524" si="504">O524+1</f>
        <v>8</v>
      </c>
      <c r="Q524" s="12">
        <f t="shared" ref="Q524" si="505">P524+1</f>
        <v>9</v>
      </c>
      <c r="R524" s="12">
        <f t="shared" ref="R524" si="506">Q524+1</f>
        <v>10</v>
      </c>
      <c r="S524" s="12">
        <f t="shared" ref="S524" si="507">R524+1</f>
        <v>11</v>
      </c>
      <c r="T524" s="12">
        <v>12</v>
      </c>
    </row>
    <row r="525" spans="2:28">
      <c r="B525" s="102" t="s">
        <v>43</v>
      </c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</row>
    <row r="526" spans="2:28" ht="15" customHeight="1">
      <c r="B526" s="14" t="s">
        <v>44</v>
      </c>
      <c r="C526" s="14" t="s">
        <v>45</v>
      </c>
      <c r="D526" s="15"/>
      <c r="E526" s="15"/>
      <c r="F526" s="16"/>
      <c r="G526" s="87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9"/>
      <c r="V526" s="92" t="s">
        <v>47</v>
      </c>
      <c r="W526" s="92" t="s">
        <v>48</v>
      </c>
      <c r="X526" s="93" t="s">
        <v>49</v>
      </c>
      <c r="Z526" s="93" t="s">
        <v>47</v>
      </c>
      <c r="AA526" s="92" t="s">
        <v>50</v>
      </c>
    </row>
    <row r="527" spans="2:28">
      <c r="B527" s="18" t="s">
        <v>46</v>
      </c>
      <c r="C527" s="14" t="s">
        <v>17</v>
      </c>
      <c r="D527" s="19"/>
      <c r="E527" s="19"/>
      <c r="F527" s="20"/>
      <c r="G527" s="21">
        <v>12.875833333333329</v>
      </c>
      <c r="H527" s="22">
        <f>G527</f>
        <v>12.875833333333329</v>
      </c>
      <c r="I527" s="22">
        <f t="shared" ref="I527:I534" si="508">H527</f>
        <v>12.875833333333329</v>
      </c>
      <c r="J527" s="22">
        <f t="shared" ref="J527:J534" si="509">I527</f>
        <v>12.875833333333329</v>
      </c>
      <c r="K527" s="22">
        <f t="shared" ref="K527:K534" si="510">J527</f>
        <v>12.875833333333329</v>
      </c>
      <c r="L527" s="22">
        <f t="shared" ref="L527:L534" si="511">K527</f>
        <v>12.875833333333329</v>
      </c>
      <c r="M527" s="22">
        <f t="shared" ref="M527:M534" si="512">L527</f>
        <v>12.875833333333329</v>
      </c>
      <c r="N527" s="22">
        <f t="shared" ref="N527:N534" si="513">M527</f>
        <v>12.875833333333329</v>
      </c>
      <c r="O527" s="22">
        <f t="shared" ref="O527:O534" si="514">N527</f>
        <v>12.875833333333329</v>
      </c>
      <c r="P527" s="22">
        <f t="shared" ref="P527:P534" si="515">O527</f>
        <v>12.875833333333329</v>
      </c>
      <c r="Q527" s="22">
        <f t="shared" ref="Q527:Q534" si="516">P527</f>
        <v>12.875833333333329</v>
      </c>
      <c r="R527" s="22">
        <f t="shared" ref="R527:R534" si="517">Q527</f>
        <v>12.875833333333329</v>
      </c>
      <c r="S527" s="22">
        <f t="shared" ref="S527:S534" si="518">R527</f>
        <v>12.875833333333329</v>
      </c>
      <c r="T527" s="22">
        <f t="shared" ref="T527:T534" si="519">S527</f>
        <v>12.875833333333329</v>
      </c>
      <c r="V527" s="92"/>
      <c r="W527" s="92"/>
      <c r="X527" s="94"/>
      <c r="Z527" s="94"/>
      <c r="AA527" s="92"/>
    </row>
    <row r="528" spans="2:28">
      <c r="B528" s="18" t="s">
        <v>51</v>
      </c>
      <c r="C528" s="14" t="s">
        <v>17</v>
      </c>
      <c r="D528" s="19"/>
      <c r="E528" s="19"/>
      <c r="F528" s="20"/>
      <c r="G528" s="21">
        <v>73.345766682455803</v>
      </c>
      <c r="H528" s="22">
        <f t="shared" ref="H528:H534" si="520">G528</f>
        <v>73.345766682455803</v>
      </c>
      <c r="I528" s="22">
        <f t="shared" si="508"/>
        <v>73.345766682455803</v>
      </c>
      <c r="J528" s="22">
        <f t="shared" si="509"/>
        <v>73.345766682455803</v>
      </c>
      <c r="K528" s="22">
        <f t="shared" si="510"/>
        <v>73.345766682455803</v>
      </c>
      <c r="L528" s="22">
        <f t="shared" si="511"/>
        <v>73.345766682455803</v>
      </c>
      <c r="M528" s="22">
        <f t="shared" si="512"/>
        <v>73.345766682455803</v>
      </c>
      <c r="N528" s="22">
        <f t="shared" si="513"/>
        <v>73.345766682455803</v>
      </c>
      <c r="O528" s="22">
        <f t="shared" si="514"/>
        <v>73.345766682455803</v>
      </c>
      <c r="P528" s="22">
        <f t="shared" si="515"/>
        <v>73.345766682455803</v>
      </c>
      <c r="Q528" s="22">
        <f t="shared" si="516"/>
        <v>73.345766682455803</v>
      </c>
      <c r="R528" s="22">
        <f t="shared" si="517"/>
        <v>73.345766682455803</v>
      </c>
      <c r="S528" s="22">
        <f t="shared" si="518"/>
        <v>73.345766682455803</v>
      </c>
      <c r="T528" s="22">
        <f t="shared" si="519"/>
        <v>73.345766682455803</v>
      </c>
      <c r="V528" s="24" t="s">
        <v>54</v>
      </c>
      <c r="W528" s="25">
        <f>IFERROR(G531/G527,"-")</f>
        <v>5000.0000000000009</v>
      </c>
      <c r="X528" s="25">
        <f>IFERROR(W528*AB528,"-")</f>
        <v>6050.0000000000009</v>
      </c>
      <c r="Z528" s="24" t="s">
        <v>46</v>
      </c>
      <c r="AA528" s="64">
        <v>0.21</v>
      </c>
      <c r="AB528" s="76">
        <v>1.21</v>
      </c>
    </row>
    <row r="529" spans="2:28">
      <c r="B529" s="18" t="s">
        <v>52</v>
      </c>
      <c r="C529" s="14" t="s">
        <v>53</v>
      </c>
      <c r="D529" s="19"/>
      <c r="E529" s="19"/>
      <c r="F529" s="20"/>
      <c r="G529" s="21">
        <v>0</v>
      </c>
      <c r="H529" s="22">
        <f t="shared" si="520"/>
        <v>0</v>
      </c>
      <c r="I529" s="22">
        <f t="shared" si="508"/>
        <v>0</v>
      </c>
      <c r="J529" s="22">
        <f t="shared" si="509"/>
        <v>0</v>
      </c>
      <c r="K529" s="22">
        <f t="shared" si="510"/>
        <v>0</v>
      </c>
      <c r="L529" s="22">
        <f t="shared" si="511"/>
        <v>0</v>
      </c>
      <c r="M529" s="22">
        <f t="shared" si="512"/>
        <v>0</v>
      </c>
      <c r="N529" s="22">
        <f t="shared" si="513"/>
        <v>0</v>
      </c>
      <c r="O529" s="22">
        <f t="shared" si="514"/>
        <v>0</v>
      </c>
      <c r="P529" s="22">
        <f t="shared" si="515"/>
        <v>0</v>
      </c>
      <c r="Q529" s="22">
        <f t="shared" si="516"/>
        <v>0</v>
      </c>
      <c r="R529" s="22">
        <f t="shared" si="517"/>
        <v>0</v>
      </c>
      <c r="S529" s="22">
        <f t="shared" si="518"/>
        <v>0</v>
      </c>
      <c r="T529" s="22">
        <f t="shared" si="519"/>
        <v>0</v>
      </c>
      <c r="V529" s="24" t="s">
        <v>56</v>
      </c>
      <c r="W529" s="25">
        <f t="shared" ref="W529:W531" si="521">IFERROR(G532/G528,"-")</f>
        <v>3348.9000000000005</v>
      </c>
      <c r="X529" s="25">
        <f t="shared" ref="X529:X531" si="522">IFERROR(W529*AB529,"-")</f>
        <v>3683.7900000000009</v>
      </c>
      <c r="Z529" s="24" t="s">
        <v>51</v>
      </c>
      <c r="AA529" s="64">
        <v>0.12</v>
      </c>
      <c r="AB529" s="76">
        <v>1.1000000000000001</v>
      </c>
    </row>
    <row r="530" spans="2:28">
      <c r="B530" s="18" t="s">
        <v>55</v>
      </c>
      <c r="C530" s="14" t="s">
        <v>17</v>
      </c>
      <c r="D530" s="19"/>
      <c r="E530" s="19"/>
      <c r="F530" s="20"/>
      <c r="G530" s="21">
        <v>0</v>
      </c>
      <c r="H530" s="22">
        <f t="shared" si="520"/>
        <v>0</v>
      </c>
      <c r="I530" s="22">
        <f t="shared" si="508"/>
        <v>0</v>
      </c>
      <c r="J530" s="22">
        <f t="shared" si="509"/>
        <v>0</v>
      </c>
      <c r="K530" s="22">
        <f t="shared" si="510"/>
        <v>0</v>
      </c>
      <c r="L530" s="22">
        <f t="shared" si="511"/>
        <v>0</v>
      </c>
      <c r="M530" s="22">
        <f t="shared" si="512"/>
        <v>0</v>
      </c>
      <c r="N530" s="22">
        <f t="shared" si="513"/>
        <v>0</v>
      </c>
      <c r="O530" s="22">
        <f t="shared" si="514"/>
        <v>0</v>
      </c>
      <c r="P530" s="22">
        <f t="shared" si="515"/>
        <v>0</v>
      </c>
      <c r="Q530" s="22">
        <f t="shared" si="516"/>
        <v>0</v>
      </c>
      <c r="R530" s="22">
        <f t="shared" si="517"/>
        <v>0</v>
      </c>
      <c r="S530" s="22">
        <f t="shared" si="518"/>
        <v>0</v>
      </c>
      <c r="T530" s="22">
        <f t="shared" si="519"/>
        <v>0</v>
      </c>
      <c r="V530" s="24" t="s">
        <v>57</v>
      </c>
      <c r="W530" s="25" t="str">
        <f t="shared" si="521"/>
        <v>-</v>
      </c>
      <c r="X530" s="25" t="str">
        <f t="shared" si="522"/>
        <v>-</v>
      </c>
      <c r="Z530" s="24" t="s">
        <v>58</v>
      </c>
      <c r="AA530" s="64">
        <v>0.12</v>
      </c>
      <c r="AB530" s="76">
        <v>1.1499999999999999</v>
      </c>
    </row>
    <row r="531" spans="2:28">
      <c r="B531" s="18" t="s">
        <v>46</v>
      </c>
      <c r="C531" s="14" t="s">
        <v>20</v>
      </c>
      <c r="D531" s="19"/>
      <c r="E531" s="19"/>
      <c r="F531" s="20"/>
      <c r="G531" s="21">
        <v>64379.166666666657</v>
      </c>
      <c r="H531" s="22">
        <f t="shared" si="520"/>
        <v>64379.166666666657</v>
      </c>
      <c r="I531" s="22">
        <f t="shared" si="508"/>
        <v>64379.166666666657</v>
      </c>
      <c r="J531" s="22">
        <f t="shared" si="509"/>
        <v>64379.166666666657</v>
      </c>
      <c r="K531" s="22">
        <f t="shared" si="510"/>
        <v>64379.166666666657</v>
      </c>
      <c r="L531" s="22">
        <f t="shared" si="511"/>
        <v>64379.166666666657</v>
      </c>
      <c r="M531" s="22">
        <f t="shared" si="512"/>
        <v>64379.166666666657</v>
      </c>
      <c r="N531" s="22">
        <f t="shared" si="513"/>
        <v>64379.166666666657</v>
      </c>
      <c r="O531" s="22">
        <f t="shared" si="514"/>
        <v>64379.166666666657</v>
      </c>
      <c r="P531" s="22">
        <f t="shared" si="515"/>
        <v>64379.166666666657</v>
      </c>
      <c r="Q531" s="22">
        <f t="shared" si="516"/>
        <v>64379.166666666657</v>
      </c>
      <c r="R531" s="22">
        <f t="shared" si="517"/>
        <v>64379.166666666657</v>
      </c>
      <c r="S531" s="22">
        <f t="shared" si="518"/>
        <v>64379.166666666657</v>
      </c>
      <c r="T531" s="22">
        <f t="shared" si="519"/>
        <v>64379.166666666657</v>
      </c>
      <c r="V531" s="72" t="s">
        <v>59</v>
      </c>
      <c r="W531" s="25" t="str">
        <f t="shared" si="521"/>
        <v>-</v>
      </c>
      <c r="X531" s="25" t="str">
        <f t="shared" si="522"/>
        <v>-</v>
      </c>
      <c r="Z531" s="66" t="s">
        <v>55</v>
      </c>
      <c r="AA531" s="73">
        <v>0.21</v>
      </c>
      <c r="AB531" s="76">
        <v>1.21</v>
      </c>
    </row>
    <row r="532" spans="2:28">
      <c r="B532" s="18" t="s">
        <v>51</v>
      </c>
      <c r="C532" s="14" t="s">
        <v>20</v>
      </c>
      <c r="D532" s="19"/>
      <c r="E532" s="19"/>
      <c r="F532" s="20"/>
      <c r="G532" s="21">
        <v>245627.63804287626</v>
      </c>
      <c r="H532" s="22">
        <f t="shared" si="520"/>
        <v>245627.63804287626</v>
      </c>
      <c r="I532" s="22">
        <f t="shared" si="508"/>
        <v>245627.63804287626</v>
      </c>
      <c r="J532" s="22">
        <f t="shared" si="509"/>
        <v>245627.63804287626</v>
      </c>
      <c r="K532" s="22">
        <f t="shared" si="510"/>
        <v>245627.63804287626</v>
      </c>
      <c r="L532" s="22">
        <f t="shared" si="511"/>
        <v>245627.63804287626</v>
      </c>
      <c r="M532" s="22">
        <f t="shared" si="512"/>
        <v>245627.63804287626</v>
      </c>
      <c r="N532" s="22">
        <f t="shared" si="513"/>
        <v>245627.63804287626</v>
      </c>
      <c r="O532" s="22">
        <f t="shared" si="514"/>
        <v>245627.63804287626</v>
      </c>
      <c r="P532" s="22">
        <f t="shared" si="515"/>
        <v>245627.63804287626</v>
      </c>
      <c r="Q532" s="22">
        <f t="shared" si="516"/>
        <v>245627.63804287626</v>
      </c>
      <c r="R532" s="22">
        <f t="shared" si="517"/>
        <v>245627.63804287626</v>
      </c>
      <c r="S532" s="22">
        <f t="shared" si="518"/>
        <v>245627.63804287626</v>
      </c>
      <c r="T532" s="22">
        <f t="shared" si="519"/>
        <v>245627.63804287626</v>
      </c>
    </row>
    <row r="533" spans="2:28">
      <c r="B533" s="18" t="s">
        <v>52</v>
      </c>
      <c r="C533" s="14" t="s">
        <v>20</v>
      </c>
      <c r="D533" s="19"/>
      <c r="E533" s="19"/>
      <c r="F533" s="20"/>
      <c r="G533" s="21">
        <v>0</v>
      </c>
      <c r="H533" s="22">
        <f t="shared" si="520"/>
        <v>0</v>
      </c>
      <c r="I533" s="22">
        <f t="shared" si="508"/>
        <v>0</v>
      </c>
      <c r="J533" s="22">
        <f t="shared" si="509"/>
        <v>0</v>
      </c>
      <c r="K533" s="22">
        <f t="shared" si="510"/>
        <v>0</v>
      </c>
      <c r="L533" s="22">
        <f t="shared" si="511"/>
        <v>0</v>
      </c>
      <c r="M533" s="22">
        <f t="shared" si="512"/>
        <v>0</v>
      </c>
      <c r="N533" s="22">
        <f t="shared" si="513"/>
        <v>0</v>
      </c>
      <c r="O533" s="22">
        <f t="shared" si="514"/>
        <v>0</v>
      </c>
      <c r="P533" s="22">
        <f t="shared" si="515"/>
        <v>0</v>
      </c>
      <c r="Q533" s="22">
        <f t="shared" si="516"/>
        <v>0</v>
      </c>
      <c r="R533" s="22">
        <f t="shared" si="517"/>
        <v>0</v>
      </c>
      <c r="S533" s="22">
        <f t="shared" si="518"/>
        <v>0</v>
      </c>
      <c r="T533" s="22">
        <f t="shared" si="519"/>
        <v>0</v>
      </c>
    </row>
    <row r="534" spans="2:28">
      <c r="B534" s="18" t="s">
        <v>55</v>
      </c>
      <c r="C534" s="14" t="s">
        <v>20</v>
      </c>
      <c r="D534" s="19"/>
      <c r="E534" s="19"/>
      <c r="F534" s="19"/>
      <c r="G534" s="21">
        <v>0</v>
      </c>
      <c r="H534" s="22">
        <f t="shared" si="520"/>
        <v>0</v>
      </c>
      <c r="I534" s="22">
        <f t="shared" si="508"/>
        <v>0</v>
      </c>
      <c r="J534" s="22">
        <f t="shared" si="509"/>
        <v>0</v>
      </c>
      <c r="K534" s="22">
        <f t="shared" si="510"/>
        <v>0</v>
      </c>
      <c r="L534" s="22">
        <f t="shared" si="511"/>
        <v>0</v>
      </c>
      <c r="M534" s="22">
        <f t="shared" si="512"/>
        <v>0</v>
      </c>
      <c r="N534" s="22">
        <f t="shared" si="513"/>
        <v>0</v>
      </c>
      <c r="O534" s="22">
        <f t="shared" si="514"/>
        <v>0</v>
      </c>
      <c r="P534" s="22">
        <f t="shared" si="515"/>
        <v>0</v>
      </c>
      <c r="Q534" s="22">
        <f t="shared" si="516"/>
        <v>0</v>
      </c>
      <c r="R534" s="22">
        <f t="shared" si="517"/>
        <v>0</v>
      </c>
      <c r="S534" s="22">
        <f t="shared" si="518"/>
        <v>0</v>
      </c>
      <c r="T534" s="22">
        <f t="shared" si="519"/>
        <v>0</v>
      </c>
    </row>
    <row r="535" spans="2:28">
      <c r="B535" s="27" t="s">
        <v>21</v>
      </c>
      <c r="C535" s="28" t="s">
        <v>20</v>
      </c>
      <c r="D535" s="29"/>
      <c r="E535" s="29"/>
      <c r="F535" s="29"/>
      <c r="G535" s="30"/>
      <c r="H535" s="30">
        <f t="shared" ref="H535:T535" si="523">SUM(H531:H534)</f>
        <v>310006.80470954289</v>
      </c>
      <c r="I535" s="30">
        <f t="shared" si="523"/>
        <v>310006.80470954289</v>
      </c>
      <c r="J535" s="30">
        <f t="shared" si="523"/>
        <v>310006.80470954289</v>
      </c>
      <c r="K535" s="30">
        <f t="shared" si="523"/>
        <v>310006.80470954289</v>
      </c>
      <c r="L535" s="30">
        <f t="shared" si="523"/>
        <v>310006.80470954289</v>
      </c>
      <c r="M535" s="30">
        <f t="shared" si="523"/>
        <v>310006.80470954289</v>
      </c>
      <c r="N535" s="30">
        <f t="shared" si="523"/>
        <v>310006.80470954289</v>
      </c>
      <c r="O535" s="30">
        <f t="shared" si="523"/>
        <v>310006.80470954289</v>
      </c>
      <c r="P535" s="30">
        <f t="shared" si="523"/>
        <v>310006.80470954289</v>
      </c>
      <c r="Q535" s="30">
        <f t="shared" si="523"/>
        <v>310006.80470954289</v>
      </c>
      <c r="R535" s="30">
        <f t="shared" si="523"/>
        <v>310006.80470954289</v>
      </c>
      <c r="S535" s="30">
        <f t="shared" si="523"/>
        <v>310006.80470954289</v>
      </c>
      <c r="T535" s="30">
        <f t="shared" si="523"/>
        <v>310006.80470954289</v>
      </c>
    </row>
    <row r="536" spans="2:28">
      <c r="B536" s="95" t="s">
        <v>60</v>
      </c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</row>
    <row r="537" spans="2:28">
      <c r="B537" s="14" t="s">
        <v>44</v>
      </c>
      <c r="C537" s="14" t="s">
        <v>45</v>
      </c>
      <c r="D537" s="15"/>
      <c r="E537" s="15"/>
      <c r="F537" s="16"/>
      <c r="G537" s="87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9"/>
    </row>
    <row r="538" spans="2:28">
      <c r="B538" s="18" t="s">
        <v>46</v>
      </c>
      <c r="C538" s="14" t="s">
        <v>17</v>
      </c>
      <c r="D538" s="19"/>
      <c r="E538" s="19"/>
      <c r="F538" s="20"/>
      <c r="G538" s="90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</row>
    <row r="539" spans="2:28">
      <c r="B539" s="18" t="s">
        <v>51</v>
      </c>
      <c r="C539" s="14" t="s">
        <v>17</v>
      </c>
      <c r="D539" s="19"/>
      <c r="E539" s="19"/>
      <c r="F539" s="20"/>
      <c r="G539" s="91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</row>
    <row r="540" spans="2:28">
      <c r="B540" s="18" t="s">
        <v>52</v>
      </c>
      <c r="C540" s="14" t="s">
        <v>53</v>
      </c>
      <c r="D540" s="19"/>
      <c r="E540" s="19"/>
      <c r="F540" s="20"/>
      <c r="G540" s="91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</row>
    <row r="541" spans="2:28">
      <c r="B541" s="18" t="s">
        <v>55</v>
      </c>
      <c r="C541" s="14" t="s">
        <v>17</v>
      </c>
      <c r="D541" s="19"/>
      <c r="E541" s="19"/>
      <c r="F541" s="20"/>
      <c r="G541" s="91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</row>
    <row r="542" spans="2:28">
      <c r="B542" s="18" t="s">
        <v>46</v>
      </c>
      <c r="C542" s="14" t="s">
        <v>20</v>
      </c>
      <c r="D542" s="19"/>
      <c r="E542" s="19"/>
      <c r="F542" s="20"/>
      <c r="G542" s="91"/>
      <c r="H542" s="22">
        <f>IFERROR(H538*$X528,0)</f>
        <v>0</v>
      </c>
      <c r="I542" s="22">
        <f t="shared" ref="I542:S542" si="524">IFERROR(I538*$X528,0)</f>
        <v>0</v>
      </c>
      <c r="J542" s="22">
        <f t="shared" si="524"/>
        <v>0</v>
      </c>
      <c r="K542" s="22">
        <f t="shared" si="524"/>
        <v>0</v>
      </c>
      <c r="L542" s="22">
        <f t="shared" si="524"/>
        <v>0</v>
      </c>
      <c r="M542" s="22">
        <f t="shared" si="524"/>
        <v>0</v>
      </c>
      <c r="N542" s="22">
        <f t="shared" si="524"/>
        <v>0</v>
      </c>
      <c r="O542" s="22">
        <f t="shared" si="524"/>
        <v>0</v>
      </c>
      <c r="P542" s="22">
        <f t="shared" si="524"/>
        <v>0</v>
      </c>
      <c r="Q542" s="22">
        <f t="shared" si="524"/>
        <v>0</v>
      </c>
      <c r="R542" s="22">
        <f t="shared" si="524"/>
        <v>0</v>
      </c>
      <c r="S542" s="22">
        <f t="shared" si="524"/>
        <v>0</v>
      </c>
      <c r="T542" s="22">
        <f t="shared" ref="T542" si="525">T538*$X528</f>
        <v>0</v>
      </c>
    </row>
    <row r="543" spans="2:28">
      <c r="B543" s="18" t="s">
        <v>51</v>
      </c>
      <c r="C543" s="14" t="s">
        <v>20</v>
      </c>
      <c r="D543" s="19"/>
      <c r="E543" s="19"/>
      <c r="F543" s="20"/>
      <c r="G543" s="91"/>
      <c r="H543" s="22">
        <f t="shared" ref="H543:S545" si="526">IFERROR(H539*$X529,0)</f>
        <v>0</v>
      </c>
      <c r="I543" s="22">
        <f t="shared" si="526"/>
        <v>0</v>
      </c>
      <c r="J543" s="22">
        <f t="shared" si="526"/>
        <v>0</v>
      </c>
      <c r="K543" s="22">
        <f t="shared" si="526"/>
        <v>0</v>
      </c>
      <c r="L543" s="22">
        <f t="shared" si="526"/>
        <v>0</v>
      </c>
      <c r="M543" s="22">
        <f t="shared" si="526"/>
        <v>0</v>
      </c>
      <c r="N543" s="22">
        <f t="shared" si="526"/>
        <v>0</v>
      </c>
      <c r="O543" s="22">
        <f t="shared" si="526"/>
        <v>0</v>
      </c>
      <c r="P543" s="22">
        <f t="shared" si="526"/>
        <v>0</v>
      </c>
      <c r="Q543" s="22">
        <f t="shared" si="526"/>
        <v>0</v>
      </c>
      <c r="R543" s="22">
        <f t="shared" si="526"/>
        <v>0</v>
      </c>
      <c r="S543" s="22">
        <f t="shared" si="526"/>
        <v>0</v>
      </c>
      <c r="T543" s="22">
        <f t="shared" ref="T543" si="527">T539*$X529</f>
        <v>0</v>
      </c>
    </row>
    <row r="544" spans="2:28">
      <c r="B544" s="18" t="s">
        <v>52</v>
      </c>
      <c r="C544" s="14" t="s">
        <v>20</v>
      </c>
      <c r="D544" s="19"/>
      <c r="E544" s="19"/>
      <c r="F544" s="20"/>
      <c r="G544" s="91"/>
      <c r="H544" s="22">
        <f t="shared" si="526"/>
        <v>0</v>
      </c>
      <c r="I544" s="22">
        <f t="shared" si="526"/>
        <v>0</v>
      </c>
      <c r="J544" s="22">
        <f t="shared" si="526"/>
        <v>0</v>
      </c>
      <c r="K544" s="22">
        <f t="shared" si="526"/>
        <v>0</v>
      </c>
      <c r="L544" s="22">
        <f t="shared" si="526"/>
        <v>0</v>
      </c>
      <c r="M544" s="22">
        <f t="shared" si="526"/>
        <v>0</v>
      </c>
      <c r="N544" s="22">
        <f t="shared" si="526"/>
        <v>0</v>
      </c>
      <c r="O544" s="22">
        <f t="shared" si="526"/>
        <v>0</v>
      </c>
      <c r="P544" s="22">
        <f t="shared" si="526"/>
        <v>0</v>
      </c>
      <c r="Q544" s="22">
        <f t="shared" si="526"/>
        <v>0</v>
      </c>
      <c r="R544" s="22">
        <f t="shared" si="526"/>
        <v>0</v>
      </c>
      <c r="S544" s="22">
        <f t="shared" si="526"/>
        <v>0</v>
      </c>
      <c r="T544" s="22">
        <f t="shared" ref="T544" si="528">IFERROR(T540*$X531,0)</f>
        <v>0</v>
      </c>
    </row>
    <row r="545" spans="2:20">
      <c r="B545" s="18" t="s">
        <v>55</v>
      </c>
      <c r="C545" s="14" t="s">
        <v>20</v>
      </c>
      <c r="D545" s="19"/>
      <c r="E545" s="19"/>
      <c r="F545" s="19"/>
      <c r="G545" s="91"/>
      <c r="H545" s="22">
        <f t="shared" si="526"/>
        <v>0</v>
      </c>
      <c r="I545" s="22">
        <f t="shared" si="526"/>
        <v>0</v>
      </c>
      <c r="J545" s="22">
        <f t="shared" si="526"/>
        <v>0</v>
      </c>
      <c r="K545" s="22">
        <f t="shared" si="526"/>
        <v>0</v>
      </c>
      <c r="L545" s="22">
        <f t="shared" si="526"/>
        <v>0</v>
      </c>
      <c r="M545" s="22">
        <f t="shared" si="526"/>
        <v>0</v>
      </c>
      <c r="N545" s="22">
        <f t="shared" si="526"/>
        <v>0</v>
      </c>
      <c r="O545" s="22">
        <f t="shared" si="526"/>
        <v>0</v>
      </c>
      <c r="P545" s="22">
        <f t="shared" si="526"/>
        <v>0</v>
      </c>
      <c r="Q545" s="22">
        <f t="shared" si="526"/>
        <v>0</v>
      </c>
      <c r="R545" s="22">
        <f t="shared" si="526"/>
        <v>0</v>
      </c>
      <c r="S545" s="22">
        <f t="shared" si="526"/>
        <v>0</v>
      </c>
      <c r="T545" s="22">
        <f t="shared" ref="T545" si="529">T541*$Y531</f>
        <v>0</v>
      </c>
    </row>
    <row r="546" spans="2:20">
      <c r="B546" s="27" t="s">
        <v>21</v>
      </c>
      <c r="C546" s="28" t="s">
        <v>20</v>
      </c>
      <c r="D546" s="29"/>
      <c r="E546" s="29"/>
      <c r="F546" s="29"/>
      <c r="G546" s="27"/>
      <c r="H546" s="30">
        <f t="shared" ref="H546:T546" si="530">SUM(H542:H545)</f>
        <v>0</v>
      </c>
      <c r="I546" s="30">
        <f t="shared" si="530"/>
        <v>0</v>
      </c>
      <c r="J546" s="30">
        <f t="shared" si="530"/>
        <v>0</v>
      </c>
      <c r="K546" s="30">
        <f t="shared" si="530"/>
        <v>0</v>
      </c>
      <c r="L546" s="30">
        <f t="shared" si="530"/>
        <v>0</v>
      </c>
      <c r="M546" s="30">
        <f t="shared" si="530"/>
        <v>0</v>
      </c>
      <c r="N546" s="30">
        <f t="shared" si="530"/>
        <v>0</v>
      </c>
      <c r="O546" s="30">
        <f t="shared" si="530"/>
        <v>0</v>
      </c>
      <c r="P546" s="30">
        <f t="shared" si="530"/>
        <v>0</v>
      </c>
      <c r="Q546" s="30">
        <f t="shared" si="530"/>
        <v>0</v>
      </c>
      <c r="R546" s="30">
        <f t="shared" si="530"/>
        <v>0</v>
      </c>
      <c r="S546" s="30">
        <f t="shared" si="530"/>
        <v>0</v>
      </c>
      <c r="T546" s="30">
        <f t="shared" si="530"/>
        <v>0</v>
      </c>
    </row>
    <row r="547" spans="2:20">
      <c r="B547" s="95" t="s">
        <v>61</v>
      </c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</row>
    <row r="548" spans="2:20">
      <c r="B548" s="14" t="s">
        <v>44</v>
      </c>
      <c r="C548" s="14" t="s">
        <v>45</v>
      </c>
      <c r="D548" s="15"/>
      <c r="E548" s="15"/>
      <c r="F548" s="16"/>
      <c r="G548" s="87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9"/>
    </row>
    <row r="549" spans="2:20">
      <c r="B549" s="18" t="s">
        <v>46</v>
      </c>
      <c r="C549" s="14" t="s">
        <v>17</v>
      </c>
      <c r="D549" s="19"/>
      <c r="E549" s="19"/>
      <c r="F549" s="20"/>
      <c r="G549" s="90"/>
      <c r="H549" s="22">
        <f t="shared" ref="H549:T549" si="531">H527-H538</f>
        <v>12.875833333333329</v>
      </c>
      <c r="I549" s="22">
        <f t="shared" si="531"/>
        <v>12.875833333333329</v>
      </c>
      <c r="J549" s="22">
        <f t="shared" si="531"/>
        <v>12.875833333333329</v>
      </c>
      <c r="K549" s="22">
        <f t="shared" si="531"/>
        <v>12.875833333333329</v>
      </c>
      <c r="L549" s="22">
        <f t="shared" si="531"/>
        <v>12.875833333333329</v>
      </c>
      <c r="M549" s="22">
        <f t="shared" si="531"/>
        <v>12.875833333333329</v>
      </c>
      <c r="N549" s="22">
        <f t="shared" si="531"/>
        <v>12.875833333333329</v>
      </c>
      <c r="O549" s="22">
        <f t="shared" si="531"/>
        <v>12.875833333333329</v>
      </c>
      <c r="P549" s="22">
        <f t="shared" si="531"/>
        <v>12.875833333333329</v>
      </c>
      <c r="Q549" s="22">
        <f t="shared" si="531"/>
        <v>12.875833333333329</v>
      </c>
      <c r="R549" s="22">
        <f t="shared" si="531"/>
        <v>12.875833333333329</v>
      </c>
      <c r="S549" s="22">
        <f t="shared" si="531"/>
        <v>12.875833333333329</v>
      </c>
      <c r="T549" s="22">
        <f t="shared" si="531"/>
        <v>12.875833333333329</v>
      </c>
    </row>
    <row r="550" spans="2:20">
      <c r="B550" s="18" t="s">
        <v>51</v>
      </c>
      <c r="C550" s="14" t="s">
        <v>17</v>
      </c>
      <c r="D550" s="19"/>
      <c r="E550" s="19"/>
      <c r="F550" s="20"/>
      <c r="G550" s="91"/>
      <c r="H550" s="22">
        <f t="shared" ref="H550:T550" si="532">H528-H539</f>
        <v>73.345766682455803</v>
      </c>
      <c r="I550" s="22">
        <f t="shared" si="532"/>
        <v>73.345766682455803</v>
      </c>
      <c r="J550" s="22">
        <f t="shared" si="532"/>
        <v>73.345766682455803</v>
      </c>
      <c r="K550" s="22">
        <f t="shared" si="532"/>
        <v>73.345766682455803</v>
      </c>
      <c r="L550" s="22">
        <f t="shared" si="532"/>
        <v>73.345766682455803</v>
      </c>
      <c r="M550" s="22">
        <f t="shared" si="532"/>
        <v>73.345766682455803</v>
      </c>
      <c r="N550" s="22">
        <f t="shared" si="532"/>
        <v>73.345766682455803</v>
      </c>
      <c r="O550" s="22">
        <f t="shared" si="532"/>
        <v>73.345766682455803</v>
      </c>
      <c r="P550" s="22">
        <f t="shared" si="532"/>
        <v>73.345766682455803</v>
      </c>
      <c r="Q550" s="22">
        <f t="shared" si="532"/>
        <v>73.345766682455803</v>
      </c>
      <c r="R550" s="22">
        <f t="shared" si="532"/>
        <v>73.345766682455803</v>
      </c>
      <c r="S550" s="22">
        <f t="shared" si="532"/>
        <v>73.345766682455803</v>
      </c>
      <c r="T550" s="22">
        <f t="shared" si="532"/>
        <v>73.345766682455803</v>
      </c>
    </row>
    <row r="551" spans="2:20">
      <c r="B551" s="18" t="s">
        <v>52</v>
      </c>
      <c r="C551" s="14" t="s">
        <v>53</v>
      </c>
      <c r="D551" s="19"/>
      <c r="E551" s="19"/>
      <c r="F551" s="20"/>
      <c r="G551" s="91"/>
      <c r="H551" s="22">
        <f t="shared" ref="H551:T551" si="533">H529-H540</f>
        <v>0</v>
      </c>
      <c r="I551" s="22">
        <f t="shared" si="533"/>
        <v>0</v>
      </c>
      <c r="J551" s="22">
        <f t="shared" si="533"/>
        <v>0</v>
      </c>
      <c r="K551" s="22">
        <f t="shared" si="533"/>
        <v>0</v>
      </c>
      <c r="L551" s="22">
        <f t="shared" si="533"/>
        <v>0</v>
      </c>
      <c r="M551" s="22">
        <f t="shared" si="533"/>
        <v>0</v>
      </c>
      <c r="N551" s="22">
        <f t="shared" si="533"/>
        <v>0</v>
      </c>
      <c r="O551" s="22">
        <f t="shared" si="533"/>
        <v>0</v>
      </c>
      <c r="P551" s="22">
        <f t="shared" si="533"/>
        <v>0</v>
      </c>
      <c r="Q551" s="22">
        <f t="shared" si="533"/>
        <v>0</v>
      </c>
      <c r="R551" s="22">
        <f t="shared" si="533"/>
        <v>0</v>
      </c>
      <c r="S551" s="22">
        <f t="shared" si="533"/>
        <v>0</v>
      </c>
      <c r="T551" s="22">
        <f t="shared" si="533"/>
        <v>0</v>
      </c>
    </row>
    <row r="552" spans="2:20">
      <c r="B552" s="18" t="s">
        <v>55</v>
      </c>
      <c r="C552" s="14" t="s">
        <v>17</v>
      </c>
      <c r="D552" s="19"/>
      <c r="E552" s="19"/>
      <c r="F552" s="20"/>
      <c r="G552" s="91"/>
      <c r="H552" s="22">
        <f t="shared" ref="H552:T552" si="534">H530-H541</f>
        <v>0</v>
      </c>
      <c r="I552" s="22">
        <f t="shared" si="534"/>
        <v>0</v>
      </c>
      <c r="J552" s="22">
        <f t="shared" si="534"/>
        <v>0</v>
      </c>
      <c r="K552" s="22">
        <f t="shared" si="534"/>
        <v>0</v>
      </c>
      <c r="L552" s="22">
        <f t="shared" si="534"/>
        <v>0</v>
      </c>
      <c r="M552" s="22">
        <f t="shared" si="534"/>
        <v>0</v>
      </c>
      <c r="N552" s="22">
        <f t="shared" si="534"/>
        <v>0</v>
      </c>
      <c r="O552" s="22">
        <f t="shared" si="534"/>
        <v>0</v>
      </c>
      <c r="P552" s="22">
        <f t="shared" si="534"/>
        <v>0</v>
      </c>
      <c r="Q552" s="22">
        <f t="shared" si="534"/>
        <v>0</v>
      </c>
      <c r="R552" s="22">
        <f t="shared" si="534"/>
        <v>0</v>
      </c>
      <c r="S552" s="22">
        <f t="shared" si="534"/>
        <v>0</v>
      </c>
      <c r="T552" s="22">
        <f t="shared" si="534"/>
        <v>0</v>
      </c>
    </row>
    <row r="553" spans="2:20">
      <c r="B553" s="18" t="s">
        <v>46</v>
      </c>
      <c r="C553" s="14" t="s">
        <v>20</v>
      </c>
      <c r="D553" s="19"/>
      <c r="E553" s="19"/>
      <c r="F553" s="20"/>
      <c r="G553" s="91"/>
      <c r="H553" s="22">
        <f>IFERROR(H531-H542,0)</f>
        <v>64379.166666666657</v>
      </c>
      <c r="I553" s="22">
        <f t="shared" ref="I553:S553" si="535">IFERROR(I531-I542,0)</f>
        <v>64379.166666666657</v>
      </c>
      <c r="J553" s="22">
        <f t="shared" si="535"/>
        <v>64379.166666666657</v>
      </c>
      <c r="K553" s="22">
        <f t="shared" si="535"/>
        <v>64379.166666666657</v>
      </c>
      <c r="L553" s="22">
        <f t="shared" si="535"/>
        <v>64379.166666666657</v>
      </c>
      <c r="M553" s="22">
        <f t="shared" si="535"/>
        <v>64379.166666666657</v>
      </c>
      <c r="N553" s="22">
        <f t="shared" si="535"/>
        <v>64379.166666666657</v>
      </c>
      <c r="O553" s="22">
        <f t="shared" si="535"/>
        <v>64379.166666666657</v>
      </c>
      <c r="P553" s="22">
        <f t="shared" si="535"/>
        <v>64379.166666666657</v>
      </c>
      <c r="Q553" s="22">
        <f t="shared" si="535"/>
        <v>64379.166666666657</v>
      </c>
      <c r="R553" s="22">
        <f t="shared" si="535"/>
        <v>64379.166666666657</v>
      </c>
      <c r="S553" s="22">
        <f t="shared" si="535"/>
        <v>64379.166666666657</v>
      </c>
      <c r="T553" s="22">
        <f t="shared" ref="T553" si="536">T531-T542</f>
        <v>64379.166666666657</v>
      </c>
    </row>
    <row r="554" spans="2:20">
      <c r="B554" s="18" t="s">
        <v>51</v>
      </c>
      <c r="C554" s="14" t="s">
        <v>20</v>
      </c>
      <c r="D554" s="19"/>
      <c r="E554" s="19"/>
      <c r="F554" s="20"/>
      <c r="G554" s="91"/>
      <c r="H554" s="22">
        <f t="shared" ref="H554:S556" si="537">IFERROR(H532-H543,0)</f>
        <v>245627.63804287626</v>
      </c>
      <c r="I554" s="22">
        <f t="shared" si="537"/>
        <v>245627.63804287626</v>
      </c>
      <c r="J554" s="22">
        <f t="shared" si="537"/>
        <v>245627.63804287626</v>
      </c>
      <c r="K554" s="22">
        <f t="shared" si="537"/>
        <v>245627.63804287626</v>
      </c>
      <c r="L554" s="22">
        <f t="shared" si="537"/>
        <v>245627.63804287626</v>
      </c>
      <c r="M554" s="22">
        <f t="shared" si="537"/>
        <v>245627.63804287626</v>
      </c>
      <c r="N554" s="22">
        <f t="shared" si="537"/>
        <v>245627.63804287626</v>
      </c>
      <c r="O554" s="22">
        <f t="shared" si="537"/>
        <v>245627.63804287626</v>
      </c>
      <c r="P554" s="22">
        <f t="shared" si="537"/>
        <v>245627.63804287626</v>
      </c>
      <c r="Q554" s="22">
        <f t="shared" si="537"/>
        <v>245627.63804287626</v>
      </c>
      <c r="R554" s="22">
        <f t="shared" si="537"/>
        <v>245627.63804287626</v>
      </c>
      <c r="S554" s="22">
        <f t="shared" si="537"/>
        <v>245627.63804287626</v>
      </c>
      <c r="T554" s="22">
        <f t="shared" ref="T554" si="538">T532-T543</f>
        <v>245627.63804287626</v>
      </c>
    </row>
    <row r="555" spans="2:20">
      <c r="B555" s="18" t="s">
        <v>52</v>
      </c>
      <c r="C555" s="14" t="s">
        <v>20</v>
      </c>
      <c r="D555" s="19"/>
      <c r="E555" s="19"/>
      <c r="F555" s="20"/>
      <c r="G555" s="91"/>
      <c r="H555" s="22">
        <f t="shared" si="537"/>
        <v>0</v>
      </c>
      <c r="I555" s="22">
        <f t="shared" si="537"/>
        <v>0</v>
      </c>
      <c r="J555" s="22">
        <f t="shared" si="537"/>
        <v>0</v>
      </c>
      <c r="K555" s="22">
        <f t="shared" si="537"/>
        <v>0</v>
      </c>
      <c r="L555" s="22">
        <f t="shared" si="537"/>
        <v>0</v>
      </c>
      <c r="M555" s="22">
        <f t="shared" si="537"/>
        <v>0</v>
      </c>
      <c r="N555" s="22">
        <f t="shared" si="537"/>
        <v>0</v>
      </c>
      <c r="O555" s="22">
        <f t="shared" si="537"/>
        <v>0</v>
      </c>
      <c r="P555" s="22">
        <f t="shared" si="537"/>
        <v>0</v>
      </c>
      <c r="Q555" s="22">
        <f t="shared" si="537"/>
        <v>0</v>
      </c>
      <c r="R555" s="22">
        <f t="shared" si="537"/>
        <v>0</v>
      </c>
      <c r="S555" s="22">
        <f t="shared" si="537"/>
        <v>0</v>
      </c>
      <c r="T555" s="22">
        <f t="shared" ref="T555" si="539">T533-T544</f>
        <v>0</v>
      </c>
    </row>
    <row r="556" spans="2:20">
      <c r="B556" s="18" t="s">
        <v>55</v>
      </c>
      <c r="C556" s="14" t="s">
        <v>20</v>
      </c>
      <c r="D556" s="19"/>
      <c r="E556" s="19"/>
      <c r="F556" s="19"/>
      <c r="G556" s="91"/>
      <c r="H556" s="22">
        <f t="shared" si="537"/>
        <v>0</v>
      </c>
      <c r="I556" s="22">
        <f t="shared" si="537"/>
        <v>0</v>
      </c>
      <c r="J556" s="22">
        <f t="shared" si="537"/>
        <v>0</v>
      </c>
      <c r="K556" s="22">
        <f t="shared" si="537"/>
        <v>0</v>
      </c>
      <c r="L556" s="22">
        <f t="shared" si="537"/>
        <v>0</v>
      </c>
      <c r="M556" s="22">
        <f t="shared" si="537"/>
        <v>0</v>
      </c>
      <c r="N556" s="22">
        <f t="shared" si="537"/>
        <v>0</v>
      </c>
      <c r="O556" s="22">
        <f t="shared" si="537"/>
        <v>0</v>
      </c>
      <c r="P556" s="22">
        <f t="shared" si="537"/>
        <v>0</v>
      </c>
      <c r="Q556" s="22">
        <f t="shared" si="537"/>
        <v>0</v>
      </c>
      <c r="R556" s="22">
        <f t="shared" si="537"/>
        <v>0</v>
      </c>
      <c r="S556" s="22">
        <f t="shared" si="537"/>
        <v>0</v>
      </c>
      <c r="T556" s="22">
        <f t="shared" ref="T556" si="540">T534-T545</f>
        <v>0</v>
      </c>
    </row>
    <row r="557" spans="2:20">
      <c r="B557" s="27" t="s">
        <v>21</v>
      </c>
      <c r="C557" s="28" t="s">
        <v>20</v>
      </c>
      <c r="D557" s="29"/>
      <c r="E557" s="29"/>
      <c r="F557" s="29"/>
      <c r="G557" s="27"/>
      <c r="H557" s="30">
        <f t="shared" ref="H557:T557" si="541">SUM(H553:H556)</f>
        <v>310006.80470954289</v>
      </c>
      <c r="I557" s="30">
        <f t="shared" si="541"/>
        <v>310006.80470954289</v>
      </c>
      <c r="J557" s="30">
        <f t="shared" si="541"/>
        <v>310006.80470954289</v>
      </c>
      <c r="K557" s="30">
        <f t="shared" si="541"/>
        <v>310006.80470954289</v>
      </c>
      <c r="L557" s="30">
        <f t="shared" si="541"/>
        <v>310006.80470954289</v>
      </c>
      <c r="M557" s="30">
        <f t="shared" si="541"/>
        <v>310006.80470954289</v>
      </c>
      <c r="N557" s="30">
        <f t="shared" si="541"/>
        <v>310006.80470954289</v>
      </c>
      <c r="O557" s="30">
        <f t="shared" si="541"/>
        <v>310006.80470954289</v>
      </c>
      <c r="P557" s="30">
        <f t="shared" si="541"/>
        <v>310006.80470954289</v>
      </c>
      <c r="Q557" s="30">
        <f t="shared" si="541"/>
        <v>310006.80470954289</v>
      </c>
      <c r="R557" s="30">
        <f t="shared" si="541"/>
        <v>310006.80470954289</v>
      </c>
      <c r="S557" s="30">
        <f t="shared" si="541"/>
        <v>310006.80470954289</v>
      </c>
      <c r="T557" s="30">
        <f t="shared" si="541"/>
        <v>310006.80470954289</v>
      </c>
    </row>
  </sheetData>
  <protectedRanges>
    <protectedRange sqref="W28 H94:S97 T95:T97 H57:S60 T208 H279:S282 H316:S319 H353:S356 H390:S393 H427:S430 H131:S134 H205:S208 H242:S245 H464:S467 H501:S504 H538:S541 H168:T171" name="Úspory"/>
  </protectedRanges>
  <mergeCells count="222">
    <mergeCell ref="B3:T4"/>
    <mergeCell ref="B6:T6"/>
    <mergeCell ref="G7:T7"/>
    <mergeCell ref="V8:V9"/>
    <mergeCell ref="W8:W9"/>
    <mergeCell ref="X8:X9"/>
    <mergeCell ref="B41:T42"/>
    <mergeCell ref="B44:T44"/>
    <mergeCell ref="G45:T45"/>
    <mergeCell ref="V45:V46"/>
    <mergeCell ref="W45:W46"/>
    <mergeCell ref="X45:X46"/>
    <mergeCell ref="B17:T17"/>
    <mergeCell ref="G18:T18"/>
    <mergeCell ref="G19:G26"/>
    <mergeCell ref="B28:T28"/>
    <mergeCell ref="G29:T29"/>
    <mergeCell ref="G30:G37"/>
    <mergeCell ref="V5:W5"/>
    <mergeCell ref="B78:T79"/>
    <mergeCell ref="B81:T81"/>
    <mergeCell ref="G82:T82"/>
    <mergeCell ref="V82:V83"/>
    <mergeCell ref="W82:W83"/>
    <mergeCell ref="X82:X83"/>
    <mergeCell ref="B55:T55"/>
    <mergeCell ref="G56:T56"/>
    <mergeCell ref="G57:G64"/>
    <mergeCell ref="B66:T66"/>
    <mergeCell ref="G67:T67"/>
    <mergeCell ref="G68:G75"/>
    <mergeCell ref="V119:V120"/>
    <mergeCell ref="W119:W120"/>
    <mergeCell ref="X119:X120"/>
    <mergeCell ref="B92:T92"/>
    <mergeCell ref="G93:T93"/>
    <mergeCell ref="G94:G101"/>
    <mergeCell ref="B103:T103"/>
    <mergeCell ref="G104:T104"/>
    <mergeCell ref="G105:G112"/>
    <mergeCell ref="B129:T129"/>
    <mergeCell ref="G130:T130"/>
    <mergeCell ref="G131:G138"/>
    <mergeCell ref="B140:T140"/>
    <mergeCell ref="G141:T141"/>
    <mergeCell ref="G142:G149"/>
    <mergeCell ref="B115:T116"/>
    <mergeCell ref="B118:T118"/>
    <mergeCell ref="G119:T119"/>
    <mergeCell ref="W193:W194"/>
    <mergeCell ref="X193:X194"/>
    <mergeCell ref="B166:T166"/>
    <mergeCell ref="G167:T167"/>
    <mergeCell ref="G168:G175"/>
    <mergeCell ref="B177:T177"/>
    <mergeCell ref="G178:T178"/>
    <mergeCell ref="G179:G186"/>
    <mergeCell ref="B152:T153"/>
    <mergeCell ref="B155:T155"/>
    <mergeCell ref="G156:T156"/>
    <mergeCell ref="V156:V157"/>
    <mergeCell ref="W156:W157"/>
    <mergeCell ref="X156:X157"/>
    <mergeCell ref="B203:T203"/>
    <mergeCell ref="G204:T204"/>
    <mergeCell ref="G205:G212"/>
    <mergeCell ref="B214:T214"/>
    <mergeCell ref="G215:T215"/>
    <mergeCell ref="B189:T190"/>
    <mergeCell ref="B192:T192"/>
    <mergeCell ref="G193:T193"/>
    <mergeCell ref="V193:V194"/>
    <mergeCell ref="G216:G223"/>
    <mergeCell ref="B226:T227"/>
    <mergeCell ref="B229:T229"/>
    <mergeCell ref="G230:T230"/>
    <mergeCell ref="V230:V231"/>
    <mergeCell ref="W230:W231"/>
    <mergeCell ref="Z230:Z231"/>
    <mergeCell ref="AA230:AA231"/>
    <mergeCell ref="AB230:AB231"/>
    <mergeCell ref="G252:T252"/>
    <mergeCell ref="G253:G260"/>
    <mergeCell ref="B263:T264"/>
    <mergeCell ref="B266:T266"/>
    <mergeCell ref="G267:T267"/>
    <mergeCell ref="V267:V268"/>
    <mergeCell ref="X230:X231"/>
    <mergeCell ref="B240:T240"/>
    <mergeCell ref="G241:T241"/>
    <mergeCell ref="G242:G249"/>
    <mergeCell ref="B251:T251"/>
    <mergeCell ref="G289:T289"/>
    <mergeCell ref="G290:G297"/>
    <mergeCell ref="B300:T301"/>
    <mergeCell ref="B303:T303"/>
    <mergeCell ref="G304:T304"/>
    <mergeCell ref="V304:V305"/>
    <mergeCell ref="W304:W305"/>
    <mergeCell ref="X304:X305"/>
    <mergeCell ref="W267:W268"/>
    <mergeCell ref="X267:X268"/>
    <mergeCell ref="B277:T277"/>
    <mergeCell ref="G278:T278"/>
    <mergeCell ref="G279:G286"/>
    <mergeCell ref="B288:T288"/>
    <mergeCell ref="B337:T338"/>
    <mergeCell ref="B340:T340"/>
    <mergeCell ref="G341:T341"/>
    <mergeCell ref="V341:V342"/>
    <mergeCell ref="W341:W342"/>
    <mergeCell ref="X341:X342"/>
    <mergeCell ref="B314:T314"/>
    <mergeCell ref="G315:T315"/>
    <mergeCell ref="G316:G323"/>
    <mergeCell ref="B325:T325"/>
    <mergeCell ref="G326:T326"/>
    <mergeCell ref="G327:G334"/>
    <mergeCell ref="V378:V379"/>
    <mergeCell ref="W378:W379"/>
    <mergeCell ref="X378:X379"/>
    <mergeCell ref="B351:T351"/>
    <mergeCell ref="G352:T352"/>
    <mergeCell ref="G353:G360"/>
    <mergeCell ref="B362:T362"/>
    <mergeCell ref="G363:T363"/>
    <mergeCell ref="G364:G371"/>
    <mergeCell ref="B388:T388"/>
    <mergeCell ref="G389:T389"/>
    <mergeCell ref="G390:G397"/>
    <mergeCell ref="B399:T399"/>
    <mergeCell ref="G400:T400"/>
    <mergeCell ref="G401:G408"/>
    <mergeCell ref="B374:T375"/>
    <mergeCell ref="B377:T377"/>
    <mergeCell ref="G378:T378"/>
    <mergeCell ref="Z8:Z9"/>
    <mergeCell ref="AA8:AA9"/>
    <mergeCell ref="AB8:AB9"/>
    <mergeCell ref="Z45:Z46"/>
    <mergeCell ref="AA45:AA46"/>
    <mergeCell ref="AB45:AB46"/>
    <mergeCell ref="Z82:Z83"/>
    <mergeCell ref="AA82:AA83"/>
    <mergeCell ref="AB82:AB83"/>
    <mergeCell ref="Z119:Z120"/>
    <mergeCell ref="AA119:AA120"/>
    <mergeCell ref="AB119:AB120"/>
    <mergeCell ref="Z156:Z157"/>
    <mergeCell ref="AA156:AA157"/>
    <mergeCell ref="AB156:AB157"/>
    <mergeCell ref="Z193:Z194"/>
    <mergeCell ref="AA193:AA194"/>
    <mergeCell ref="AB193:AB194"/>
    <mergeCell ref="Z378:Z379"/>
    <mergeCell ref="AA378:AA379"/>
    <mergeCell ref="AB378:AB379"/>
    <mergeCell ref="Z267:Z268"/>
    <mergeCell ref="AA267:AA268"/>
    <mergeCell ref="AB267:AB268"/>
    <mergeCell ref="Z304:Z305"/>
    <mergeCell ref="AA304:AA305"/>
    <mergeCell ref="AB304:AB305"/>
    <mergeCell ref="Z341:Z342"/>
    <mergeCell ref="AA341:AA342"/>
    <mergeCell ref="AB341:AB342"/>
    <mergeCell ref="B411:T412"/>
    <mergeCell ref="B414:T414"/>
    <mergeCell ref="G415:T415"/>
    <mergeCell ref="V415:V416"/>
    <mergeCell ref="W415:W416"/>
    <mergeCell ref="X415:X416"/>
    <mergeCell ref="Z415:Z416"/>
    <mergeCell ref="AA415:AA416"/>
    <mergeCell ref="B425:T425"/>
    <mergeCell ref="G426:T426"/>
    <mergeCell ref="G427:G434"/>
    <mergeCell ref="B436:T436"/>
    <mergeCell ref="G437:T437"/>
    <mergeCell ref="G438:G445"/>
    <mergeCell ref="B448:T449"/>
    <mergeCell ref="B451:T451"/>
    <mergeCell ref="G452:T452"/>
    <mergeCell ref="B462:T462"/>
    <mergeCell ref="AA452:AA453"/>
    <mergeCell ref="B485:T486"/>
    <mergeCell ref="B488:T488"/>
    <mergeCell ref="G489:T489"/>
    <mergeCell ref="V489:V490"/>
    <mergeCell ref="W489:W490"/>
    <mergeCell ref="X489:X490"/>
    <mergeCell ref="Z489:Z490"/>
    <mergeCell ref="AA489:AA490"/>
    <mergeCell ref="G463:T463"/>
    <mergeCell ref="G464:G471"/>
    <mergeCell ref="B473:T473"/>
    <mergeCell ref="G474:T474"/>
    <mergeCell ref="G475:G482"/>
    <mergeCell ref="V452:V453"/>
    <mergeCell ref="W452:W453"/>
    <mergeCell ref="X452:X453"/>
    <mergeCell ref="Z452:Z453"/>
    <mergeCell ref="B499:T499"/>
    <mergeCell ref="G500:T500"/>
    <mergeCell ref="G501:G508"/>
    <mergeCell ref="B510:T510"/>
    <mergeCell ref="G511:T511"/>
    <mergeCell ref="G512:G519"/>
    <mergeCell ref="B522:T523"/>
    <mergeCell ref="B525:T525"/>
    <mergeCell ref="G526:T526"/>
    <mergeCell ref="G548:T548"/>
    <mergeCell ref="G549:G556"/>
    <mergeCell ref="V526:V527"/>
    <mergeCell ref="W526:W527"/>
    <mergeCell ref="X526:X527"/>
    <mergeCell ref="Z526:Z527"/>
    <mergeCell ref="AA526:AA527"/>
    <mergeCell ref="B536:T536"/>
    <mergeCell ref="G537:T537"/>
    <mergeCell ref="G538:G545"/>
    <mergeCell ref="B547:T54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382C-F101-4EDF-B77D-288142CB883D}">
  <dimension ref="A1:BF432"/>
  <sheetViews>
    <sheetView workbookViewId="0">
      <selection activeCell="P1" sqref="P1"/>
    </sheetView>
  </sheetViews>
  <sheetFormatPr defaultColWidth="8.85546875" defaultRowHeight="15"/>
  <cols>
    <col min="2" max="2" width="31" bestFit="1" customWidth="1"/>
    <col min="5" max="5" width="13.85546875" customWidth="1"/>
    <col min="16" max="18" width="8.85546875" hidden="1" customWidth="1"/>
  </cols>
  <sheetData>
    <row r="1" spans="1:58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</row>
    <row r="2" spans="1:58">
      <c r="A2" s="43"/>
      <c r="B2" s="125" t="s">
        <v>62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58">
      <c r="A3" s="43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43"/>
      <c r="T3" s="126" t="s">
        <v>37</v>
      </c>
      <c r="U3" s="127"/>
      <c r="V3" s="127"/>
      <c r="W3" s="128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58">
      <c r="A4" s="43"/>
      <c r="B4" s="44" t="s">
        <v>39</v>
      </c>
      <c r="C4" s="45">
        <v>10</v>
      </c>
      <c r="D4" s="129"/>
      <c r="E4" s="130"/>
      <c r="F4" s="45">
        <v>2026</v>
      </c>
      <c r="G4" s="45">
        <v>2027</v>
      </c>
      <c r="H4" s="45">
        <v>2028</v>
      </c>
      <c r="I4" s="45">
        <v>2029</v>
      </c>
      <c r="J4" s="45">
        <v>2030</v>
      </c>
      <c r="K4" s="45">
        <v>2031</v>
      </c>
      <c r="L4" s="45">
        <v>2032</v>
      </c>
      <c r="M4" s="45">
        <v>2033</v>
      </c>
      <c r="N4" s="45">
        <v>2034</v>
      </c>
      <c r="O4" s="45">
        <v>2035</v>
      </c>
      <c r="P4" s="45">
        <v>2036</v>
      </c>
      <c r="Q4" s="45">
        <v>2035</v>
      </c>
      <c r="R4" s="45">
        <v>2036</v>
      </c>
      <c r="S4" s="43"/>
      <c r="T4" s="131" t="s">
        <v>38</v>
      </c>
      <c r="U4" s="132"/>
      <c r="V4" s="132"/>
      <c r="W4" s="13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58">
      <c r="A5" s="43"/>
      <c r="B5" s="134" t="s">
        <v>63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43"/>
      <c r="T5" s="138" t="s">
        <v>64</v>
      </c>
      <c r="U5" s="139"/>
      <c r="V5" s="139"/>
      <c r="W5" s="140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</row>
    <row r="6" spans="1:58">
      <c r="A6" s="46"/>
      <c r="B6" s="47" t="s">
        <v>44</v>
      </c>
      <c r="C6" s="47" t="s">
        <v>45</v>
      </c>
      <c r="D6" s="47" t="s">
        <v>40</v>
      </c>
      <c r="E6" s="47" t="s">
        <v>41</v>
      </c>
      <c r="F6" s="135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58">
      <c r="A7" s="46"/>
      <c r="B7" s="18" t="s">
        <v>46</v>
      </c>
      <c r="C7" s="14" t="s">
        <v>17</v>
      </c>
      <c r="D7" s="48">
        <v>1</v>
      </c>
      <c r="E7" s="49">
        <f>'8 - Údaje a hodnotícíc tabulky'!G8</f>
        <v>635.72466999999995</v>
      </c>
      <c r="F7" s="50">
        <f>E7</f>
        <v>635.72466999999995</v>
      </c>
      <c r="G7" s="50">
        <f t="shared" ref="G7:Q7" si="0">F7</f>
        <v>635.72466999999995</v>
      </c>
      <c r="H7" s="50">
        <f t="shared" si="0"/>
        <v>635.72466999999995</v>
      </c>
      <c r="I7" s="50">
        <f t="shared" si="0"/>
        <v>635.72466999999995</v>
      </c>
      <c r="J7" s="50">
        <f t="shared" si="0"/>
        <v>635.72466999999995</v>
      </c>
      <c r="K7" s="50">
        <f t="shared" si="0"/>
        <v>635.72466999999995</v>
      </c>
      <c r="L7" s="50">
        <f t="shared" si="0"/>
        <v>635.72466999999995</v>
      </c>
      <c r="M7" s="50">
        <f t="shared" si="0"/>
        <v>635.72466999999995</v>
      </c>
      <c r="N7" s="50">
        <f t="shared" si="0"/>
        <v>635.72466999999995</v>
      </c>
      <c r="O7" s="50">
        <f t="shared" si="0"/>
        <v>635.72466999999995</v>
      </c>
      <c r="P7" s="50">
        <f t="shared" si="0"/>
        <v>635.72466999999995</v>
      </c>
      <c r="Q7" s="50">
        <f t="shared" si="0"/>
        <v>635.72466999999995</v>
      </c>
      <c r="R7" s="50">
        <f t="shared" ref="R7:R15" si="1">P7</f>
        <v>635.72466999999995</v>
      </c>
      <c r="S7" s="51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8" spans="1:58">
      <c r="A8" s="46"/>
      <c r="B8" s="18" t="s">
        <v>51</v>
      </c>
      <c r="C8" s="14" t="s">
        <v>17</v>
      </c>
      <c r="D8" s="48">
        <v>2</v>
      </c>
      <c r="E8" s="49">
        <f>'8 - Údaje a hodnotícíc tabulky'!G9</f>
        <v>1590.159443152206</v>
      </c>
      <c r="F8" s="50">
        <f t="shared" ref="F8:Q15" si="2">E8</f>
        <v>1590.159443152206</v>
      </c>
      <c r="G8" s="50">
        <f t="shared" si="2"/>
        <v>1590.159443152206</v>
      </c>
      <c r="H8" s="50">
        <f t="shared" si="2"/>
        <v>1590.159443152206</v>
      </c>
      <c r="I8" s="50">
        <f t="shared" si="2"/>
        <v>1590.159443152206</v>
      </c>
      <c r="J8" s="50">
        <f t="shared" si="2"/>
        <v>1590.159443152206</v>
      </c>
      <c r="K8" s="50">
        <f t="shared" si="2"/>
        <v>1590.159443152206</v>
      </c>
      <c r="L8" s="50">
        <f t="shared" si="2"/>
        <v>1590.159443152206</v>
      </c>
      <c r="M8" s="50">
        <f t="shared" si="2"/>
        <v>1590.159443152206</v>
      </c>
      <c r="N8" s="50">
        <f t="shared" si="2"/>
        <v>1590.159443152206</v>
      </c>
      <c r="O8" s="50">
        <f t="shared" si="2"/>
        <v>1590.159443152206</v>
      </c>
      <c r="P8" s="50">
        <f t="shared" si="2"/>
        <v>1590.159443152206</v>
      </c>
      <c r="Q8" s="50">
        <f t="shared" si="2"/>
        <v>1590.159443152206</v>
      </c>
      <c r="R8" s="50">
        <f t="shared" si="1"/>
        <v>1590.159443152206</v>
      </c>
      <c r="S8" s="51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58">
      <c r="A9" s="46"/>
      <c r="B9" s="18" t="s">
        <v>52</v>
      </c>
      <c r="C9" s="14" t="s">
        <v>53</v>
      </c>
      <c r="D9" s="48">
        <v>3</v>
      </c>
      <c r="E9" s="49">
        <f>'8 - Údaje a hodnotícíc tabulky'!G10</f>
        <v>0</v>
      </c>
      <c r="F9" s="50">
        <f t="shared" si="2"/>
        <v>0</v>
      </c>
      <c r="G9" s="50">
        <f t="shared" si="2"/>
        <v>0</v>
      </c>
      <c r="H9" s="50">
        <f t="shared" si="2"/>
        <v>0</v>
      </c>
      <c r="I9" s="50">
        <f t="shared" si="2"/>
        <v>0</v>
      </c>
      <c r="J9" s="50">
        <f t="shared" si="2"/>
        <v>0</v>
      </c>
      <c r="K9" s="50">
        <f t="shared" si="2"/>
        <v>0</v>
      </c>
      <c r="L9" s="50">
        <f t="shared" si="2"/>
        <v>0</v>
      </c>
      <c r="M9" s="50">
        <f t="shared" si="2"/>
        <v>0</v>
      </c>
      <c r="N9" s="50">
        <f t="shared" si="2"/>
        <v>0</v>
      </c>
      <c r="O9" s="50">
        <f t="shared" si="2"/>
        <v>0</v>
      </c>
      <c r="P9" s="50">
        <f t="shared" si="2"/>
        <v>0</v>
      </c>
      <c r="Q9" s="50">
        <f t="shared" si="2"/>
        <v>0</v>
      </c>
      <c r="R9" s="50">
        <f t="shared" si="1"/>
        <v>0</v>
      </c>
      <c r="S9" s="51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>
      <c r="A10" s="46"/>
      <c r="B10" s="18" t="s">
        <v>55</v>
      </c>
      <c r="C10" s="14" t="s">
        <v>17</v>
      </c>
      <c r="D10" s="48">
        <v>4</v>
      </c>
      <c r="E10" s="49">
        <f>'8 - Údaje a hodnotícíc tabulky'!G11</f>
        <v>952.4065721411007</v>
      </c>
      <c r="F10" s="50">
        <f t="shared" si="2"/>
        <v>952.4065721411007</v>
      </c>
      <c r="G10" s="50">
        <f t="shared" si="2"/>
        <v>952.4065721411007</v>
      </c>
      <c r="H10" s="50">
        <f t="shared" si="2"/>
        <v>952.4065721411007</v>
      </c>
      <c r="I10" s="50">
        <f t="shared" si="2"/>
        <v>952.4065721411007</v>
      </c>
      <c r="J10" s="50">
        <f t="shared" si="2"/>
        <v>952.4065721411007</v>
      </c>
      <c r="K10" s="50">
        <f t="shared" si="2"/>
        <v>952.4065721411007</v>
      </c>
      <c r="L10" s="50">
        <f t="shared" si="2"/>
        <v>952.4065721411007</v>
      </c>
      <c r="M10" s="50">
        <f t="shared" si="2"/>
        <v>952.4065721411007</v>
      </c>
      <c r="N10" s="50">
        <f t="shared" si="2"/>
        <v>952.4065721411007</v>
      </c>
      <c r="O10" s="50">
        <f t="shared" si="2"/>
        <v>952.4065721411007</v>
      </c>
      <c r="P10" s="50">
        <f t="shared" si="2"/>
        <v>952.4065721411007</v>
      </c>
      <c r="Q10" s="50">
        <f t="shared" si="2"/>
        <v>952.4065721411007</v>
      </c>
      <c r="R10" s="50">
        <f t="shared" si="1"/>
        <v>952.4065721411007</v>
      </c>
      <c r="S10" s="51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>
      <c r="A11" s="46"/>
      <c r="B11" s="18" t="s">
        <v>46</v>
      </c>
      <c r="C11" s="14" t="s">
        <v>20</v>
      </c>
      <c r="D11" s="48">
        <v>6</v>
      </c>
      <c r="E11" s="49">
        <f>'8 - Údaje a hodnotícíc tabulky'!G12</f>
        <v>3178623.33</v>
      </c>
      <c r="F11" s="50">
        <f t="shared" si="2"/>
        <v>3178623.33</v>
      </c>
      <c r="G11" s="50">
        <f t="shared" si="2"/>
        <v>3178623.33</v>
      </c>
      <c r="H11" s="50">
        <f t="shared" si="2"/>
        <v>3178623.33</v>
      </c>
      <c r="I11" s="50">
        <f t="shared" si="2"/>
        <v>3178623.33</v>
      </c>
      <c r="J11" s="50">
        <f t="shared" si="2"/>
        <v>3178623.33</v>
      </c>
      <c r="K11" s="50">
        <f t="shared" si="2"/>
        <v>3178623.33</v>
      </c>
      <c r="L11" s="50">
        <f t="shared" si="2"/>
        <v>3178623.33</v>
      </c>
      <c r="M11" s="50">
        <f t="shared" si="2"/>
        <v>3178623.33</v>
      </c>
      <c r="N11" s="50">
        <f t="shared" si="2"/>
        <v>3178623.33</v>
      </c>
      <c r="O11" s="50">
        <f t="shared" si="2"/>
        <v>3178623.33</v>
      </c>
      <c r="P11" s="50">
        <f t="shared" si="2"/>
        <v>3178623.33</v>
      </c>
      <c r="Q11" s="50">
        <f t="shared" si="2"/>
        <v>3178623.33</v>
      </c>
      <c r="R11" s="50">
        <f t="shared" si="1"/>
        <v>3178623.33</v>
      </c>
      <c r="S11" s="51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  <row r="12" spans="1:58">
      <c r="A12" s="46"/>
      <c r="B12" s="18" t="s">
        <v>51</v>
      </c>
      <c r="C12" s="14" t="s">
        <v>20</v>
      </c>
      <c r="D12" s="48">
        <v>7</v>
      </c>
      <c r="E12" s="49">
        <f>'8 - Údaje a hodnotícíc tabulky'!G13</f>
        <v>5325285.1962624229</v>
      </c>
      <c r="F12" s="50">
        <f t="shared" si="2"/>
        <v>5325285.1962624229</v>
      </c>
      <c r="G12" s="50">
        <f t="shared" si="2"/>
        <v>5325285.1962624229</v>
      </c>
      <c r="H12" s="50">
        <f t="shared" si="2"/>
        <v>5325285.1962624229</v>
      </c>
      <c r="I12" s="50">
        <f t="shared" si="2"/>
        <v>5325285.1962624229</v>
      </c>
      <c r="J12" s="50">
        <f t="shared" si="2"/>
        <v>5325285.1962624229</v>
      </c>
      <c r="K12" s="50">
        <f t="shared" si="2"/>
        <v>5325285.1962624229</v>
      </c>
      <c r="L12" s="50">
        <f t="shared" si="2"/>
        <v>5325285.1962624229</v>
      </c>
      <c r="M12" s="50">
        <f t="shared" si="2"/>
        <v>5325285.1962624229</v>
      </c>
      <c r="N12" s="50">
        <f t="shared" si="2"/>
        <v>5325285.1962624229</v>
      </c>
      <c r="O12" s="50">
        <f t="shared" si="2"/>
        <v>5325285.1962624229</v>
      </c>
      <c r="P12" s="50">
        <f t="shared" si="2"/>
        <v>5325285.1962624229</v>
      </c>
      <c r="Q12" s="50">
        <f t="shared" si="2"/>
        <v>5325285.1962624229</v>
      </c>
      <c r="R12" s="50">
        <f t="shared" si="1"/>
        <v>5325285.1962624229</v>
      </c>
      <c r="S12" s="51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8">
      <c r="A13" s="46"/>
      <c r="B13" s="18" t="s">
        <v>52</v>
      </c>
      <c r="C13" s="14" t="s">
        <v>20</v>
      </c>
      <c r="D13" s="48">
        <v>8</v>
      </c>
      <c r="E13" s="49">
        <f>'8 - Údaje a hodnotícíc tabulky'!G14</f>
        <v>0</v>
      </c>
      <c r="F13" s="50">
        <f t="shared" si="2"/>
        <v>0</v>
      </c>
      <c r="G13" s="50">
        <f t="shared" si="2"/>
        <v>0</v>
      </c>
      <c r="H13" s="50">
        <f t="shared" si="2"/>
        <v>0</v>
      </c>
      <c r="I13" s="50">
        <f t="shared" si="2"/>
        <v>0</v>
      </c>
      <c r="J13" s="50">
        <f t="shared" si="2"/>
        <v>0</v>
      </c>
      <c r="K13" s="50">
        <f t="shared" si="2"/>
        <v>0</v>
      </c>
      <c r="L13" s="50">
        <f t="shared" si="2"/>
        <v>0</v>
      </c>
      <c r="M13" s="50">
        <f t="shared" si="2"/>
        <v>0</v>
      </c>
      <c r="N13" s="50">
        <f t="shared" si="2"/>
        <v>0</v>
      </c>
      <c r="O13" s="50">
        <f t="shared" si="2"/>
        <v>0</v>
      </c>
      <c r="P13" s="50">
        <f t="shared" si="2"/>
        <v>0</v>
      </c>
      <c r="Q13" s="50">
        <f t="shared" si="2"/>
        <v>0</v>
      </c>
      <c r="R13" s="50">
        <f t="shared" si="1"/>
        <v>0</v>
      </c>
      <c r="S13" s="51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</row>
    <row r="14" spans="1:58">
      <c r="A14" s="46"/>
      <c r="B14" s="18" t="s">
        <v>55</v>
      </c>
      <c r="C14" s="14" t="s">
        <v>20</v>
      </c>
      <c r="D14" s="48">
        <v>9</v>
      </c>
      <c r="E14" s="49">
        <f>'8 - Údaje a hodnotícíc tabulky'!G15</f>
        <v>1647018.6487547285</v>
      </c>
      <c r="F14" s="50">
        <f t="shared" si="2"/>
        <v>1647018.6487547285</v>
      </c>
      <c r="G14" s="50">
        <f t="shared" si="2"/>
        <v>1647018.6487547285</v>
      </c>
      <c r="H14" s="50">
        <f t="shared" si="2"/>
        <v>1647018.6487547285</v>
      </c>
      <c r="I14" s="50">
        <f t="shared" si="2"/>
        <v>1647018.6487547285</v>
      </c>
      <c r="J14" s="50">
        <f t="shared" si="2"/>
        <v>1647018.6487547285</v>
      </c>
      <c r="K14" s="50">
        <f t="shared" si="2"/>
        <v>1647018.6487547285</v>
      </c>
      <c r="L14" s="50">
        <f t="shared" si="2"/>
        <v>1647018.6487547285</v>
      </c>
      <c r="M14" s="50">
        <f t="shared" si="2"/>
        <v>1647018.6487547285</v>
      </c>
      <c r="N14" s="50">
        <f t="shared" si="2"/>
        <v>1647018.6487547285</v>
      </c>
      <c r="O14" s="50">
        <f t="shared" si="2"/>
        <v>1647018.6487547285</v>
      </c>
      <c r="P14" s="50">
        <f t="shared" si="2"/>
        <v>1647018.6487547285</v>
      </c>
      <c r="Q14" s="50">
        <f t="shared" si="2"/>
        <v>1647018.6487547285</v>
      </c>
      <c r="R14" s="50">
        <f t="shared" si="1"/>
        <v>1647018.6487547285</v>
      </c>
      <c r="S14" s="51"/>
      <c r="T14" s="46"/>
      <c r="U14" s="46"/>
      <c r="V14" s="46"/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</row>
    <row r="15" spans="1:58">
      <c r="A15" s="46"/>
      <c r="B15" s="53" t="s">
        <v>65</v>
      </c>
      <c r="C15" s="54" t="s">
        <v>20</v>
      </c>
      <c r="D15" s="54" t="s">
        <v>66</v>
      </c>
      <c r="E15" s="55">
        <f>SUM(E11:E14)</f>
        <v>10150927.175017152</v>
      </c>
      <c r="F15" s="55">
        <f>SUM(F11:F14)</f>
        <v>10150927.175017152</v>
      </c>
      <c r="G15" s="55">
        <f t="shared" si="2"/>
        <v>10150927.175017152</v>
      </c>
      <c r="H15" s="55">
        <f t="shared" si="2"/>
        <v>10150927.175017152</v>
      </c>
      <c r="I15" s="55">
        <f t="shared" si="2"/>
        <v>10150927.175017152</v>
      </c>
      <c r="J15" s="55">
        <f t="shared" si="2"/>
        <v>10150927.175017152</v>
      </c>
      <c r="K15" s="55">
        <f t="shared" si="2"/>
        <v>10150927.175017152</v>
      </c>
      <c r="L15" s="55">
        <f t="shared" si="2"/>
        <v>10150927.175017152</v>
      </c>
      <c r="M15" s="55">
        <f t="shared" si="2"/>
        <v>10150927.175017152</v>
      </c>
      <c r="N15" s="55">
        <f t="shared" si="2"/>
        <v>10150927.175017152</v>
      </c>
      <c r="O15" s="55">
        <f t="shared" si="2"/>
        <v>10150927.175017152</v>
      </c>
      <c r="P15" s="55">
        <f t="shared" si="2"/>
        <v>10150927.175017152</v>
      </c>
      <c r="Q15" s="55">
        <f t="shared" si="2"/>
        <v>10150927.175017152</v>
      </c>
      <c r="R15" s="55">
        <f t="shared" si="1"/>
        <v>10150927.175017152</v>
      </c>
      <c r="S15" s="51"/>
      <c r="T15" s="46"/>
      <c r="U15" s="46"/>
      <c r="V15" s="46"/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</row>
    <row r="16" spans="1:58">
      <c r="A16" s="43"/>
      <c r="B16" s="114" t="s">
        <v>67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56"/>
      <c r="T16" s="43"/>
      <c r="U16" s="43"/>
      <c r="V16" s="43"/>
      <c r="W16" s="57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</row>
    <row r="17" spans="1:58">
      <c r="A17" s="46"/>
      <c r="B17" s="47" t="s">
        <v>44</v>
      </c>
      <c r="C17" s="47" t="s">
        <v>45</v>
      </c>
      <c r="D17" s="47" t="s">
        <v>40</v>
      </c>
      <c r="E17" s="47" t="s">
        <v>21</v>
      </c>
      <c r="F17" s="135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51"/>
      <c r="T17" s="46"/>
      <c r="U17" s="46"/>
      <c r="V17" s="46"/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</row>
    <row r="18" spans="1:58">
      <c r="A18" s="46"/>
      <c r="B18" s="18" t="s">
        <v>46</v>
      </c>
      <c r="C18" s="14" t="s">
        <v>17</v>
      </c>
      <c r="D18" s="48">
        <v>11</v>
      </c>
      <c r="E18" s="49">
        <f>SUM(F18:P18)</f>
        <v>0</v>
      </c>
      <c r="F18" s="50">
        <f>'8 - Údaje a hodnotícíc tabulky'!H19</f>
        <v>0</v>
      </c>
      <c r="G18" s="50">
        <f>'8 - Údaje a hodnotícíc tabulky'!I19</f>
        <v>0</v>
      </c>
      <c r="H18" s="50">
        <f>'8 - Údaje a hodnotícíc tabulky'!J19</f>
        <v>0</v>
      </c>
      <c r="I18" s="50">
        <f>'8 - Údaje a hodnotícíc tabulky'!K19</f>
        <v>0</v>
      </c>
      <c r="J18" s="50">
        <f>'8 - Údaje a hodnotícíc tabulky'!L19</f>
        <v>0</v>
      </c>
      <c r="K18" s="50">
        <f>'8 - Údaje a hodnotícíc tabulky'!M19</f>
        <v>0</v>
      </c>
      <c r="L18" s="50">
        <f>'8 - Údaje a hodnotícíc tabulky'!N19</f>
        <v>0</v>
      </c>
      <c r="M18" s="50">
        <f>'8 - Údaje a hodnotícíc tabulky'!O19</f>
        <v>0</v>
      </c>
      <c r="N18" s="50">
        <f>'8 - Údaje a hodnotícíc tabulky'!P19</f>
        <v>0</v>
      </c>
      <c r="O18" s="50">
        <f>'8 - Údaje a hodnotícíc tabulky'!Q19</f>
        <v>0</v>
      </c>
      <c r="P18" s="50">
        <f>'8 - Údaje a hodnotícíc tabulky'!R19</f>
        <v>0</v>
      </c>
      <c r="Q18" s="50">
        <f>'8 - Údaje a hodnotícíc tabulky'!S19</f>
        <v>0</v>
      </c>
      <c r="R18" s="50">
        <f>'8 - Údaje a hodnotícíc tabulky'!T19</f>
        <v>0</v>
      </c>
      <c r="S18" s="51"/>
      <c r="T18" s="46"/>
      <c r="U18" s="46"/>
      <c r="V18" s="46"/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</row>
    <row r="19" spans="1:58">
      <c r="A19" s="46"/>
      <c r="B19" s="18" t="s">
        <v>51</v>
      </c>
      <c r="C19" s="14" t="s">
        <v>17</v>
      </c>
      <c r="D19" s="48">
        <v>12</v>
      </c>
      <c r="E19" s="49">
        <f t="shared" ref="E19:E25" si="3">SUM(F19:P19)</f>
        <v>0</v>
      </c>
      <c r="F19" s="50">
        <f>'8 - Údaje a hodnotícíc tabulky'!H20</f>
        <v>0</v>
      </c>
      <c r="G19" s="50">
        <f>'8 - Údaje a hodnotícíc tabulky'!I20</f>
        <v>0</v>
      </c>
      <c r="H19" s="50">
        <f>'8 - Údaje a hodnotícíc tabulky'!J20</f>
        <v>0</v>
      </c>
      <c r="I19" s="50">
        <f>'8 - Údaje a hodnotícíc tabulky'!K20</f>
        <v>0</v>
      </c>
      <c r="J19" s="50">
        <f>'8 - Údaje a hodnotícíc tabulky'!L20</f>
        <v>0</v>
      </c>
      <c r="K19" s="50">
        <f>'8 - Údaje a hodnotícíc tabulky'!M20</f>
        <v>0</v>
      </c>
      <c r="L19" s="50">
        <f>'8 - Údaje a hodnotícíc tabulky'!N20</f>
        <v>0</v>
      </c>
      <c r="M19" s="50">
        <f>'8 - Údaje a hodnotícíc tabulky'!O20</f>
        <v>0</v>
      </c>
      <c r="N19" s="50">
        <f>'8 - Údaje a hodnotícíc tabulky'!P20</f>
        <v>0</v>
      </c>
      <c r="O19" s="50">
        <f>'8 - Údaje a hodnotícíc tabulky'!Q20</f>
        <v>0</v>
      </c>
      <c r="P19" s="50">
        <f>'8 - Údaje a hodnotícíc tabulky'!R20</f>
        <v>0</v>
      </c>
      <c r="Q19" s="50">
        <f>'8 - Údaje a hodnotícíc tabulky'!S20</f>
        <v>0</v>
      </c>
      <c r="R19" s="50">
        <f>'8 - Údaje a hodnotícíc tabulky'!T20</f>
        <v>0</v>
      </c>
      <c r="S19" s="51"/>
      <c r="T19" s="46"/>
      <c r="U19" s="46"/>
      <c r="V19" s="46"/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</row>
    <row r="20" spans="1:58">
      <c r="A20" s="46"/>
      <c r="B20" s="18" t="s">
        <v>52</v>
      </c>
      <c r="C20" s="14" t="s">
        <v>53</v>
      </c>
      <c r="D20" s="48">
        <v>13</v>
      </c>
      <c r="E20" s="49">
        <f t="shared" si="3"/>
        <v>0</v>
      </c>
      <c r="F20" s="50">
        <f>'8 - Údaje a hodnotícíc tabulky'!H21</f>
        <v>0</v>
      </c>
      <c r="G20" s="50">
        <f>'8 - Údaje a hodnotícíc tabulky'!I21</f>
        <v>0</v>
      </c>
      <c r="H20" s="50">
        <f>'8 - Údaje a hodnotícíc tabulky'!J21</f>
        <v>0</v>
      </c>
      <c r="I20" s="50">
        <f>'8 - Údaje a hodnotícíc tabulky'!K21</f>
        <v>0</v>
      </c>
      <c r="J20" s="50">
        <f>'8 - Údaje a hodnotícíc tabulky'!L21</f>
        <v>0</v>
      </c>
      <c r="K20" s="50">
        <f>'8 - Údaje a hodnotícíc tabulky'!M21</f>
        <v>0</v>
      </c>
      <c r="L20" s="50">
        <f>'8 - Údaje a hodnotícíc tabulky'!N21</f>
        <v>0</v>
      </c>
      <c r="M20" s="50">
        <f>'8 - Údaje a hodnotícíc tabulky'!O21</f>
        <v>0</v>
      </c>
      <c r="N20" s="50">
        <f>'8 - Údaje a hodnotícíc tabulky'!P21</f>
        <v>0</v>
      </c>
      <c r="O20" s="50">
        <f>'8 - Údaje a hodnotícíc tabulky'!Q21</f>
        <v>0</v>
      </c>
      <c r="P20" s="50">
        <f>'8 - Údaje a hodnotícíc tabulky'!R21</f>
        <v>0</v>
      </c>
      <c r="Q20" s="50">
        <f>'8 - Údaje a hodnotícíc tabulky'!S21</f>
        <v>0</v>
      </c>
      <c r="R20" s="50">
        <f>'8 - Údaje a hodnotícíc tabulky'!T21</f>
        <v>0</v>
      </c>
      <c r="S20" s="51"/>
      <c r="T20" s="46"/>
      <c r="U20" s="46"/>
      <c r="V20" s="46"/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</row>
    <row r="21" spans="1:58">
      <c r="A21" s="46"/>
      <c r="B21" s="18" t="s">
        <v>55</v>
      </c>
      <c r="C21" s="14" t="s">
        <v>17</v>
      </c>
      <c r="D21" s="48">
        <v>14</v>
      </c>
      <c r="E21" s="49">
        <f t="shared" si="3"/>
        <v>0</v>
      </c>
      <c r="F21" s="50">
        <f>'8 - Údaje a hodnotícíc tabulky'!H22</f>
        <v>0</v>
      </c>
      <c r="G21" s="50">
        <f>'8 - Údaje a hodnotícíc tabulky'!I22</f>
        <v>0</v>
      </c>
      <c r="H21" s="50">
        <f>'8 - Údaje a hodnotícíc tabulky'!J22</f>
        <v>0</v>
      </c>
      <c r="I21" s="50">
        <f>'8 - Údaje a hodnotícíc tabulky'!K22</f>
        <v>0</v>
      </c>
      <c r="J21" s="50">
        <f>'8 - Údaje a hodnotícíc tabulky'!L22</f>
        <v>0</v>
      </c>
      <c r="K21" s="50">
        <f>'8 - Údaje a hodnotícíc tabulky'!M22</f>
        <v>0</v>
      </c>
      <c r="L21" s="50">
        <f>'8 - Údaje a hodnotícíc tabulky'!N22</f>
        <v>0</v>
      </c>
      <c r="M21" s="50">
        <f>'8 - Údaje a hodnotícíc tabulky'!O22</f>
        <v>0</v>
      </c>
      <c r="N21" s="50">
        <f>'8 - Údaje a hodnotícíc tabulky'!P22</f>
        <v>0</v>
      </c>
      <c r="O21" s="50">
        <f>'8 - Údaje a hodnotícíc tabulky'!Q22</f>
        <v>0</v>
      </c>
      <c r="P21" s="50">
        <f>'8 - Údaje a hodnotícíc tabulky'!R22</f>
        <v>0</v>
      </c>
      <c r="Q21" s="50">
        <f>'8 - Údaje a hodnotícíc tabulky'!S22</f>
        <v>0</v>
      </c>
      <c r="R21" s="50">
        <f>'8 - Údaje a hodnotícíc tabulky'!T22</f>
        <v>0</v>
      </c>
      <c r="S21" s="51"/>
      <c r="T21" s="46"/>
      <c r="U21" s="46"/>
      <c r="V21" s="46"/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58">
      <c r="A22" s="46"/>
      <c r="B22" s="18" t="s">
        <v>46</v>
      </c>
      <c r="C22" s="14" t="s">
        <v>20</v>
      </c>
      <c r="D22" s="48">
        <v>16</v>
      </c>
      <c r="E22" s="49">
        <f>SUM(F22:P22)</f>
        <v>0</v>
      </c>
      <c r="F22" s="50">
        <f>'8 - Údaje a hodnotícíc tabulky'!H23</f>
        <v>0</v>
      </c>
      <c r="G22" s="50">
        <f>'8 - Údaje a hodnotícíc tabulky'!I23</f>
        <v>0</v>
      </c>
      <c r="H22" s="50">
        <f>'8 - Údaje a hodnotícíc tabulky'!J23</f>
        <v>0</v>
      </c>
      <c r="I22" s="50">
        <f>'8 - Údaje a hodnotícíc tabulky'!K23</f>
        <v>0</v>
      </c>
      <c r="J22" s="50">
        <f>'8 - Údaje a hodnotícíc tabulky'!L23</f>
        <v>0</v>
      </c>
      <c r="K22" s="50">
        <f>'8 - Údaje a hodnotícíc tabulky'!M23</f>
        <v>0</v>
      </c>
      <c r="L22" s="50">
        <f>'8 - Údaje a hodnotícíc tabulky'!N23</f>
        <v>0</v>
      </c>
      <c r="M22" s="50">
        <f>'8 - Údaje a hodnotícíc tabulky'!O23</f>
        <v>0</v>
      </c>
      <c r="N22" s="50">
        <f>'8 - Údaje a hodnotícíc tabulky'!P23</f>
        <v>0</v>
      </c>
      <c r="O22" s="50">
        <f>'8 - Údaje a hodnotícíc tabulky'!Q23</f>
        <v>0</v>
      </c>
      <c r="P22" s="50">
        <f>'8 - Údaje a hodnotícíc tabulky'!R23</f>
        <v>0</v>
      </c>
      <c r="Q22" s="50">
        <f>'8 - Údaje a hodnotícíc tabulky'!S23</f>
        <v>0</v>
      </c>
      <c r="R22" s="50">
        <f>'8 - Údaje a hodnotícíc tabulky'!T23</f>
        <v>0</v>
      </c>
      <c r="S22" s="51"/>
      <c r="T22" s="46"/>
      <c r="U22" s="46"/>
      <c r="V22" s="46"/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</row>
    <row r="23" spans="1:58">
      <c r="A23" s="46"/>
      <c r="B23" s="18" t="s">
        <v>51</v>
      </c>
      <c r="C23" s="14" t="s">
        <v>20</v>
      </c>
      <c r="D23" s="48">
        <v>17</v>
      </c>
      <c r="E23" s="49">
        <f t="shared" si="3"/>
        <v>0</v>
      </c>
      <c r="F23" s="50">
        <f>'8 - Údaje a hodnotícíc tabulky'!H24</f>
        <v>0</v>
      </c>
      <c r="G23" s="50">
        <f>'8 - Údaje a hodnotícíc tabulky'!I24</f>
        <v>0</v>
      </c>
      <c r="H23" s="50">
        <f>'8 - Údaje a hodnotícíc tabulky'!J24</f>
        <v>0</v>
      </c>
      <c r="I23" s="50">
        <f>'8 - Údaje a hodnotícíc tabulky'!K24</f>
        <v>0</v>
      </c>
      <c r="J23" s="50">
        <f>'8 - Údaje a hodnotícíc tabulky'!L24</f>
        <v>0</v>
      </c>
      <c r="K23" s="50">
        <f>'8 - Údaje a hodnotícíc tabulky'!M24</f>
        <v>0</v>
      </c>
      <c r="L23" s="50">
        <f>'8 - Údaje a hodnotícíc tabulky'!N24</f>
        <v>0</v>
      </c>
      <c r="M23" s="50">
        <f>'8 - Údaje a hodnotícíc tabulky'!O24</f>
        <v>0</v>
      </c>
      <c r="N23" s="50">
        <f>'8 - Údaje a hodnotícíc tabulky'!P24</f>
        <v>0</v>
      </c>
      <c r="O23" s="50">
        <f>'8 - Údaje a hodnotícíc tabulky'!Q24</f>
        <v>0</v>
      </c>
      <c r="P23" s="50">
        <f>'8 - Údaje a hodnotícíc tabulky'!R24</f>
        <v>0</v>
      </c>
      <c r="Q23" s="50">
        <f>'8 - Údaje a hodnotícíc tabulky'!S24</f>
        <v>0</v>
      </c>
      <c r="R23" s="50">
        <f>'8 - Údaje a hodnotícíc tabulky'!T24</f>
        <v>0</v>
      </c>
      <c r="S23" s="51"/>
      <c r="T23" s="46"/>
      <c r="U23" s="46"/>
      <c r="V23" s="46"/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</row>
    <row r="24" spans="1:58">
      <c r="A24" s="46"/>
      <c r="B24" s="18" t="s">
        <v>52</v>
      </c>
      <c r="C24" s="14" t="s">
        <v>20</v>
      </c>
      <c r="D24" s="48">
        <v>18</v>
      </c>
      <c r="E24" s="49">
        <f t="shared" si="3"/>
        <v>0</v>
      </c>
      <c r="F24" s="50">
        <f>'8 - Údaje a hodnotícíc tabulky'!H25</f>
        <v>0</v>
      </c>
      <c r="G24" s="50">
        <f>'8 - Údaje a hodnotícíc tabulky'!I25</f>
        <v>0</v>
      </c>
      <c r="H24" s="50">
        <f>'8 - Údaje a hodnotícíc tabulky'!J25</f>
        <v>0</v>
      </c>
      <c r="I24" s="50">
        <f>'8 - Údaje a hodnotícíc tabulky'!K25</f>
        <v>0</v>
      </c>
      <c r="J24" s="50">
        <f>'8 - Údaje a hodnotícíc tabulky'!L25</f>
        <v>0</v>
      </c>
      <c r="K24" s="50">
        <f>'8 - Údaje a hodnotícíc tabulky'!M25</f>
        <v>0</v>
      </c>
      <c r="L24" s="50">
        <f>'8 - Údaje a hodnotícíc tabulky'!N25</f>
        <v>0</v>
      </c>
      <c r="M24" s="50">
        <f>'8 - Údaje a hodnotícíc tabulky'!O25</f>
        <v>0</v>
      </c>
      <c r="N24" s="50">
        <f>'8 - Údaje a hodnotícíc tabulky'!P25</f>
        <v>0</v>
      </c>
      <c r="O24" s="50">
        <f>'8 - Údaje a hodnotícíc tabulky'!Q25</f>
        <v>0</v>
      </c>
      <c r="P24" s="50">
        <f>'8 - Údaje a hodnotícíc tabulky'!R25</f>
        <v>0</v>
      </c>
      <c r="Q24" s="50">
        <f>'8 - Údaje a hodnotícíc tabulky'!S25</f>
        <v>0</v>
      </c>
      <c r="R24" s="50">
        <f>'8 - Údaje a hodnotícíc tabulky'!T25</f>
        <v>0</v>
      </c>
      <c r="S24" s="51"/>
      <c r="T24" s="46"/>
      <c r="U24" s="46"/>
      <c r="V24" s="46"/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</row>
    <row r="25" spans="1:58">
      <c r="A25" s="46"/>
      <c r="B25" s="18" t="s">
        <v>55</v>
      </c>
      <c r="C25" s="14" t="s">
        <v>20</v>
      </c>
      <c r="D25" s="48">
        <v>19</v>
      </c>
      <c r="E25" s="49">
        <f t="shared" si="3"/>
        <v>0</v>
      </c>
      <c r="F25" s="50">
        <f>'8 - Údaje a hodnotícíc tabulky'!H26</f>
        <v>0</v>
      </c>
      <c r="G25" s="50">
        <f>'8 - Údaje a hodnotícíc tabulky'!I26</f>
        <v>0</v>
      </c>
      <c r="H25" s="50">
        <f>'8 - Údaje a hodnotícíc tabulky'!J26</f>
        <v>0</v>
      </c>
      <c r="I25" s="50">
        <f>'8 - Údaje a hodnotícíc tabulky'!K26</f>
        <v>0</v>
      </c>
      <c r="J25" s="50">
        <f>'8 - Údaje a hodnotícíc tabulky'!L26</f>
        <v>0</v>
      </c>
      <c r="K25" s="50">
        <f>'8 - Údaje a hodnotícíc tabulky'!M26</f>
        <v>0</v>
      </c>
      <c r="L25" s="50">
        <f>'8 - Údaje a hodnotícíc tabulky'!N26</f>
        <v>0</v>
      </c>
      <c r="M25" s="50">
        <f>'8 - Údaje a hodnotícíc tabulky'!O26</f>
        <v>0</v>
      </c>
      <c r="N25" s="50">
        <f>'8 - Údaje a hodnotícíc tabulky'!P26</f>
        <v>0</v>
      </c>
      <c r="O25" s="50">
        <f>'8 - Údaje a hodnotícíc tabulky'!Q26</f>
        <v>0</v>
      </c>
      <c r="P25" s="50">
        <f>'8 - Údaje a hodnotícíc tabulky'!R26</f>
        <v>0</v>
      </c>
      <c r="Q25" s="50">
        <f>'8 - Údaje a hodnotícíc tabulky'!S26</f>
        <v>0</v>
      </c>
      <c r="R25" s="50">
        <f>'8 - Údaje a hodnotícíc tabulky'!T26</f>
        <v>0</v>
      </c>
      <c r="S25" s="51"/>
      <c r="T25" s="46"/>
      <c r="U25" s="46"/>
      <c r="V25" s="46"/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58">
      <c r="A26" s="46"/>
      <c r="B26" s="53" t="s">
        <v>68</v>
      </c>
      <c r="C26" s="54" t="s">
        <v>17</v>
      </c>
      <c r="D26" s="54">
        <v>21</v>
      </c>
      <c r="E26" s="55">
        <f>SUM(F26:P26)</f>
        <v>0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1"/>
      <c r="T26" s="46"/>
      <c r="U26" s="46"/>
      <c r="V26" s="46"/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</row>
    <row r="27" spans="1:58">
      <c r="A27" s="46"/>
      <c r="B27" s="53" t="s">
        <v>69</v>
      </c>
      <c r="C27" s="54" t="s">
        <v>20</v>
      </c>
      <c r="D27" s="54" t="s">
        <v>70</v>
      </c>
      <c r="E27" s="55">
        <f>SUM(F27:P27)</f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1"/>
      <c r="T27" s="46"/>
      <c r="U27" s="46"/>
      <c r="V27" s="46"/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</row>
    <row r="28" spans="1:58">
      <c r="A28" s="43"/>
      <c r="B28" s="114" t="s">
        <v>71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</row>
    <row r="29" spans="1:58">
      <c r="A29" s="46"/>
      <c r="B29" s="47" t="s">
        <v>44</v>
      </c>
      <c r="C29" s="47" t="s">
        <v>45</v>
      </c>
      <c r="D29" s="47" t="s">
        <v>40</v>
      </c>
      <c r="E29" s="47" t="s">
        <v>21</v>
      </c>
      <c r="F29" s="135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7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</row>
    <row r="30" spans="1:58">
      <c r="A30" s="46"/>
      <c r="B30" s="18" t="s">
        <v>46</v>
      </c>
      <c r="C30" s="14" t="s">
        <v>17</v>
      </c>
      <c r="D30" s="48">
        <v>22</v>
      </c>
      <c r="E30" s="49">
        <f>SUM(F30:P30)</f>
        <v>6992.9713699999984</v>
      </c>
      <c r="F30" s="50">
        <f>'8 - Údaje a hodnotícíc tabulky'!H30</f>
        <v>635.72466999999995</v>
      </c>
      <c r="G30" s="50">
        <f>'8 - Údaje a hodnotícíc tabulky'!I30</f>
        <v>635.72466999999995</v>
      </c>
      <c r="H30" s="50">
        <f>'8 - Údaje a hodnotícíc tabulky'!J30</f>
        <v>635.72466999999995</v>
      </c>
      <c r="I30" s="50">
        <f>'8 - Údaje a hodnotícíc tabulky'!K30</f>
        <v>635.72466999999995</v>
      </c>
      <c r="J30" s="50">
        <f>'8 - Údaje a hodnotícíc tabulky'!L30</f>
        <v>635.72466999999995</v>
      </c>
      <c r="K30" s="50">
        <f>'8 - Údaje a hodnotícíc tabulky'!M30</f>
        <v>635.72466999999995</v>
      </c>
      <c r="L30" s="50">
        <f>'8 - Údaje a hodnotícíc tabulky'!N30</f>
        <v>635.72466999999995</v>
      </c>
      <c r="M30" s="50">
        <f>'8 - Údaje a hodnotícíc tabulky'!O30</f>
        <v>635.72466999999995</v>
      </c>
      <c r="N30" s="50">
        <f>'8 - Údaje a hodnotícíc tabulky'!P30</f>
        <v>635.72466999999995</v>
      </c>
      <c r="O30" s="50">
        <f>'8 - Údaje a hodnotícíc tabulky'!Q30</f>
        <v>635.72466999999995</v>
      </c>
      <c r="P30" s="50">
        <f>'8 - Údaje a hodnotícíc tabulky'!R30</f>
        <v>635.72466999999995</v>
      </c>
      <c r="Q30" s="50">
        <f>'8 - Údaje a hodnotícíc tabulky'!S30</f>
        <v>635.72466999999995</v>
      </c>
      <c r="R30" s="50">
        <f>'8 - Údaje a hodnotícíc tabulky'!T30</f>
        <v>635.72466999999995</v>
      </c>
      <c r="S30" s="51"/>
      <c r="T30" s="51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58">
      <c r="A31" s="46"/>
      <c r="B31" s="18" t="s">
        <v>51</v>
      </c>
      <c r="C31" s="14" t="s">
        <v>17</v>
      </c>
      <c r="D31" s="48">
        <v>23</v>
      </c>
      <c r="E31" s="49">
        <f t="shared" ref="E31:E37" si="4">SUM(F31:P31)</f>
        <v>17491.753874674265</v>
      </c>
      <c r="F31" s="50">
        <f>'8 - Údaje a hodnotícíc tabulky'!H31</f>
        <v>1590.159443152206</v>
      </c>
      <c r="G31" s="50">
        <f>'8 - Údaje a hodnotícíc tabulky'!I31</f>
        <v>1590.159443152206</v>
      </c>
      <c r="H31" s="50">
        <f>'8 - Údaje a hodnotícíc tabulky'!J31</f>
        <v>1590.159443152206</v>
      </c>
      <c r="I31" s="50">
        <f>'8 - Údaje a hodnotícíc tabulky'!K31</f>
        <v>1590.159443152206</v>
      </c>
      <c r="J31" s="50">
        <f>'8 - Údaje a hodnotícíc tabulky'!L31</f>
        <v>1590.159443152206</v>
      </c>
      <c r="K31" s="50">
        <f>'8 - Údaje a hodnotícíc tabulky'!M31</f>
        <v>1590.159443152206</v>
      </c>
      <c r="L31" s="50">
        <f>'8 - Údaje a hodnotícíc tabulky'!N31</f>
        <v>1590.159443152206</v>
      </c>
      <c r="M31" s="50">
        <f>'8 - Údaje a hodnotícíc tabulky'!O31</f>
        <v>1590.159443152206</v>
      </c>
      <c r="N31" s="50">
        <f>'8 - Údaje a hodnotícíc tabulky'!P31</f>
        <v>1590.159443152206</v>
      </c>
      <c r="O31" s="50">
        <f>'8 - Údaje a hodnotícíc tabulky'!Q31</f>
        <v>1590.159443152206</v>
      </c>
      <c r="P31" s="50">
        <f>'8 - Údaje a hodnotícíc tabulky'!R31</f>
        <v>1590.159443152206</v>
      </c>
      <c r="Q31" s="50">
        <f>'8 - Údaje a hodnotícíc tabulky'!S31</f>
        <v>1590.159443152206</v>
      </c>
      <c r="R31" s="50">
        <f>'8 - Údaje a hodnotícíc tabulky'!T31</f>
        <v>1426.9358986919724</v>
      </c>
      <c r="S31" s="51"/>
      <c r="T31" s="51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</row>
    <row r="32" spans="1:58">
      <c r="A32" s="46"/>
      <c r="B32" s="18" t="s">
        <v>52</v>
      </c>
      <c r="C32" s="14" t="s">
        <v>53</v>
      </c>
      <c r="D32" s="48">
        <v>24</v>
      </c>
      <c r="E32" s="49">
        <f t="shared" si="4"/>
        <v>0</v>
      </c>
      <c r="F32" s="50">
        <f>'8 - Údaje a hodnotícíc tabulky'!H32</f>
        <v>0</v>
      </c>
      <c r="G32" s="50">
        <f>'8 - Údaje a hodnotícíc tabulky'!I32</f>
        <v>0</v>
      </c>
      <c r="H32" s="50">
        <f>'8 - Údaje a hodnotícíc tabulky'!J32</f>
        <v>0</v>
      </c>
      <c r="I32" s="50">
        <f>'8 - Údaje a hodnotícíc tabulky'!K32</f>
        <v>0</v>
      </c>
      <c r="J32" s="50">
        <f>'8 - Údaje a hodnotícíc tabulky'!L32</f>
        <v>0</v>
      </c>
      <c r="K32" s="50">
        <f>'8 - Údaje a hodnotícíc tabulky'!M32</f>
        <v>0</v>
      </c>
      <c r="L32" s="50">
        <f>'8 - Údaje a hodnotícíc tabulky'!N32</f>
        <v>0</v>
      </c>
      <c r="M32" s="50">
        <f>'8 - Údaje a hodnotícíc tabulky'!O32</f>
        <v>0</v>
      </c>
      <c r="N32" s="50">
        <f>'8 - Údaje a hodnotícíc tabulky'!P32</f>
        <v>0</v>
      </c>
      <c r="O32" s="50">
        <f>'8 - Údaje a hodnotícíc tabulky'!Q32</f>
        <v>0</v>
      </c>
      <c r="P32" s="50">
        <f>'8 - Údaje a hodnotícíc tabulky'!R32</f>
        <v>0</v>
      </c>
      <c r="Q32" s="50">
        <f>'8 - Údaje a hodnotícíc tabulky'!S32</f>
        <v>0</v>
      </c>
      <c r="R32" s="50">
        <f>'8 - Údaje a hodnotícíc tabulky'!T32</f>
        <v>0</v>
      </c>
      <c r="S32" s="51"/>
      <c r="T32" s="51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58">
      <c r="A33" s="46"/>
      <c r="B33" s="18" t="s">
        <v>55</v>
      </c>
      <c r="C33" s="14" t="s">
        <v>17</v>
      </c>
      <c r="D33" s="48">
        <v>25</v>
      </c>
      <c r="E33" s="49">
        <f t="shared" si="4"/>
        <v>10476.472293552108</v>
      </c>
      <c r="F33" s="50">
        <f>'8 - Údaje a hodnotícíc tabulky'!H33</f>
        <v>952.4065721411007</v>
      </c>
      <c r="G33" s="50">
        <f>'8 - Údaje a hodnotícíc tabulky'!I33</f>
        <v>952.4065721411007</v>
      </c>
      <c r="H33" s="50">
        <f>'8 - Údaje a hodnotícíc tabulky'!J33</f>
        <v>952.4065721411007</v>
      </c>
      <c r="I33" s="50">
        <f>'8 - Údaje a hodnotícíc tabulky'!K33</f>
        <v>952.4065721411007</v>
      </c>
      <c r="J33" s="50">
        <f>'8 - Údaje a hodnotícíc tabulky'!L33</f>
        <v>952.4065721411007</v>
      </c>
      <c r="K33" s="50">
        <f>'8 - Údaje a hodnotícíc tabulky'!M33</f>
        <v>952.4065721411007</v>
      </c>
      <c r="L33" s="50">
        <f>'8 - Údaje a hodnotícíc tabulky'!N33</f>
        <v>952.4065721411007</v>
      </c>
      <c r="M33" s="50">
        <f>'8 - Údaje a hodnotícíc tabulky'!O33</f>
        <v>952.4065721411007</v>
      </c>
      <c r="N33" s="50">
        <f>'8 - Údaje a hodnotícíc tabulky'!P33</f>
        <v>952.4065721411007</v>
      </c>
      <c r="O33" s="50">
        <f>'8 - Údaje a hodnotícíc tabulky'!Q33</f>
        <v>952.4065721411007</v>
      </c>
      <c r="P33" s="50">
        <f>'8 - Údaje a hodnotícíc tabulky'!R33</f>
        <v>952.4065721411007</v>
      </c>
      <c r="Q33" s="50">
        <f>'8 - Údaje a hodnotícíc tabulky'!S33</f>
        <v>952.4065721411007</v>
      </c>
      <c r="R33" s="50">
        <f>'8 - Údaje a hodnotícíc tabulky'!T33</f>
        <v>865.15408644640274</v>
      </c>
      <c r="S33" s="51"/>
      <c r="T33" s="51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58">
      <c r="A34" s="46"/>
      <c r="B34" s="18" t="s">
        <v>46</v>
      </c>
      <c r="C34" s="14" t="s">
        <v>20</v>
      </c>
      <c r="D34" s="48">
        <v>27</v>
      </c>
      <c r="E34" s="49">
        <f t="shared" si="4"/>
        <v>34964856.629999995</v>
      </c>
      <c r="F34" s="50">
        <f>'8 - Údaje a hodnotícíc tabulky'!H34</f>
        <v>3178623.33</v>
      </c>
      <c r="G34" s="50">
        <f>'8 - Údaje a hodnotícíc tabulky'!I34</f>
        <v>3178623.33</v>
      </c>
      <c r="H34" s="50">
        <f>'8 - Údaje a hodnotícíc tabulky'!J34</f>
        <v>3178623.33</v>
      </c>
      <c r="I34" s="50">
        <f>'8 - Údaje a hodnotícíc tabulky'!K34</f>
        <v>3178623.33</v>
      </c>
      <c r="J34" s="50">
        <f>'8 - Údaje a hodnotícíc tabulky'!L34</f>
        <v>3178623.33</v>
      </c>
      <c r="K34" s="50">
        <f>'8 - Údaje a hodnotícíc tabulky'!M34</f>
        <v>3178623.33</v>
      </c>
      <c r="L34" s="50">
        <f>'8 - Údaje a hodnotícíc tabulky'!N34</f>
        <v>3178623.33</v>
      </c>
      <c r="M34" s="50">
        <f>'8 - Údaje a hodnotícíc tabulky'!O34</f>
        <v>3178623.33</v>
      </c>
      <c r="N34" s="50">
        <f>'8 - Údaje a hodnotícíc tabulky'!P34</f>
        <v>3178623.33</v>
      </c>
      <c r="O34" s="50">
        <f>'8 - Údaje a hodnotícíc tabulky'!Q34</f>
        <v>3178623.33</v>
      </c>
      <c r="P34" s="50">
        <f>'8 - Údaje a hodnotícíc tabulky'!R34</f>
        <v>3178623.33</v>
      </c>
      <c r="Q34" s="50">
        <f>'8 - Údaje a hodnotícíc tabulky'!S34</f>
        <v>3178623.33</v>
      </c>
      <c r="R34" s="50">
        <f>'8 - Údaje a hodnotícíc tabulky'!T34</f>
        <v>3178623.33</v>
      </c>
      <c r="S34" s="51"/>
      <c r="T34" s="51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58">
      <c r="A35" s="46"/>
      <c r="B35" s="18" t="s">
        <v>51</v>
      </c>
      <c r="C35" s="14" t="s">
        <v>20</v>
      </c>
      <c r="D35" s="48">
        <v>28</v>
      </c>
      <c r="E35" s="49">
        <f t="shared" si="4"/>
        <v>58578137.158886641</v>
      </c>
      <c r="F35" s="50">
        <f>'8 - Údaje a hodnotícíc tabulky'!H35</f>
        <v>5325285.1962624229</v>
      </c>
      <c r="G35" s="50">
        <f>'8 - Údaje a hodnotícíc tabulky'!I35</f>
        <v>5325285.1962624229</v>
      </c>
      <c r="H35" s="50">
        <f>'8 - Údaje a hodnotícíc tabulky'!J35</f>
        <v>5325285.1962624229</v>
      </c>
      <c r="I35" s="50">
        <f>'8 - Údaje a hodnotícíc tabulky'!K35</f>
        <v>5325285.1962624229</v>
      </c>
      <c r="J35" s="50">
        <f>'8 - Údaje a hodnotícíc tabulky'!L35</f>
        <v>5325285.1962624229</v>
      </c>
      <c r="K35" s="50">
        <f>'8 - Údaje a hodnotícíc tabulky'!M35</f>
        <v>5325285.1962624229</v>
      </c>
      <c r="L35" s="50">
        <f>'8 - Údaje a hodnotícíc tabulky'!N35</f>
        <v>5325285.1962624229</v>
      </c>
      <c r="M35" s="50">
        <f>'8 - Údaje a hodnotícíc tabulky'!O35</f>
        <v>5325285.1962624229</v>
      </c>
      <c r="N35" s="50">
        <f>'8 - Údaje a hodnotícíc tabulky'!P35</f>
        <v>5325285.1962624229</v>
      </c>
      <c r="O35" s="50">
        <f>'8 - Údaje a hodnotícíc tabulky'!Q35</f>
        <v>5325285.1962624229</v>
      </c>
      <c r="P35" s="50">
        <f>'8 - Údaje a hodnotícíc tabulky'!R35</f>
        <v>5325285.1962624229</v>
      </c>
      <c r="Q35" s="50">
        <f>'8 - Údaje a hodnotícíc tabulky'!S35</f>
        <v>5325285.1962624229</v>
      </c>
      <c r="R35" s="50">
        <f>'8 - Údaje a hodnotícíc tabulky'!T35</f>
        <v>5325285.1962624229</v>
      </c>
      <c r="S35" s="51"/>
      <c r="T35" s="51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58">
      <c r="A36" s="46"/>
      <c r="B36" s="18" t="s">
        <v>52</v>
      </c>
      <c r="C36" s="14" t="s">
        <v>20</v>
      </c>
      <c r="D36" s="48">
        <v>29</v>
      </c>
      <c r="E36" s="49">
        <f t="shared" si="4"/>
        <v>0</v>
      </c>
      <c r="F36" s="50">
        <f>'8 - Údaje a hodnotícíc tabulky'!H36</f>
        <v>0</v>
      </c>
      <c r="G36" s="50">
        <f>'8 - Údaje a hodnotícíc tabulky'!I36</f>
        <v>0</v>
      </c>
      <c r="H36" s="50">
        <f>'8 - Údaje a hodnotícíc tabulky'!J36</f>
        <v>0</v>
      </c>
      <c r="I36" s="50">
        <f>'8 - Údaje a hodnotícíc tabulky'!K36</f>
        <v>0</v>
      </c>
      <c r="J36" s="50">
        <f>'8 - Údaje a hodnotícíc tabulky'!L36</f>
        <v>0</v>
      </c>
      <c r="K36" s="50">
        <f>'8 - Údaje a hodnotícíc tabulky'!M36</f>
        <v>0</v>
      </c>
      <c r="L36" s="50">
        <f>'8 - Údaje a hodnotícíc tabulky'!N36</f>
        <v>0</v>
      </c>
      <c r="M36" s="50">
        <f>'8 - Údaje a hodnotícíc tabulky'!O36</f>
        <v>0</v>
      </c>
      <c r="N36" s="50">
        <f>'8 - Údaje a hodnotícíc tabulky'!P36</f>
        <v>0</v>
      </c>
      <c r="O36" s="50">
        <f>'8 - Údaje a hodnotícíc tabulky'!Q36</f>
        <v>0</v>
      </c>
      <c r="P36" s="50">
        <f>'8 - Údaje a hodnotícíc tabulky'!R36</f>
        <v>0</v>
      </c>
      <c r="Q36" s="50">
        <f>'8 - Údaje a hodnotícíc tabulky'!S36</f>
        <v>0</v>
      </c>
      <c r="R36" s="50">
        <f>'8 - Údaje a hodnotícíc tabulky'!T36</f>
        <v>0</v>
      </c>
      <c r="S36" s="51"/>
      <c r="T36" s="51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58">
      <c r="A37" s="46"/>
      <c r="B37" s="18" t="s">
        <v>55</v>
      </c>
      <c r="C37" s="14" t="s">
        <v>20</v>
      </c>
      <c r="D37" s="48">
        <v>30</v>
      </c>
      <c r="E37" s="49">
        <f t="shared" si="4"/>
        <v>18117205.136302017</v>
      </c>
      <c r="F37" s="50">
        <f>'8 - Údaje a hodnotícíc tabulky'!H37</f>
        <v>1647018.6487547285</v>
      </c>
      <c r="G37" s="50">
        <f>'8 - Údaje a hodnotícíc tabulky'!I37</f>
        <v>1647018.6487547285</v>
      </c>
      <c r="H37" s="50">
        <f>'8 - Údaje a hodnotícíc tabulky'!J37</f>
        <v>1647018.6487547285</v>
      </c>
      <c r="I37" s="50">
        <f>'8 - Údaje a hodnotícíc tabulky'!K37</f>
        <v>1647018.6487547285</v>
      </c>
      <c r="J37" s="50">
        <f>'8 - Údaje a hodnotícíc tabulky'!L37</f>
        <v>1647018.6487547285</v>
      </c>
      <c r="K37" s="50">
        <f>'8 - Údaje a hodnotícíc tabulky'!M37</f>
        <v>1647018.6487547285</v>
      </c>
      <c r="L37" s="50">
        <f>'8 - Údaje a hodnotícíc tabulky'!N37</f>
        <v>1647018.6487547285</v>
      </c>
      <c r="M37" s="50">
        <f>'8 - Údaje a hodnotícíc tabulky'!O37</f>
        <v>1647018.6487547285</v>
      </c>
      <c r="N37" s="50">
        <f>'8 - Údaje a hodnotícíc tabulky'!P37</f>
        <v>1647018.6487547285</v>
      </c>
      <c r="O37" s="50">
        <f>'8 - Údaje a hodnotícíc tabulky'!Q37</f>
        <v>1647018.6487547285</v>
      </c>
      <c r="P37" s="50">
        <f>'8 - Údaje a hodnotícíc tabulky'!R37</f>
        <v>1647018.6487547285</v>
      </c>
      <c r="Q37" s="50">
        <f>'8 - Údaje a hodnotícíc tabulky'!S37</f>
        <v>1647018.6487547285</v>
      </c>
      <c r="R37" s="50">
        <f>'8 - Údaje a hodnotícíc tabulky'!T37</f>
        <v>1647018.6487547285</v>
      </c>
      <c r="S37" s="51"/>
      <c r="T37" s="51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58">
      <c r="A38" s="46"/>
      <c r="B38" s="53" t="s">
        <v>72</v>
      </c>
      <c r="C38" s="54" t="s">
        <v>20</v>
      </c>
      <c r="D38" s="54" t="s">
        <v>73</v>
      </c>
      <c r="E38" s="53">
        <f>SUM(F38:P38)</f>
        <v>111660198.92518865</v>
      </c>
      <c r="F38" s="55">
        <f t="shared" ref="F38:R38" si="5">SUM(F34:F37)</f>
        <v>10150927.175017152</v>
      </c>
      <c r="G38" s="55">
        <f t="shared" si="5"/>
        <v>10150927.175017152</v>
      </c>
      <c r="H38" s="55">
        <f t="shared" si="5"/>
        <v>10150927.175017152</v>
      </c>
      <c r="I38" s="55">
        <f t="shared" si="5"/>
        <v>10150927.175017152</v>
      </c>
      <c r="J38" s="55">
        <f t="shared" si="5"/>
        <v>10150927.175017152</v>
      </c>
      <c r="K38" s="55">
        <f t="shared" si="5"/>
        <v>10150927.175017152</v>
      </c>
      <c r="L38" s="55">
        <f t="shared" si="5"/>
        <v>10150927.175017152</v>
      </c>
      <c r="M38" s="55">
        <f t="shared" si="5"/>
        <v>10150927.175017152</v>
      </c>
      <c r="N38" s="55">
        <f t="shared" si="5"/>
        <v>10150927.175017152</v>
      </c>
      <c r="O38" s="55">
        <f t="shared" si="5"/>
        <v>10150927.175017152</v>
      </c>
      <c r="P38" s="55">
        <f t="shared" si="5"/>
        <v>10150927.175017152</v>
      </c>
      <c r="Q38" s="55">
        <f t="shared" si="5"/>
        <v>10150927.175017152</v>
      </c>
      <c r="R38" s="55">
        <f t="shared" si="5"/>
        <v>10150927.175017152</v>
      </c>
      <c r="S38" s="51"/>
      <c r="T38" s="51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58">
      <c r="A39" s="43"/>
      <c r="B39" s="114" t="s">
        <v>74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24"/>
      <c r="T39" s="124"/>
      <c r="U39" s="124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</row>
    <row r="40" spans="1:58">
      <c r="A40" s="46"/>
      <c r="B40" s="58" t="s">
        <v>75</v>
      </c>
      <c r="C40" s="47" t="s">
        <v>20</v>
      </c>
      <c r="D40" s="48">
        <v>32</v>
      </c>
      <c r="E40" s="49">
        <f>SUM(F40:P40)</f>
        <v>0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110"/>
      <c r="T40" s="111"/>
      <c r="U40" s="111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58">
      <c r="A41" s="46"/>
      <c r="B41" s="53" t="s">
        <v>76</v>
      </c>
      <c r="C41" s="54" t="s">
        <v>20</v>
      </c>
      <c r="D41" s="54" t="s">
        <v>77</v>
      </c>
      <c r="E41" s="53">
        <f>SUM(F41:R41)</f>
        <v>0</v>
      </c>
      <c r="F41" s="55">
        <f t="shared" ref="F41:R41" si="6">SUM(F40:F40)</f>
        <v>0</v>
      </c>
      <c r="G41" s="55">
        <f t="shared" si="6"/>
        <v>0</v>
      </c>
      <c r="H41" s="55">
        <f t="shared" si="6"/>
        <v>0</v>
      </c>
      <c r="I41" s="55">
        <f t="shared" si="6"/>
        <v>0</v>
      </c>
      <c r="J41" s="55">
        <f t="shared" si="6"/>
        <v>0</v>
      </c>
      <c r="K41" s="55">
        <f t="shared" si="6"/>
        <v>0</v>
      </c>
      <c r="L41" s="55">
        <f t="shared" si="6"/>
        <v>0</v>
      </c>
      <c r="M41" s="55">
        <f t="shared" si="6"/>
        <v>0</v>
      </c>
      <c r="N41" s="55">
        <f t="shared" si="6"/>
        <v>0</v>
      </c>
      <c r="O41" s="55">
        <f t="shared" si="6"/>
        <v>0</v>
      </c>
      <c r="P41" s="55">
        <f t="shared" si="6"/>
        <v>0</v>
      </c>
      <c r="Q41" s="55">
        <f t="shared" si="6"/>
        <v>0</v>
      </c>
      <c r="R41" s="55">
        <f t="shared" si="6"/>
        <v>0</v>
      </c>
      <c r="S41" s="112"/>
      <c r="T41" s="113"/>
      <c r="U41" s="113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58">
      <c r="A42" s="43"/>
      <c r="B42" s="114" t="s">
        <v>78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</row>
    <row r="43" spans="1:58">
      <c r="A43" s="46"/>
      <c r="B43" s="58" t="s">
        <v>79</v>
      </c>
      <c r="C43" s="47" t="s">
        <v>20</v>
      </c>
      <c r="D43" s="48">
        <v>33</v>
      </c>
      <c r="E43" s="49">
        <f>SUM(F43:P43)</f>
        <v>0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</row>
    <row r="44" spans="1:58">
      <c r="A44" s="46"/>
      <c r="B44" s="58" t="s">
        <v>80</v>
      </c>
      <c r="C44" s="47" t="s">
        <v>20</v>
      </c>
      <c r="D44" s="48">
        <v>34</v>
      </c>
      <c r="E44" s="49">
        <f>SUM(F44:P44)</f>
        <v>0</v>
      </c>
      <c r="F44" s="59"/>
      <c r="G44" s="59"/>
      <c r="H44" s="59"/>
      <c r="I44" s="59"/>
      <c r="J44" s="59"/>
      <c r="K44" s="59"/>
      <c r="L44" s="59"/>
      <c r="M44" s="59"/>
      <c r="N44" s="59"/>
      <c r="O44" s="60"/>
      <c r="P44" s="59"/>
      <c r="Q44" s="59"/>
      <c r="R44" s="59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</row>
    <row r="45" spans="1:58">
      <c r="A45" s="46"/>
      <c r="B45" s="53" t="s">
        <v>81</v>
      </c>
      <c r="C45" s="54" t="s">
        <v>20</v>
      </c>
      <c r="D45" s="54" t="s">
        <v>82</v>
      </c>
      <c r="E45" s="53">
        <f>SUM(F45:P45)</f>
        <v>0</v>
      </c>
      <c r="F45" s="55">
        <f t="shared" ref="F45:R45" si="7">SUM(F43:F44)</f>
        <v>0</v>
      </c>
      <c r="G45" s="55">
        <f t="shared" si="7"/>
        <v>0</v>
      </c>
      <c r="H45" s="55">
        <f t="shared" si="7"/>
        <v>0</v>
      </c>
      <c r="I45" s="55">
        <f t="shared" si="7"/>
        <v>0</v>
      </c>
      <c r="J45" s="55">
        <f t="shared" si="7"/>
        <v>0</v>
      </c>
      <c r="K45" s="55">
        <f t="shared" si="7"/>
        <v>0</v>
      </c>
      <c r="L45" s="55">
        <f t="shared" si="7"/>
        <v>0</v>
      </c>
      <c r="M45" s="55">
        <f t="shared" si="7"/>
        <v>0</v>
      </c>
      <c r="N45" s="55">
        <f t="shared" si="7"/>
        <v>0</v>
      </c>
      <c r="O45" s="55">
        <f t="shared" si="7"/>
        <v>0</v>
      </c>
      <c r="P45" s="55">
        <f t="shared" si="7"/>
        <v>0</v>
      </c>
      <c r="Q45" s="55">
        <f t="shared" si="7"/>
        <v>0</v>
      </c>
      <c r="R45" s="55">
        <f t="shared" si="7"/>
        <v>0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</row>
    <row r="46" spans="1:58">
      <c r="A46" s="43"/>
      <c r="B46" s="114" t="s">
        <v>83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5"/>
      <c r="T46" s="116"/>
      <c r="U46" s="117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</row>
    <row r="47" spans="1:58">
      <c r="A47" s="46"/>
      <c r="B47" s="53" t="s">
        <v>84</v>
      </c>
      <c r="C47" s="54" t="s">
        <v>20</v>
      </c>
      <c r="D47" s="54" t="s">
        <v>85</v>
      </c>
      <c r="E47" s="53">
        <f>SUM(F47:P47)</f>
        <v>0</v>
      </c>
      <c r="F47" s="55">
        <f t="shared" ref="F47:R47" si="8">SUM(F45,F41)</f>
        <v>0</v>
      </c>
      <c r="G47" s="55">
        <f t="shared" si="8"/>
        <v>0</v>
      </c>
      <c r="H47" s="55">
        <f t="shared" si="8"/>
        <v>0</v>
      </c>
      <c r="I47" s="55">
        <f t="shared" si="8"/>
        <v>0</v>
      </c>
      <c r="J47" s="55">
        <f t="shared" si="8"/>
        <v>0</v>
      </c>
      <c r="K47" s="55">
        <f t="shared" si="8"/>
        <v>0</v>
      </c>
      <c r="L47" s="55">
        <f t="shared" si="8"/>
        <v>0</v>
      </c>
      <c r="M47" s="55">
        <f t="shared" si="8"/>
        <v>0</v>
      </c>
      <c r="N47" s="55">
        <f t="shared" si="8"/>
        <v>0</v>
      </c>
      <c r="O47" s="55">
        <f t="shared" si="8"/>
        <v>0</v>
      </c>
      <c r="P47" s="55">
        <f t="shared" si="8"/>
        <v>0</v>
      </c>
      <c r="Q47" s="55">
        <f t="shared" si="8"/>
        <v>0</v>
      </c>
      <c r="R47" s="55">
        <f t="shared" si="8"/>
        <v>0</v>
      </c>
      <c r="S47" s="118"/>
      <c r="T47" s="119"/>
      <c r="U47" s="120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</row>
    <row r="48" spans="1:58">
      <c r="A48" s="43"/>
      <c r="B48" s="114" t="s">
        <v>86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8"/>
      <c r="T48" s="119"/>
      <c r="U48" s="120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</row>
    <row r="49" spans="1:58">
      <c r="A49" s="46"/>
      <c r="B49" s="53" t="s">
        <v>87</v>
      </c>
      <c r="C49" s="54" t="s">
        <v>20</v>
      </c>
      <c r="D49" s="54" t="s">
        <v>88</v>
      </c>
      <c r="E49" s="53">
        <f>F49</f>
        <v>10150927.175017152</v>
      </c>
      <c r="F49" s="55">
        <f t="shared" ref="F49:R49" si="9">SUM(F38,F47)</f>
        <v>10150927.175017152</v>
      </c>
      <c r="G49" s="55">
        <f t="shared" si="9"/>
        <v>10150927.175017152</v>
      </c>
      <c r="H49" s="55">
        <f t="shared" si="9"/>
        <v>10150927.175017152</v>
      </c>
      <c r="I49" s="55">
        <f t="shared" si="9"/>
        <v>10150927.175017152</v>
      </c>
      <c r="J49" s="55">
        <f t="shared" si="9"/>
        <v>10150927.175017152</v>
      </c>
      <c r="K49" s="55">
        <f t="shared" si="9"/>
        <v>10150927.175017152</v>
      </c>
      <c r="L49" s="55">
        <f t="shared" si="9"/>
        <v>10150927.175017152</v>
      </c>
      <c r="M49" s="55">
        <f t="shared" si="9"/>
        <v>10150927.175017152</v>
      </c>
      <c r="N49" s="55">
        <f t="shared" si="9"/>
        <v>10150927.175017152</v>
      </c>
      <c r="O49" s="55">
        <f t="shared" si="9"/>
        <v>10150927.175017152</v>
      </c>
      <c r="P49" s="55">
        <f t="shared" si="9"/>
        <v>10150927.175017152</v>
      </c>
      <c r="Q49" s="55">
        <f t="shared" si="9"/>
        <v>10150927.175017152</v>
      </c>
      <c r="R49" s="55">
        <f t="shared" si="9"/>
        <v>10150927.175017152</v>
      </c>
      <c r="S49" s="121"/>
      <c r="T49" s="122"/>
      <c r="U49" s="123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</row>
    <row r="50" spans="1:58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</row>
    <row r="52" spans="1:58">
      <c r="A52" s="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</row>
    <row r="53" spans="1:58">
      <c r="A53" s="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</row>
    <row r="54" spans="1:58" hidden="1">
      <c r="A54" s="43"/>
      <c r="B54" s="67" t="s">
        <v>89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</row>
    <row r="55" spans="1:58">
      <c r="A55" s="43"/>
      <c r="B55" s="67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</row>
    <row r="56" spans="1:58" ht="20.100000000000001" hidden="1" customHeight="1">
      <c r="B56" s="106" t="s">
        <v>90</v>
      </c>
      <c r="C56" s="106"/>
      <c r="D56" s="106"/>
      <c r="E56" s="106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58" ht="20.100000000000001" hidden="1" customHeight="1">
      <c r="B57" s="69" t="s">
        <v>91</v>
      </c>
      <c r="C57" s="70" t="s">
        <v>92</v>
      </c>
      <c r="D57" s="107">
        <f>E45/1000</f>
        <v>0</v>
      </c>
      <c r="E57" s="108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58" ht="20.100000000000001" hidden="1" customHeight="1">
      <c r="B58" s="69" t="s">
        <v>93</v>
      </c>
      <c r="C58" s="70" t="s">
        <v>92</v>
      </c>
      <c r="D58" s="107">
        <f>E27/1000</f>
        <v>0</v>
      </c>
      <c r="E58" s="108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58" ht="20.100000000000001" hidden="1" customHeight="1">
      <c r="B59" s="68" t="s">
        <v>90</v>
      </c>
      <c r="C59" s="71" t="s">
        <v>94</v>
      </c>
      <c r="D59" s="109">
        <f>D57-D58</f>
        <v>0</v>
      </c>
      <c r="E59" s="109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58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58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58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58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58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2:18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2:18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2:18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2:18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2:18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2:18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2:18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2:18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2:18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2:18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2:18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2:18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2:18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2:18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2:18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2:18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2:18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2:18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2:18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2:18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2:18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2:18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2:18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2:18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2:18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2:18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2:18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2:18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2:18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2:18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2:18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2:18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2:18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2:18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2:18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 spans="2:18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</row>
    <row r="101" spans="2:18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2:18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2:18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 spans="2:18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2:18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2:18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 spans="2:18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 spans="2:18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 spans="2:18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2:18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2:18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 spans="2:18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 spans="2:18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2:18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2:18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</row>
    <row r="116" spans="2:18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</row>
    <row r="117" spans="2:18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 spans="2:18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</row>
    <row r="119" spans="2:18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</row>
    <row r="120" spans="2:18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</row>
    <row r="121" spans="2:18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 spans="2:18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</row>
    <row r="123" spans="2:18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</row>
    <row r="124" spans="2:18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</row>
    <row r="125" spans="2:18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</row>
    <row r="126" spans="2:18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2:18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2:18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</row>
    <row r="129" spans="2:18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2:18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</row>
    <row r="131" spans="2:18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</row>
    <row r="132" spans="2:18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</row>
    <row r="133" spans="2:18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2:18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2:18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2:18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2:18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</row>
    <row r="138" spans="2:18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2:18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2:18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2:18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</row>
    <row r="142" spans="2:18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 spans="2:18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</row>
    <row r="144" spans="2:18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</row>
    <row r="145" spans="2:18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2:18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</row>
    <row r="147" spans="2:18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</row>
    <row r="148" spans="2:18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</row>
    <row r="149" spans="2:18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</row>
    <row r="150" spans="2:18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2:18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 spans="2:18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</row>
    <row r="153" spans="2:18"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</row>
    <row r="154" spans="2:18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 spans="2:18"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 spans="2:18"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</row>
    <row r="157" spans="2:18"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</row>
    <row r="158" spans="2:18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</row>
    <row r="159" spans="2:18"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</row>
    <row r="160" spans="2:18"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2:18"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2" spans="2:18"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</row>
    <row r="163" spans="2:18"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4" spans="2:18"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</row>
    <row r="165" spans="2:18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6" spans="2:18"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2:18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68" spans="2:18"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</row>
    <row r="169" spans="2:18"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</row>
    <row r="170" spans="2:18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 spans="2:18"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</row>
    <row r="172" spans="2:18"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</row>
    <row r="173" spans="2:18"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</row>
    <row r="174" spans="2:18"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</row>
    <row r="175" spans="2:18"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6" spans="2:18"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2:18"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8" spans="2:18"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</row>
    <row r="179" spans="2:18"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 spans="2:18"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</row>
    <row r="181" spans="2:18"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 spans="2:18"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2:18"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 spans="2:18"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</row>
    <row r="185" spans="2:18"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  <row r="186" spans="2:18"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 spans="2:18"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2:18"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</row>
    <row r="189" spans="2:18"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</row>
    <row r="190" spans="2:18"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</row>
    <row r="191" spans="2:18"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2:18"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 spans="2:18"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2:18"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</row>
    <row r="195" spans="2:18"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</row>
    <row r="196" spans="2:18"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 spans="2:18"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</row>
    <row r="198" spans="2:18"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2:18"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</row>
    <row r="200" spans="2:18"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</row>
    <row r="201" spans="2:18"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</row>
    <row r="202" spans="2:18"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</row>
    <row r="203" spans="2:18"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</row>
    <row r="204" spans="2:18"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</row>
    <row r="205" spans="2:18"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</row>
    <row r="206" spans="2:18"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</row>
    <row r="207" spans="2:18"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2:18"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</row>
    <row r="209" spans="2:18"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</row>
    <row r="210" spans="2:18"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</row>
    <row r="211" spans="2:18"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</row>
    <row r="212" spans="2:18"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</row>
    <row r="213" spans="2:18"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</row>
    <row r="214" spans="2:18"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</row>
    <row r="215" spans="2:18"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</row>
    <row r="216" spans="2:18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</row>
    <row r="217" spans="2:18"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</row>
    <row r="218" spans="2:18"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</row>
    <row r="219" spans="2:18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</row>
    <row r="220" spans="2:18"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</row>
    <row r="221" spans="2:18"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</row>
    <row r="222" spans="2:18"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</row>
    <row r="223" spans="2:18"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</row>
    <row r="224" spans="2:18"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</row>
    <row r="225" spans="2:18"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</row>
    <row r="226" spans="2:18"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</row>
    <row r="227" spans="2:18"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</row>
    <row r="228" spans="2:18"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</row>
    <row r="229" spans="2:18"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</row>
    <row r="230" spans="2:18"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</row>
    <row r="231" spans="2:18"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</row>
    <row r="232" spans="2:18"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</row>
    <row r="233" spans="2:18"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</row>
    <row r="234" spans="2:18"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</row>
    <row r="235" spans="2:18"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</row>
    <row r="236" spans="2:18"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</row>
    <row r="237" spans="2:18"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</row>
    <row r="238" spans="2:18"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</row>
    <row r="239" spans="2:18"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</row>
    <row r="240" spans="2:18"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</row>
    <row r="241" spans="2:18"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</row>
    <row r="242" spans="2:18"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</row>
    <row r="243" spans="2:18"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</row>
    <row r="244" spans="2:18"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</row>
    <row r="245" spans="2:18"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</row>
    <row r="246" spans="2:18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</row>
    <row r="247" spans="2:18"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</row>
    <row r="248" spans="2:18"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</row>
    <row r="249" spans="2:18"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</row>
    <row r="250" spans="2:18"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</row>
    <row r="251" spans="2:18"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</row>
    <row r="252" spans="2:18"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</row>
    <row r="253" spans="2:18"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</row>
    <row r="254" spans="2:18"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</row>
    <row r="255" spans="2:18"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</row>
    <row r="256" spans="2:18"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</row>
    <row r="257" spans="2:18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</row>
    <row r="258" spans="2:18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</row>
    <row r="259" spans="2:18"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</row>
    <row r="260" spans="2:18"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</row>
    <row r="261" spans="2:18"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</row>
    <row r="262" spans="2:18"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</row>
    <row r="263" spans="2:18"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</row>
    <row r="264" spans="2:18"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</row>
    <row r="265" spans="2:18"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</row>
    <row r="266" spans="2:18"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</row>
    <row r="267" spans="2:18"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</row>
    <row r="268" spans="2:18"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</row>
    <row r="269" spans="2:18"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</row>
    <row r="270" spans="2:18"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</row>
    <row r="271" spans="2:18"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</row>
    <row r="272" spans="2:18"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</row>
    <row r="273" spans="2:18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</row>
    <row r="274" spans="2:18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</row>
    <row r="275" spans="2:18"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</row>
    <row r="276" spans="2:18"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</row>
    <row r="277" spans="2:18"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</row>
    <row r="278" spans="2:18"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</row>
    <row r="279" spans="2:18"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</row>
    <row r="280" spans="2:18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</row>
    <row r="281" spans="2:18"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</row>
    <row r="282" spans="2:18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</row>
    <row r="283" spans="2:18"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</row>
    <row r="284" spans="2:18"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</row>
    <row r="285" spans="2:18"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</row>
    <row r="286" spans="2:18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</row>
    <row r="287" spans="2:18"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</row>
    <row r="288" spans="2:18"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</row>
    <row r="289" spans="2:18"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</row>
    <row r="290" spans="2:18"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</row>
    <row r="291" spans="2:18"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</row>
    <row r="292" spans="2:18"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</row>
    <row r="293" spans="2:18"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</row>
    <row r="294" spans="2:18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</row>
    <row r="295" spans="2:18"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</row>
    <row r="296" spans="2:18"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</row>
    <row r="297" spans="2:18"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</row>
    <row r="298" spans="2:18"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</row>
    <row r="299" spans="2:18"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</row>
    <row r="300" spans="2:18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</row>
    <row r="301" spans="2:18"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</row>
    <row r="302" spans="2:18"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</row>
    <row r="303" spans="2:18"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</row>
    <row r="304" spans="2:18"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</row>
    <row r="305" spans="2:18"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</row>
    <row r="306" spans="2:18"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</row>
    <row r="307" spans="2:18"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</row>
    <row r="308" spans="2:18"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</row>
    <row r="309" spans="2:18"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</row>
    <row r="310" spans="2:18"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</row>
    <row r="311" spans="2:18"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</row>
    <row r="312" spans="2:18"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</row>
    <row r="313" spans="2:18"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</row>
    <row r="314" spans="2:18"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</row>
    <row r="315" spans="2:18"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</row>
    <row r="316" spans="2:18"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</row>
    <row r="317" spans="2:18"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</row>
    <row r="318" spans="2:18"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</row>
    <row r="319" spans="2:18"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</row>
    <row r="320" spans="2:18"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</row>
    <row r="321" spans="2:18"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</row>
    <row r="322" spans="2:18"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</row>
    <row r="323" spans="2:18"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</row>
    <row r="324" spans="2:18"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</row>
    <row r="325" spans="2:18"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</row>
    <row r="326" spans="2:18"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</row>
    <row r="327" spans="2:18"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</row>
    <row r="328" spans="2:18"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</row>
    <row r="329" spans="2:18"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</row>
    <row r="330" spans="2:18"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</row>
    <row r="331" spans="2:18"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</row>
    <row r="332" spans="2:18"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</row>
    <row r="333" spans="2:18"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</row>
    <row r="334" spans="2:18"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</row>
    <row r="335" spans="2:18"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</row>
    <row r="336" spans="2:18"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</row>
    <row r="337" spans="2:18"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</row>
    <row r="338" spans="2:18"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</row>
    <row r="339" spans="2:18"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</row>
    <row r="340" spans="2:18"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</row>
    <row r="341" spans="2:18"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</row>
    <row r="342" spans="2:18"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</row>
    <row r="343" spans="2:18"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</row>
    <row r="344" spans="2:18"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</row>
    <row r="345" spans="2:18"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</row>
    <row r="346" spans="2:18"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</row>
    <row r="347" spans="2:18"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</row>
    <row r="348" spans="2:18"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</row>
    <row r="349" spans="2:18"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</row>
    <row r="350" spans="2:18"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</row>
    <row r="351" spans="2:18"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</row>
    <row r="352" spans="2:18"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</row>
    <row r="353" spans="2:18"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</row>
    <row r="354" spans="2:18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</row>
    <row r="355" spans="2:18"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</row>
    <row r="356" spans="2:18"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</row>
    <row r="357" spans="2:18"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</row>
    <row r="358" spans="2:18"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</row>
    <row r="359" spans="2:18"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</row>
    <row r="360" spans="2:18"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</row>
    <row r="361" spans="2:18"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</row>
    <row r="362" spans="2:18"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</row>
    <row r="363" spans="2:18"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</row>
    <row r="364" spans="2:18"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</row>
    <row r="365" spans="2:18"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</row>
    <row r="366" spans="2:18"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</row>
    <row r="367" spans="2:18"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</row>
    <row r="368" spans="2:18"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</row>
    <row r="369" spans="2:18"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</row>
    <row r="370" spans="2:18"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</row>
    <row r="371" spans="2:18"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</row>
    <row r="372" spans="2:18"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</row>
    <row r="373" spans="2:18"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</row>
    <row r="374" spans="2:18"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</row>
    <row r="375" spans="2:18"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</row>
    <row r="376" spans="2:18"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</row>
    <row r="377" spans="2:18"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</row>
    <row r="378" spans="2:18"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</row>
    <row r="379" spans="2:18"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</row>
    <row r="380" spans="2:18"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</row>
    <row r="381" spans="2:18"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</row>
    <row r="382" spans="2:18"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</row>
    <row r="383" spans="2:18"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</row>
    <row r="384" spans="2:18"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</row>
    <row r="385" spans="2:18"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</row>
    <row r="386" spans="2:18"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</row>
    <row r="387" spans="2:18"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</row>
    <row r="388" spans="2:18"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</row>
    <row r="389" spans="2:18"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</row>
    <row r="390" spans="2:18"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</row>
    <row r="391" spans="2:18"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</row>
    <row r="392" spans="2:18"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</row>
    <row r="393" spans="2:18"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</row>
    <row r="394" spans="2:18"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</row>
    <row r="395" spans="2:18"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</row>
    <row r="396" spans="2:18"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 spans="2:18"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</row>
    <row r="398" spans="2:18"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</row>
    <row r="399" spans="2:18"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</row>
    <row r="400" spans="2:18"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</row>
    <row r="401" spans="2:18"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</row>
    <row r="402" spans="2:18"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</row>
    <row r="403" spans="2:18"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</row>
    <row r="404" spans="2:18"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</row>
    <row r="405" spans="2:18"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</row>
    <row r="406" spans="2:18"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</row>
    <row r="407" spans="2:18"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</row>
    <row r="408" spans="2:18"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</row>
    <row r="409" spans="2:18"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</row>
    <row r="410" spans="2:18"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</row>
    <row r="411" spans="2:18"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</row>
    <row r="412" spans="2:18"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</row>
    <row r="413" spans="2:18"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</row>
    <row r="414" spans="2:18"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</row>
    <row r="415" spans="2:18"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</row>
    <row r="416" spans="2:18"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</row>
    <row r="417" spans="2:18"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</row>
    <row r="418" spans="2:18"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</row>
    <row r="419" spans="2:18"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</row>
    <row r="420" spans="2:18"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</row>
    <row r="421" spans="2:18"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</row>
    <row r="422" spans="2:18"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</row>
    <row r="423" spans="2:18"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</row>
    <row r="424" spans="2:18"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</row>
    <row r="425" spans="2:18"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</row>
    <row r="426" spans="2:18"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</row>
    <row r="427" spans="2:18"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</row>
    <row r="428" spans="2:18"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</row>
    <row r="429" spans="2:18"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</row>
    <row r="430" spans="2:18">
      <c r="B430" s="42"/>
      <c r="C430" s="42"/>
      <c r="D430" s="42"/>
      <c r="E430" s="42"/>
      <c r="F430" s="42"/>
      <c r="G430" s="42"/>
      <c r="H430" s="42"/>
      <c r="I430" s="42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42"/>
      <c r="C431" s="42"/>
      <c r="D431" s="42"/>
      <c r="E431" s="42"/>
      <c r="F431" s="42"/>
      <c r="G431" s="42"/>
      <c r="H431" s="42"/>
      <c r="I431" s="42"/>
      <c r="J431" s="43"/>
      <c r="K431" s="43"/>
      <c r="L431" s="43"/>
      <c r="M431" s="43"/>
      <c r="N431" s="43"/>
      <c r="O431" s="43"/>
      <c r="P431" s="43"/>
      <c r="Q431" s="43"/>
      <c r="R431" s="43"/>
    </row>
    <row r="432" spans="2:18">
      <c r="B432" s="42"/>
      <c r="C432" s="42"/>
      <c r="D432" s="42"/>
      <c r="E432" s="42"/>
      <c r="F432" s="42"/>
      <c r="G432" s="42"/>
      <c r="H432" s="42"/>
      <c r="I432" s="42"/>
      <c r="J432" s="43"/>
      <c r="K432" s="43"/>
      <c r="L432" s="43"/>
      <c r="M432" s="43"/>
      <c r="N432" s="43"/>
      <c r="O432" s="43"/>
      <c r="P432" s="43"/>
      <c r="Q432" s="43"/>
      <c r="R432" s="43"/>
    </row>
  </sheetData>
  <mergeCells count="23">
    <mergeCell ref="S39:U39"/>
    <mergeCell ref="B2:R3"/>
    <mergeCell ref="T3:W3"/>
    <mergeCell ref="D4:E4"/>
    <mergeCell ref="T4:W4"/>
    <mergeCell ref="B5:R5"/>
    <mergeCell ref="F6:R6"/>
    <mergeCell ref="B16:R16"/>
    <mergeCell ref="F17:R17"/>
    <mergeCell ref="B28:R28"/>
    <mergeCell ref="F29:R29"/>
    <mergeCell ref="B39:R39"/>
    <mergeCell ref="T5:W5"/>
    <mergeCell ref="B56:E56"/>
    <mergeCell ref="D57:E57"/>
    <mergeCell ref="D58:E58"/>
    <mergeCell ref="D59:E59"/>
    <mergeCell ref="S40:U40"/>
    <mergeCell ref="S41:U41"/>
    <mergeCell ref="B42:R42"/>
    <mergeCell ref="B46:R46"/>
    <mergeCell ref="S46:U49"/>
    <mergeCell ref="B48:R4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1DCD36A42AD4BB64855198E77A60C" ma:contentTypeVersion="14" ma:contentTypeDescription="Vytvoří nový dokument" ma:contentTypeScope="" ma:versionID="e6930c2206561e4f77463337a61636d7">
  <xsd:schema xmlns:xsd="http://www.w3.org/2001/XMLSchema" xmlns:xs="http://www.w3.org/2001/XMLSchema" xmlns:p="http://schemas.microsoft.com/office/2006/metadata/properties" xmlns:ns2="b62ef7ad-0fe1-434a-b157-95ad4251137d" xmlns:ns3="55467fa8-9de5-4ffa-ba0a-d6242fddfdea" targetNamespace="http://schemas.microsoft.com/office/2006/metadata/properties" ma:root="true" ma:fieldsID="413be989d551ee4d2c5c26e75be200bc" ns2:_="" ns3:_="">
    <xsd:import namespace="b62ef7ad-0fe1-434a-b157-95ad4251137d"/>
    <xsd:import namespace="55467fa8-9de5-4ffa-ba0a-d6242fddf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ef7ad-0fe1-434a-b157-95ad42511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1c53cae-e4da-45ce-b4ef-9b2964d9c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67fa8-9de5-4ffa-ba0a-d6242fddfde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ef7ad-0fe1-434a-b157-95ad425113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518D7B-4041-4997-BC10-2128AC833437}"/>
</file>

<file path=customXml/itemProps2.xml><?xml version="1.0" encoding="utf-8"?>
<ds:datastoreItem xmlns:ds="http://schemas.openxmlformats.org/officeDocument/2006/customXml" ds:itemID="{317645A4-D91B-4973-BA26-FEB427F8C0BE}"/>
</file>

<file path=customXml/itemProps3.xml><?xml version="1.0" encoding="utf-8"?>
<ds:datastoreItem xmlns:ds="http://schemas.openxmlformats.org/officeDocument/2006/customXml" ds:itemID="{88A66304-1A5B-4492-8620-82058359F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Lisztwanová</dc:creator>
  <cp:keywords/>
  <dc:description/>
  <cp:lastModifiedBy>David Kudýn</cp:lastModifiedBy>
  <cp:revision/>
  <dcterms:created xsi:type="dcterms:W3CDTF">2022-12-05T09:19:23Z</dcterms:created>
  <dcterms:modified xsi:type="dcterms:W3CDTF">2025-09-22T12:38:09Z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0x010100C7E1DCD36A42AD4BB64855198E77A60C</vt:lpwstr>
  </property>
</Properties>
</file>