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0" yWindow="610" windowWidth="24640" windowHeight="9490" activeTab="1"/>
  </bookViews>
  <sheets>
    <sheet name="Rekapitulace stavby" sheetId="1" r:id="rId1"/>
    <sheet name="1 - Rekonstrukce  " sheetId="2" r:id="rId2"/>
  </sheets>
  <definedNames>
    <definedName name="_xlnm._FilterDatabase" localSheetId="1" hidden="1">'1 - Rekonstrukce  '!$C$141:$K$1128</definedName>
    <definedName name="_xlnm.Print_Titles" localSheetId="1">'1 - Rekonstrukce  '!$141:$141</definedName>
    <definedName name="_xlnm.Print_Titles" localSheetId="0">'Rekapitulace stavby'!$92:$92</definedName>
    <definedName name="_xlnm.Print_Area" localSheetId="1">'1 - Rekonstrukce  '!$C$4:$J$76,'1 - Rekonstrukce  '!$C$82:$J$123,'1 - Rekonstrukce  '!$C$129:$J$1128</definedName>
    <definedName name="_xlnm.Print_Area" localSheetId="0">'Rekapitulace stavby'!$D$4:$AO$76,'Rekapitulace stavby'!$C$82:$AQ$103</definedName>
  </definedNames>
  <calcPr calcId="145621"/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/>
  <c r="BI1127" i="2"/>
  <c r="BH1127" i="2"/>
  <c r="BG1127" i="2"/>
  <c r="BF1127" i="2"/>
  <c r="T1127" i="2"/>
  <c r="R1127" i="2"/>
  <c r="P1127" i="2"/>
  <c r="BI1081" i="2"/>
  <c r="BH1081" i="2"/>
  <c r="BG1081" i="2"/>
  <c r="BF1081" i="2"/>
  <c r="T1081" i="2"/>
  <c r="R1081" i="2"/>
  <c r="P1081" i="2"/>
  <c r="BI1079" i="2"/>
  <c r="BH1079" i="2"/>
  <c r="BG1079" i="2"/>
  <c r="BF1079" i="2"/>
  <c r="T1079" i="2"/>
  <c r="R1079" i="2"/>
  <c r="P1079" i="2"/>
  <c r="BI1068" i="2"/>
  <c r="BH1068" i="2"/>
  <c r="BG1068" i="2"/>
  <c r="BF1068" i="2"/>
  <c r="T1068" i="2"/>
  <c r="R1068" i="2"/>
  <c r="P1068" i="2"/>
  <c r="BI1066" i="2"/>
  <c r="BH1066" i="2"/>
  <c r="BG1066" i="2"/>
  <c r="BF1066" i="2"/>
  <c r="T1066" i="2"/>
  <c r="R1066" i="2"/>
  <c r="P1066" i="2"/>
  <c r="BI1022" i="2"/>
  <c r="BH1022" i="2"/>
  <c r="BG1022" i="2"/>
  <c r="BF1022" i="2"/>
  <c r="T1022" i="2"/>
  <c r="R1022" i="2"/>
  <c r="P1022" i="2"/>
  <c r="BI1014" i="2"/>
  <c r="BH1014" i="2"/>
  <c r="BG1014" i="2"/>
  <c r="BF1014" i="2"/>
  <c r="T1014" i="2"/>
  <c r="R1014" i="2"/>
  <c r="P1014" i="2"/>
  <c r="BI1007" i="2"/>
  <c r="BH1007" i="2"/>
  <c r="BG1007" i="2"/>
  <c r="BF1007" i="2"/>
  <c r="T1007" i="2"/>
  <c r="R1007" i="2"/>
  <c r="P1007" i="2"/>
  <c r="BI1000" i="2"/>
  <c r="BH1000" i="2"/>
  <c r="BG1000" i="2"/>
  <c r="BF1000" i="2"/>
  <c r="T1000" i="2"/>
  <c r="R1000" i="2"/>
  <c r="P1000" i="2"/>
  <c r="BI993" i="2"/>
  <c r="BH993" i="2"/>
  <c r="BG993" i="2"/>
  <c r="BF993" i="2"/>
  <c r="T993" i="2"/>
  <c r="R993" i="2"/>
  <c r="P993" i="2"/>
  <c r="BI991" i="2"/>
  <c r="BH991" i="2"/>
  <c r="BG991" i="2"/>
  <c r="BF991" i="2"/>
  <c r="T991" i="2"/>
  <c r="R991" i="2"/>
  <c r="P991" i="2"/>
  <c r="BI989" i="2"/>
  <c r="BH989" i="2"/>
  <c r="BG989" i="2"/>
  <c r="BF989" i="2"/>
  <c r="T989" i="2"/>
  <c r="R989" i="2"/>
  <c r="P989" i="2"/>
  <c r="BI955" i="2"/>
  <c r="BH955" i="2"/>
  <c r="BG955" i="2"/>
  <c r="BF955" i="2"/>
  <c r="T955" i="2"/>
  <c r="R955" i="2"/>
  <c r="P955" i="2"/>
  <c r="BI953" i="2"/>
  <c r="BH953" i="2"/>
  <c r="BG953" i="2"/>
  <c r="BF953" i="2"/>
  <c r="T953" i="2"/>
  <c r="R953" i="2"/>
  <c r="P953" i="2"/>
  <c r="BI936" i="2"/>
  <c r="BH936" i="2"/>
  <c r="BG936" i="2"/>
  <c r="BF936" i="2"/>
  <c r="T936" i="2"/>
  <c r="R936" i="2"/>
  <c r="P936" i="2"/>
  <c r="BI902" i="2"/>
  <c r="BH902" i="2"/>
  <c r="BG902" i="2"/>
  <c r="BF902" i="2"/>
  <c r="T902" i="2"/>
  <c r="R902" i="2"/>
  <c r="P902" i="2"/>
  <c r="BI867" i="2"/>
  <c r="BH867" i="2"/>
  <c r="BG867" i="2"/>
  <c r="BF867" i="2"/>
  <c r="T867" i="2"/>
  <c r="R867" i="2"/>
  <c r="P867" i="2"/>
  <c r="BI865" i="2"/>
  <c r="BH865" i="2"/>
  <c r="BG865" i="2"/>
  <c r="BF865" i="2"/>
  <c r="T865" i="2"/>
  <c r="R865" i="2"/>
  <c r="P865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41" i="2"/>
  <c r="BH841" i="2"/>
  <c r="BG841" i="2"/>
  <c r="BF841" i="2"/>
  <c r="T841" i="2"/>
  <c r="R841" i="2"/>
  <c r="P841" i="2"/>
  <c r="BI839" i="2"/>
  <c r="BH839" i="2"/>
  <c r="BG839" i="2"/>
  <c r="BF839" i="2"/>
  <c r="T839" i="2"/>
  <c r="R839" i="2"/>
  <c r="P839" i="2"/>
  <c r="BI828" i="2"/>
  <c r="BH828" i="2"/>
  <c r="BG828" i="2"/>
  <c r="BF828" i="2"/>
  <c r="T828" i="2"/>
  <c r="R828" i="2"/>
  <c r="P828" i="2"/>
  <c r="BI817" i="2"/>
  <c r="BH817" i="2"/>
  <c r="BG817" i="2"/>
  <c r="BF817" i="2"/>
  <c r="T817" i="2"/>
  <c r="R817" i="2"/>
  <c r="P817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1" i="2"/>
  <c r="BH801" i="2"/>
  <c r="BG801" i="2"/>
  <c r="BF801" i="2"/>
  <c r="T801" i="2"/>
  <c r="R801" i="2"/>
  <c r="P801" i="2"/>
  <c r="BI795" i="2"/>
  <c r="BH795" i="2"/>
  <c r="BG795" i="2"/>
  <c r="BF795" i="2"/>
  <c r="T795" i="2"/>
  <c r="R795" i="2"/>
  <c r="P795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81" i="2"/>
  <c r="BH781" i="2"/>
  <c r="BG781" i="2"/>
  <c r="BF781" i="2"/>
  <c r="T781" i="2"/>
  <c r="R781" i="2"/>
  <c r="P781" i="2"/>
  <c r="BI770" i="2"/>
  <c r="BH770" i="2"/>
  <c r="BG770" i="2"/>
  <c r="BF770" i="2"/>
  <c r="T770" i="2"/>
  <c r="R770" i="2"/>
  <c r="P770" i="2"/>
  <c r="BI759" i="2"/>
  <c r="BH759" i="2"/>
  <c r="BG759" i="2"/>
  <c r="BF759" i="2"/>
  <c r="T759" i="2"/>
  <c r="R759" i="2"/>
  <c r="P759" i="2"/>
  <c r="BI748" i="2"/>
  <c r="BH748" i="2"/>
  <c r="BG748" i="2"/>
  <c r="BF748" i="2"/>
  <c r="T748" i="2"/>
  <c r="R748" i="2"/>
  <c r="P748" i="2"/>
  <c r="BI737" i="2"/>
  <c r="BH737" i="2"/>
  <c r="BG737" i="2"/>
  <c r="BF737" i="2"/>
  <c r="T737" i="2"/>
  <c r="R737" i="2"/>
  <c r="P737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T714" i="2"/>
  <c r="R715" i="2"/>
  <c r="R714" i="2" s="1"/>
  <c r="P715" i="2"/>
  <c r="P714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T700" i="2" s="1"/>
  <c r="R701" i="2"/>
  <c r="R700" i="2" s="1"/>
  <c r="P701" i="2"/>
  <c r="P700" i="2" s="1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59" i="2"/>
  <c r="BH659" i="2"/>
  <c r="BG659" i="2"/>
  <c r="BF659" i="2"/>
  <c r="T659" i="2"/>
  <c r="R659" i="2"/>
  <c r="P659" i="2"/>
  <c r="BI626" i="2"/>
  <c r="BH626" i="2"/>
  <c r="BG626" i="2"/>
  <c r="BF626" i="2"/>
  <c r="T626" i="2"/>
  <c r="R626" i="2"/>
  <c r="P626" i="2"/>
  <c r="BI619" i="2"/>
  <c r="BH619" i="2"/>
  <c r="BG619" i="2"/>
  <c r="BF619" i="2"/>
  <c r="T619" i="2"/>
  <c r="R619" i="2"/>
  <c r="P619" i="2"/>
  <c r="BI612" i="2"/>
  <c r="BH612" i="2"/>
  <c r="BG612" i="2"/>
  <c r="BF612" i="2"/>
  <c r="T612" i="2"/>
  <c r="R612" i="2"/>
  <c r="P612" i="2"/>
  <c r="BI608" i="2"/>
  <c r="BH608" i="2"/>
  <c r="BG608" i="2"/>
  <c r="BF608" i="2"/>
  <c r="T608" i="2"/>
  <c r="R608" i="2"/>
  <c r="P608" i="2"/>
  <c r="BI595" i="2"/>
  <c r="BH595" i="2"/>
  <c r="BG595" i="2"/>
  <c r="BF595" i="2"/>
  <c r="T595" i="2"/>
  <c r="R595" i="2"/>
  <c r="P595" i="2"/>
  <c r="BI584" i="2"/>
  <c r="BH584" i="2"/>
  <c r="BG584" i="2"/>
  <c r="BF584" i="2"/>
  <c r="T584" i="2"/>
  <c r="R584" i="2"/>
  <c r="P584" i="2"/>
  <c r="BI565" i="2"/>
  <c r="BH565" i="2"/>
  <c r="BG565" i="2"/>
  <c r="BF565" i="2"/>
  <c r="T565" i="2"/>
  <c r="R565" i="2"/>
  <c r="P565" i="2"/>
  <c r="BI558" i="2"/>
  <c r="BH558" i="2"/>
  <c r="BG558" i="2"/>
  <c r="BF558" i="2"/>
  <c r="T558" i="2"/>
  <c r="R558" i="2"/>
  <c r="P558" i="2"/>
  <c r="BI547" i="2"/>
  <c r="BH547" i="2"/>
  <c r="BG547" i="2"/>
  <c r="BF547" i="2"/>
  <c r="T547" i="2"/>
  <c r="R547" i="2"/>
  <c r="P547" i="2"/>
  <c r="BI540" i="2"/>
  <c r="BH540" i="2"/>
  <c r="BG540" i="2"/>
  <c r="BF540" i="2"/>
  <c r="T540" i="2"/>
  <c r="R540" i="2"/>
  <c r="P540" i="2"/>
  <c r="BI527" i="2"/>
  <c r="BH527" i="2"/>
  <c r="BG527" i="2"/>
  <c r="BF527" i="2"/>
  <c r="T527" i="2"/>
  <c r="R527" i="2"/>
  <c r="P527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498" i="2"/>
  <c r="BH498" i="2"/>
  <c r="BG498" i="2"/>
  <c r="BF498" i="2"/>
  <c r="T498" i="2"/>
  <c r="R498" i="2"/>
  <c r="P498" i="2"/>
  <c r="BI487" i="2"/>
  <c r="BH487" i="2"/>
  <c r="BG487" i="2"/>
  <c r="BF487" i="2"/>
  <c r="T487" i="2"/>
  <c r="R487" i="2"/>
  <c r="P487" i="2"/>
  <c r="BI476" i="2"/>
  <c r="BH476" i="2"/>
  <c r="BG476" i="2"/>
  <c r="BF476" i="2"/>
  <c r="T476" i="2"/>
  <c r="R476" i="2"/>
  <c r="P476" i="2"/>
  <c r="BI468" i="2"/>
  <c r="BH468" i="2"/>
  <c r="BG468" i="2"/>
  <c r="BF468" i="2"/>
  <c r="T468" i="2"/>
  <c r="R468" i="2"/>
  <c r="P468" i="2"/>
  <c r="BI457" i="2"/>
  <c r="BH457" i="2"/>
  <c r="BG457" i="2"/>
  <c r="BF457" i="2"/>
  <c r="T457" i="2"/>
  <c r="R457" i="2"/>
  <c r="P457" i="2"/>
  <c r="BI446" i="2"/>
  <c r="BH446" i="2"/>
  <c r="BG446" i="2"/>
  <c r="BF446" i="2"/>
  <c r="T446" i="2"/>
  <c r="R446" i="2"/>
  <c r="P446" i="2"/>
  <c r="BI435" i="2"/>
  <c r="BH435" i="2"/>
  <c r="BG435" i="2"/>
  <c r="BF435" i="2"/>
  <c r="T435" i="2"/>
  <c r="R435" i="2"/>
  <c r="P435" i="2"/>
  <c r="BI424" i="2"/>
  <c r="BH424" i="2"/>
  <c r="BG424" i="2"/>
  <c r="BF424" i="2"/>
  <c r="T424" i="2"/>
  <c r="R424" i="2"/>
  <c r="P424" i="2"/>
  <c r="BI413" i="2"/>
  <c r="BH413" i="2"/>
  <c r="BG413" i="2"/>
  <c r="BF413" i="2"/>
  <c r="T413" i="2"/>
  <c r="R413" i="2"/>
  <c r="P413" i="2"/>
  <c r="BI402" i="2"/>
  <c r="BH402" i="2"/>
  <c r="BG402" i="2"/>
  <c r="BF402" i="2"/>
  <c r="T402" i="2"/>
  <c r="R402" i="2"/>
  <c r="P402" i="2"/>
  <c r="BI395" i="2"/>
  <c r="BH395" i="2"/>
  <c r="BG395" i="2"/>
  <c r="BF395" i="2"/>
  <c r="T395" i="2"/>
  <c r="R395" i="2"/>
  <c r="P395" i="2"/>
  <c r="BI388" i="2"/>
  <c r="BH388" i="2"/>
  <c r="BG388" i="2"/>
  <c r="BF388" i="2"/>
  <c r="T388" i="2"/>
  <c r="R388" i="2"/>
  <c r="P388" i="2"/>
  <c r="BI375" i="2"/>
  <c r="BH375" i="2"/>
  <c r="BG375" i="2"/>
  <c r="BF375" i="2"/>
  <c r="T375" i="2"/>
  <c r="R375" i="2"/>
  <c r="P375" i="2"/>
  <c r="BI340" i="2"/>
  <c r="BH340" i="2"/>
  <c r="BG340" i="2"/>
  <c r="BF340" i="2"/>
  <c r="T340" i="2"/>
  <c r="R340" i="2"/>
  <c r="P340" i="2"/>
  <c r="BI315" i="2"/>
  <c r="BH315" i="2"/>
  <c r="BG315" i="2"/>
  <c r="BF315" i="2"/>
  <c r="T315" i="2"/>
  <c r="R315" i="2"/>
  <c r="P315" i="2"/>
  <c r="BI277" i="2"/>
  <c r="BH277" i="2"/>
  <c r="BG277" i="2"/>
  <c r="BF277" i="2"/>
  <c r="T277" i="2"/>
  <c r="R277" i="2"/>
  <c r="P277" i="2"/>
  <c r="BI265" i="2"/>
  <c r="BH265" i="2"/>
  <c r="BG265" i="2"/>
  <c r="BF265" i="2"/>
  <c r="T265" i="2"/>
  <c r="R265" i="2"/>
  <c r="P265" i="2"/>
  <c r="BI253" i="2"/>
  <c r="BH253" i="2"/>
  <c r="BG253" i="2"/>
  <c r="BF253" i="2"/>
  <c r="T253" i="2"/>
  <c r="R253" i="2"/>
  <c r="P25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08" i="2"/>
  <c r="BH208" i="2"/>
  <c r="BG208" i="2"/>
  <c r="BF208" i="2"/>
  <c r="T208" i="2"/>
  <c r="R208" i="2"/>
  <c r="P208" i="2"/>
  <c r="BI195" i="2"/>
  <c r="BH195" i="2"/>
  <c r="BG195" i="2"/>
  <c r="BF195" i="2"/>
  <c r="T195" i="2"/>
  <c r="R195" i="2"/>
  <c r="P195" i="2"/>
  <c r="BI188" i="2"/>
  <c r="BH188" i="2"/>
  <c r="BG188" i="2"/>
  <c r="BF188" i="2"/>
  <c r="T188" i="2"/>
  <c r="R188" i="2"/>
  <c r="P188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2" i="2"/>
  <c r="BH152" i="2"/>
  <c r="BG152" i="2"/>
  <c r="BF152" i="2"/>
  <c r="T152" i="2"/>
  <c r="R152" i="2"/>
  <c r="P152" i="2"/>
  <c r="BI145" i="2"/>
  <c r="BH145" i="2"/>
  <c r="BG145" i="2"/>
  <c r="BF145" i="2"/>
  <c r="T145" i="2"/>
  <c r="R145" i="2"/>
  <c r="P145" i="2"/>
  <c r="J138" i="2"/>
  <c r="F138" i="2"/>
  <c r="F136" i="2"/>
  <c r="E134" i="2"/>
  <c r="BI121" i="2"/>
  <c r="BH121" i="2"/>
  <c r="BG121" i="2"/>
  <c r="BF121" i="2"/>
  <c r="BI120" i="2"/>
  <c r="BH120" i="2"/>
  <c r="BG120" i="2"/>
  <c r="BF120" i="2"/>
  <c r="BE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J91" i="2"/>
  <c r="F91" i="2"/>
  <c r="F89" i="2"/>
  <c r="E87" i="2"/>
  <c r="J24" i="2"/>
  <c r="E24" i="2"/>
  <c r="J92" i="2" s="1"/>
  <c r="J23" i="2"/>
  <c r="J18" i="2"/>
  <c r="E18" i="2"/>
  <c r="F92" i="2"/>
  <c r="J17" i="2"/>
  <c r="J12" i="2"/>
  <c r="J89" i="2"/>
  <c r="E7" i="2"/>
  <c r="E132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1079" i="2"/>
  <c r="BK1022" i="2"/>
  <c r="BK1000" i="2"/>
  <c r="BK955" i="2"/>
  <c r="BK902" i="2"/>
  <c r="BK854" i="2"/>
  <c r="J839" i="2"/>
  <c r="BK806" i="2"/>
  <c r="J795" i="2"/>
  <c r="J781" i="2"/>
  <c r="BK748" i="2"/>
  <c r="J724" i="2"/>
  <c r="BK711" i="2"/>
  <c r="BK697" i="2"/>
  <c r="BK690" i="2"/>
  <c r="BK626" i="2"/>
  <c r="BK608" i="2"/>
  <c r="BK565" i="2"/>
  <c r="BK540" i="2"/>
  <c r="BK503" i="2"/>
  <c r="J487" i="2"/>
  <c r="BK446" i="2"/>
  <c r="BK413" i="2"/>
  <c r="J395" i="2"/>
  <c r="BK340" i="2"/>
  <c r="BK265" i="2"/>
  <c r="BK231" i="2"/>
  <c r="BK188" i="2"/>
  <c r="J160" i="2"/>
  <c r="BK145" i="2"/>
  <c r="BK1081" i="2"/>
  <c r="BK1066" i="2"/>
  <c r="J1007" i="2"/>
  <c r="J993" i="2"/>
  <c r="J936" i="2"/>
  <c r="BK865" i="2"/>
  <c r="BK841" i="2"/>
  <c r="J828" i="2"/>
  <c r="J804" i="2"/>
  <c r="J794" i="2"/>
  <c r="BK759" i="2"/>
  <c r="BK726" i="2"/>
  <c r="BK713" i="2"/>
  <c r="BK704" i="2"/>
  <c r="J699" i="2"/>
  <c r="J692" i="2"/>
  <c r="BK659" i="2"/>
  <c r="BK612" i="2"/>
  <c r="J595" i="2"/>
  <c r="J547" i="2"/>
  <c r="BK504" i="2"/>
  <c r="BK498" i="2"/>
  <c r="BK468" i="2"/>
  <c r="BK435" i="2"/>
  <c r="BK402" i="2"/>
  <c r="J375" i="2"/>
  <c r="J277" i="2"/>
  <c r="J232" i="2"/>
  <c r="J195" i="2"/>
  <c r="BK174" i="2"/>
  <c r="BK159" i="2"/>
  <c r="AS94" i="1"/>
  <c r="F38" i="2"/>
  <c r="J1127" i="2"/>
  <c r="J1066" i="2"/>
  <c r="J1014" i="2"/>
  <c r="J991" i="2"/>
  <c r="BK953" i="2"/>
  <c r="J902" i="2"/>
  <c r="J854" i="2"/>
  <c r="BK839" i="2"/>
  <c r="J817" i="2"/>
  <c r="J801" i="2"/>
  <c r="BK792" i="2"/>
  <c r="J770" i="2"/>
  <c r="J737" i="2"/>
  <c r="J717" i="2"/>
  <c r="J711" i="2"/>
  <c r="BK699" i="2"/>
  <c r="BK692" i="2"/>
  <c r="BK688" i="2"/>
  <c r="BK619" i="2"/>
  <c r="BK595" i="2"/>
  <c r="BK558" i="2"/>
  <c r="J540" i="2"/>
  <c r="J503" i="2"/>
  <c r="BK487" i="2"/>
  <c r="J468" i="2"/>
  <c r="J435" i="2"/>
  <c r="J402" i="2"/>
  <c r="J388" i="2"/>
  <c r="J315" i="2"/>
  <c r="BK253" i="2"/>
  <c r="BK195" i="2"/>
  <c r="J167" i="2"/>
  <c r="J145" i="2"/>
  <c r="BK1127" i="2"/>
  <c r="J1079" i="2"/>
  <c r="J1022" i="2"/>
  <c r="J1000" i="2"/>
  <c r="J989" i="2"/>
  <c r="BK936" i="2"/>
  <c r="J867" i="2"/>
  <c r="BK852" i="2"/>
  <c r="BK817" i="2"/>
  <c r="BK801" i="2"/>
  <c r="J792" i="2"/>
  <c r="J748" i="2"/>
  <c r="BK724" i="2"/>
  <c r="BK715" i="2"/>
  <c r="J704" i="2"/>
  <c r="J697" i="2"/>
  <c r="J690" i="2"/>
  <c r="J659" i="2"/>
  <c r="J612" i="2"/>
  <c r="BK584" i="2"/>
  <c r="J558" i="2"/>
  <c r="J527" i="2"/>
  <c r="BK502" i="2"/>
  <c r="BK476" i="2"/>
  <c r="J457" i="2"/>
  <c r="J424" i="2"/>
  <c r="BK395" i="2"/>
  <c r="J340" i="2"/>
  <c r="J253" i="2"/>
  <c r="J208" i="2"/>
  <c r="J175" i="2"/>
  <c r="BK160" i="2"/>
  <c r="J152" i="2"/>
  <c r="BK1068" i="2"/>
  <c r="BK1007" i="2"/>
  <c r="BK991" i="2"/>
  <c r="J955" i="2"/>
  <c r="BK867" i="2"/>
  <c r="J852" i="2"/>
  <c r="BK828" i="2"/>
  <c r="BK804" i="2"/>
  <c r="BK794" i="2"/>
  <c r="BK770" i="2"/>
  <c r="BK737" i="2"/>
  <c r="BK717" i="2"/>
  <c r="J713" i="2"/>
  <c r="J701" i="2"/>
  <c r="BK694" i="2"/>
  <c r="BK689" i="2"/>
  <c r="J688" i="2"/>
  <c r="J619" i="2"/>
  <c r="J584" i="2"/>
  <c r="BK547" i="2"/>
  <c r="J504" i="2"/>
  <c r="J498" i="2"/>
  <c r="BK457" i="2"/>
  <c r="BK424" i="2"/>
  <c r="BK388" i="2"/>
  <c r="BK315" i="2"/>
  <c r="J265" i="2"/>
  <c r="J231" i="2"/>
  <c r="J188" i="2"/>
  <c r="J174" i="2"/>
  <c r="J159" i="2"/>
  <c r="J36" i="2"/>
  <c r="J1081" i="2"/>
  <c r="J1068" i="2"/>
  <c r="BK1014" i="2"/>
  <c r="BK993" i="2"/>
  <c r="BK989" i="2"/>
  <c r="J953" i="2"/>
  <c r="J865" i="2"/>
  <c r="J841" i="2"/>
  <c r="J806" i="2"/>
  <c r="BK795" i="2"/>
  <c r="BK781" i="2"/>
  <c r="J759" i="2"/>
  <c r="J726" i="2"/>
  <c r="J715" i="2"/>
  <c r="BK701" i="2"/>
  <c r="J694" i="2"/>
  <c r="J689" i="2"/>
  <c r="J626" i="2"/>
  <c r="J608" i="2"/>
  <c r="J565" i="2"/>
  <c r="BK527" i="2"/>
  <c r="J502" i="2"/>
  <c r="J476" i="2"/>
  <c r="J446" i="2"/>
  <c r="J413" i="2"/>
  <c r="BK375" i="2"/>
  <c r="BK277" i="2"/>
  <c r="BK232" i="2"/>
  <c r="BK208" i="2"/>
  <c r="BK175" i="2"/>
  <c r="BK167" i="2"/>
  <c r="BK152" i="2"/>
  <c r="F36" i="2"/>
  <c r="BK475" i="2" l="1"/>
  <c r="J475" i="2" s="1"/>
  <c r="J100" i="2" s="1"/>
  <c r="T144" i="2"/>
  <c r="R475" i="2"/>
  <c r="P703" i="2"/>
  <c r="BK716" i="2"/>
  <c r="J716" i="2" s="1"/>
  <c r="J106" i="2" s="1"/>
  <c r="R716" i="2"/>
  <c r="BK793" i="2"/>
  <c r="J793" i="2"/>
  <c r="J108" i="2"/>
  <c r="T793" i="2"/>
  <c r="P805" i="2"/>
  <c r="BK144" i="2"/>
  <c r="J144" i="2" s="1"/>
  <c r="J98" i="2" s="1"/>
  <c r="BK276" i="2"/>
  <c r="J276" i="2" s="1"/>
  <c r="J99" i="2" s="1"/>
  <c r="BK687" i="2"/>
  <c r="J687" i="2"/>
  <c r="J101" i="2"/>
  <c r="T725" i="2"/>
  <c r="BK866" i="2"/>
  <c r="J866" i="2"/>
  <c r="J110" i="2" s="1"/>
  <c r="R992" i="2"/>
  <c r="T276" i="2"/>
  <c r="T687" i="2"/>
  <c r="P725" i="2"/>
  <c r="T866" i="2"/>
  <c r="T992" i="2"/>
  <c r="R276" i="2"/>
  <c r="R687" i="2"/>
  <c r="R703" i="2"/>
  <c r="P716" i="2"/>
  <c r="BK805" i="2"/>
  <c r="J805" i="2"/>
  <c r="J109" i="2" s="1"/>
  <c r="R805" i="2"/>
  <c r="BK1021" i="2"/>
  <c r="J1021" i="2" s="1"/>
  <c r="J112" i="2" s="1"/>
  <c r="P144" i="2"/>
  <c r="T475" i="2"/>
  <c r="R725" i="2"/>
  <c r="R866" i="2"/>
  <c r="P1021" i="2"/>
  <c r="P276" i="2"/>
  <c r="P687" i="2"/>
  <c r="T703" i="2"/>
  <c r="T716" i="2"/>
  <c r="P866" i="2"/>
  <c r="P992" i="2"/>
  <c r="R1021" i="2"/>
  <c r="R144" i="2"/>
  <c r="P475" i="2"/>
  <c r="BK703" i="2"/>
  <c r="J703" i="2"/>
  <c r="J104" i="2"/>
  <c r="BK725" i="2"/>
  <c r="J725" i="2" s="1"/>
  <c r="J107" i="2" s="1"/>
  <c r="P793" i="2"/>
  <c r="R793" i="2"/>
  <c r="T805" i="2"/>
  <c r="BK992" i="2"/>
  <c r="J992" i="2"/>
  <c r="J111" i="2"/>
  <c r="T1021" i="2"/>
  <c r="BK714" i="2"/>
  <c r="J714" i="2" s="1"/>
  <c r="J105" i="2" s="1"/>
  <c r="BK700" i="2"/>
  <c r="J700" i="2"/>
  <c r="J102" i="2"/>
  <c r="BC95" i="1"/>
  <c r="E85" i="2"/>
  <c r="J136" i="2"/>
  <c r="F139" i="2"/>
  <c r="J139" i="2"/>
  <c r="BE145" i="2"/>
  <c r="BE152" i="2"/>
  <c r="BE159" i="2"/>
  <c r="BE160" i="2"/>
  <c r="BE167" i="2"/>
  <c r="BE174" i="2"/>
  <c r="BE175" i="2"/>
  <c r="BE188" i="2"/>
  <c r="BE195" i="2"/>
  <c r="BE208" i="2"/>
  <c r="BE231" i="2"/>
  <c r="BE232" i="2"/>
  <c r="BE253" i="2"/>
  <c r="BE265" i="2"/>
  <c r="BE277" i="2"/>
  <c r="BE315" i="2"/>
  <c r="BE340" i="2"/>
  <c r="BE375" i="2"/>
  <c r="BE388" i="2"/>
  <c r="BE395" i="2"/>
  <c r="BE402" i="2"/>
  <c r="BE413" i="2"/>
  <c r="BE424" i="2"/>
  <c r="BE435" i="2"/>
  <c r="BE446" i="2"/>
  <c r="BE457" i="2"/>
  <c r="BE468" i="2"/>
  <c r="BE476" i="2"/>
  <c r="BE487" i="2"/>
  <c r="BE498" i="2"/>
  <c r="BE502" i="2"/>
  <c r="BE503" i="2"/>
  <c r="BE504" i="2"/>
  <c r="BE527" i="2"/>
  <c r="BE540" i="2"/>
  <c r="BE547" i="2"/>
  <c r="BE558" i="2"/>
  <c r="BE565" i="2"/>
  <c r="BE584" i="2"/>
  <c r="BE595" i="2"/>
  <c r="BE608" i="2"/>
  <c r="BE612" i="2"/>
  <c r="BE619" i="2"/>
  <c r="BE626" i="2"/>
  <c r="BE659" i="2"/>
  <c r="BE688" i="2"/>
  <c r="BE689" i="2"/>
  <c r="BE690" i="2"/>
  <c r="BE692" i="2"/>
  <c r="BE694" i="2"/>
  <c r="BE697" i="2"/>
  <c r="BE699" i="2"/>
  <c r="BE701" i="2"/>
  <c r="BE704" i="2"/>
  <c r="BE711" i="2"/>
  <c r="BE713" i="2"/>
  <c r="BE715" i="2"/>
  <c r="BE717" i="2"/>
  <c r="BE724" i="2"/>
  <c r="BE726" i="2"/>
  <c r="BE737" i="2"/>
  <c r="BE748" i="2"/>
  <c r="BE759" i="2"/>
  <c r="BE770" i="2"/>
  <c r="BE781" i="2"/>
  <c r="BE792" i="2"/>
  <c r="BE794" i="2"/>
  <c r="BE795" i="2"/>
  <c r="BE801" i="2"/>
  <c r="BE804" i="2"/>
  <c r="BE806" i="2"/>
  <c r="BE817" i="2"/>
  <c r="BE828" i="2"/>
  <c r="BE839" i="2"/>
  <c r="BE841" i="2"/>
  <c r="BE852" i="2"/>
  <c r="BE854" i="2"/>
  <c r="BE865" i="2"/>
  <c r="BE867" i="2"/>
  <c r="BE902" i="2"/>
  <c r="BE936" i="2"/>
  <c r="BE953" i="2"/>
  <c r="BE955" i="2"/>
  <c r="BE989" i="2"/>
  <c r="BE991" i="2"/>
  <c r="BE993" i="2"/>
  <c r="BE1000" i="2"/>
  <c r="BE1007" i="2"/>
  <c r="BE1014" i="2"/>
  <c r="BE1022" i="2"/>
  <c r="BE1066" i="2"/>
  <c r="BE1068" i="2"/>
  <c r="BE1079" i="2"/>
  <c r="BE1081" i="2"/>
  <c r="BE1127" i="2"/>
  <c r="BA95" i="1"/>
  <c r="AW95" i="1"/>
  <c r="F37" i="2"/>
  <c r="BB95" i="1" s="1"/>
  <c r="BB94" i="1" s="1"/>
  <c r="W34" i="1" s="1"/>
  <c r="BC94" i="1"/>
  <c r="W35" i="1" s="1"/>
  <c r="F39" i="2"/>
  <c r="BD95" i="1" s="1"/>
  <c r="BD94" i="1" s="1"/>
  <c r="W36" i="1" s="1"/>
  <c r="BA94" i="1"/>
  <c r="W33" i="1" s="1"/>
  <c r="P143" i="2" l="1"/>
  <c r="R143" i="2"/>
  <c r="T702" i="2"/>
  <c r="R702" i="2"/>
  <c r="P702" i="2"/>
  <c r="T143" i="2"/>
  <c r="T142" i="2"/>
  <c r="BK143" i="2"/>
  <c r="J143" i="2" s="1"/>
  <c r="J97" i="2" s="1"/>
  <c r="BK702" i="2"/>
  <c r="J702" i="2"/>
  <c r="J103" i="2"/>
  <c r="AW94" i="1"/>
  <c r="AK33" i="1" s="1"/>
  <c r="AY94" i="1"/>
  <c r="AX94" i="1"/>
  <c r="R142" i="2" l="1"/>
  <c r="P142" i="2"/>
  <c r="AU95" i="1"/>
  <c r="BK142" i="2"/>
  <c r="J142" i="2"/>
  <c r="J96" i="2"/>
  <c r="J30" i="2"/>
  <c r="AU94" i="1"/>
  <c r="J121" i="2"/>
  <c r="J115" i="2" s="1"/>
  <c r="J31" i="2" s="1"/>
  <c r="J32" i="2" l="1"/>
  <c r="AG95" i="1" s="1"/>
  <c r="AG94" i="1" s="1"/>
  <c r="AK26" i="1" s="1"/>
  <c r="BE121" i="2"/>
  <c r="AG100" i="1"/>
  <c r="CD100" i="1"/>
  <c r="AG99" i="1"/>
  <c r="AV99" i="1"/>
  <c r="BY99" i="1" s="1"/>
  <c r="AG101" i="1"/>
  <c r="CD101" i="1" s="1"/>
  <c r="AG98" i="1"/>
  <c r="AV98" i="1"/>
  <c r="BY98" i="1" s="1"/>
  <c r="F35" i="2"/>
  <c r="AZ95" i="1" s="1"/>
  <c r="AZ94" i="1" s="1"/>
  <c r="AV94" i="1" s="1"/>
  <c r="AT94" i="1" s="1"/>
  <c r="AN94" i="1" s="1"/>
  <c r="J123" i="2"/>
  <c r="CD99" i="1" l="1"/>
  <c r="W32" i="1" s="1"/>
  <c r="CD98" i="1"/>
  <c r="AG97" i="1"/>
  <c r="AK27" i="1"/>
  <c r="AK29" i="1"/>
  <c r="AN99" i="1"/>
  <c r="AV101" i="1"/>
  <c r="BY101" i="1"/>
  <c r="AV100" i="1"/>
  <c r="BY100" i="1" s="1"/>
  <c r="J35" i="2"/>
  <c r="AV95" i="1" s="1"/>
  <c r="AT95" i="1" s="1"/>
  <c r="AN95" i="1" s="1"/>
  <c r="AN98" i="1"/>
  <c r="J41" i="2" l="1"/>
  <c r="AK32" i="1"/>
  <c r="AN100" i="1"/>
  <c r="AN101" i="1"/>
  <c r="AG103" i="1"/>
  <c r="AK38" i="1" l="1"/>
  <c r="AN97" i="1"/>
  <c r="AN103" i="1" l="1"/>
</calcChain>
</file>

<file path=xl/sharedStrings.xml><?xml version="1.0" encoding="utf-8"?>
<sst xmlns="http://schemas.openxmlformats.org/spreadsheetml/2006/main" count="9968" uniqueCount="687">
  <si>
    <t>Export Komplet</t>
  </si>
  <si>
    <t/>
  </si>
  <si>
    <t>2.0</t>
  </si>
  <si>
    <t>ZAMOK</t>
  </si>
  <si>
    <t>False</t>
  </si>
  <si>
    <t>{a4a342f6-9e3b-448a-bdf3-e8fddff241bd}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</si>
  <si>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</si>
  <si>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</si>
  <si>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</si>
  <si>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</si>
  <si>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</si>
  <si>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</si>
  <si>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</si>
  <si>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</si>
  <si>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</si>
  <si>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</si>
  <si>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</si>
  <si>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sociálního zařízení na ZŠ Komenského 2, Břeclav, Poštorná</t>
  </si>
  <si>
    <t>KSO:</t>
  </si>
  <si>
    <t>CC-CZ:</t>
  </si>
  <si>
    <t>Místo:</t>
  </si>
  <si>
    <t>ZŠ Komenského 2, Břeclav</t>
  </si>
  <si>
    <t>Datum:</t>
  </si>
  <si>
    <t>15. 4. 2024</t>
  </si>
  <si>
    <t>Zadavatel:</t>
  </si>
  <si>
    <t>IČ:</t>
  </si>
  <si>
    <t xml:space="preserve">Město Břeclav, nám.T.G.Masaryka 42/3, 690 81 </t>
  </si>
  <si>
    <t>DIČ:</t>
  </si>
  <si>
    <t>Uchazeč:</t>
  </si>
  <si>
    <t>Vyplň údaj</t>
  </si>
  <si>
    <t>Projektant:</t>
  </si>
  <si>
    <t>ing. Jan Beneš, Dolní Luční 115/3, 691 41 Břeclav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</si>
  <si>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</si>
  <si>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</si>
  <si>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</si>
  <si>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</si>
  <si>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</si>
  <si>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</si>
  <si>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</si>
  <si>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</si>
  <si>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</si>
  <si>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</si>
  <si>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</si>
  <si>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</si>
  <si>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</si>
  <si>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</si>
  <si>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</si>
  <si>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</si>
  <si>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</si>
  <si>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</si>
  <si>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</si>
  <si>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</si>
  <si>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</si>
  <si>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</si>
  <si>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</si>
  <si>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</si>
  <si>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</si>
  <si>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</si>
  <si>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</si>
  <si>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</si>
  <si>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</si>
  <si>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</si>
  <si>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</si>
  <si>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</si>
  <si>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</si>
  <si>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</si>
  <si>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</si>
  <si>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</si>
  <si>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</si>
  <si>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</si>
  <si>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</si>
  <si>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</si>
  <si>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</si>
  <si>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</si>
  <si>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</si>
  <si>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</si>
  <si>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</si>
  <si>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</si>
  <si>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</si>
  <si>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</si>
  <si>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</si>
  <si>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</si>
  <si>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</si>
  <si>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</si>
  <si>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Rekonstrukce  </t>
  </si>
  <si>
    <t>STA</t>
  </si>
  <si>
    <t>{90916a5e-519e-42c8-90d8-de679669158c}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</si>
  <si>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</si>
  <si>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</si>
  <si>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</si>
  <si>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</si>
  <si>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</si>
  <si>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</si>
  <si>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</si>
  <si>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</si>
  <si>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</si>
  <si>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</si>
  <si>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</si>
  <si>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</si>
  <si>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 xml:space="preserve">1 - Rekonstrukce  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</si>
  <si>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</si>
  <si>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</si>
  <si>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</si>
  <si>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</si>
  <si>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</si>
  <si>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</si>
  <si>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</si>
  <si>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</si>
  <si>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</si>
  <si>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</si>
  <si>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</si>
  <si>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</si>
  <si>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</si>
  <si>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</si>
  <si>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</si>
  <si>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</si>
  <si>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</si>
  <si>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</si>
  <si>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</si>
  <si>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</si>
  <si>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</si>
  <si>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</si>
  <si>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</si>
  <si>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</si>
  <si>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</si>
  <si>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</si>
  <si>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</si>
  <si>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</si>
  <si>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</si>
  <si>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</si>
  <si>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</si>
  <si>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</si>
  <si>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</si>
  <si>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</si>
  <si>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</si>
  <si>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</si>
  <si>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</si>
  <si>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</si>
  <si>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</si>
  <si>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</si>
  <si>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</si>
  <si>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</si>
  <si>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</si>
  <si>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</si>
  <si>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</si>
  <si>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</si>
  <si>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</si>
  <si>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</si>
  <si>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</si>
  <si>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</si>
  <si>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</si>
  <si>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přes 0,25 do 1 m2 ve zdivu nadzákladovém cihlami pálenými na MVC</t>
  </si>
  <si>
    <t>m3</t>
  </si>
  <si>
    <t>4</t>
  </si>
  <si>
    <t>265206495</t>
  </si>
  <si>
    <t>VV</t>
  </si>
  <si>
    <t>Výkaz výměr dle PD</t>
  </si>
  <si>
    <t>Toalety dívky 1 NP</t>
  </si>
  <si>
    <t>0,5*2,5*0,45</t>
  </si>
  <si>
    <t>Toalety dívky 2. NP</t>
  </si>
  <si>
    <t>Součet</t>
  </si>
  <si>
    <t>317121101</t>
  </si>
  <si>
    <t>Montáž prefabrikovaných překladů délky do 1500 mm</t>
  </si>
  <si>
    <t>kus</t>
  </si>
  <si>
    <t>571047209</t>
  </si>
  <si>
    <t>M</t>
  </si>
  <si>
    <t>PFB.402002</t>
  </si>
  <si>
    <t>Překlad 140/140 mm vylehčený RZP 119/14/14 V</t>
  </si>
  <si>
    <t>8</t>
  </si>
  <si>
    <t>-810047096</t>
  </si>
  <si>
    <t>317121151</t>
  </si>
  <si>
    <t>Montáž ŽB překladů prefabrikovaných do rýh světlosti otvoru do 1050 mm</t>
  </si>
  <si>
    <t>-902218680</t>
  </si>
  <si>
    <t>Toalety chlapci 1 NP</t>
  </si>
  <si>
    <t>Toalety chlapci 2. NP</t>
  </si>
  <si>
    <t>5</t>
  </si>
  <si>
    <t>317121251</t>
  </si>
  <si>
    <t>Montáž ŽB překladů prefabrikovaných do rýh světlosti otvoru přes 1050 do 1800 mm</t>
  </si>
  <si>
    <t>1837270467</t>
  </si>
  <si>
    <t>6</t>
  </si>
  <si>
    <t>593215119</t>
  </si>
  <si>
    <t>překlad železobetonový RZP vylehčený 1490x140x215mm</t>
  </si>
  <si>
    <t>181792310</t>
  </si>
  <si>
    <t>7</t>
  </si>
  <si>
    <t>317142420</t>
  </si>
  <si>
    <t>Překlad nenosný pórobetonový š 100 mm v do 250 mm na tenkovrstvou maltu dl do 1000 mm</t>
  </si>
  <si>
    <t>900068837</t>
  </si>
  <si>
    <t>Mezisoučet</t>
  </si>
  <si>
    <t>317998110</t>
  </si>
  <si>
    <t>Tepelná izolace mezi překlady v 24 cm z EPS tl do 30 mm</t>
  </si>
  <si>
    <t>m</t>
  </si>
  <si>
    <t>2034343068</t>
  </si>
  <si>
    <t>1,2</t>
  </si>
  <si>
    <t>9</t>
  </si>
  <si>
    <t>340239212</t>
  </si>
  <si>
    <t>Zazdívka otvorů v příčkách nebo stěnách pl přes 1 do 4 m2 cihlami plnými tl přes 100 mm</t>
  </si>
  <si>
    <t>m2</t>
  </si>
  <si>
    <t>1618058075</t>
  </si>
  <si>
    <t>0,7*2,05</t>
  </si>
  <si>
    <t>0,30*2,05</t>
  </si>
  <si>
    <t>0,3*2,05</t>
  </si>
  <si>
    <t>10</t>
  </si>
  <si>
    <t>342244121</t>
  </si>
  <si>
    <t>Příčka z cihel děrovaných do P10 na maltu M5 tloušťky 140 mm</t>
  </si>
  <si>
    <t>933428090</t>
  </si>
  <si>
    <t>1,75*4,05</t>
  </si>
  <si>
    <t>odpočet otvorů</t>
  </si>
  <si>
    <t>-0,7*1,97</t>
  </si>
  <si>
    <t>11</t>
  </si>
  <si>
    <t>-1247976711</t>
  </si>
  <si>
    <t>342272225</t>
  </si>
  <si>
    <t>Příčka z tvárnic Ytong Klasik 100 na tenkovrstvou maltu tl 100 mm</t>
  </si>
  <si>
    <t>819825033</t>
  </si>
  <si>
    <t>(2,92*2,20)+(1,4*2,20)*2</t>
  </si>
  <si>
    <t>-0,6*1,97*3</t>
  </si>
  <si>
    <t>((3,55*2,20)+(1,35*2,20))*2</t>
  </si>
  <si>
    <t>-0,6*1,97*2</t>
  </si>
  <si>
    <t>13</t>
  </si>
  <si>
    <t>342272245.XLA</t>
  </si>
  <si>
    <t>Příčka z tvárnic Ytong Klasik 150 na tenkovrstvou maltu tl 150 mm</t>
  </si>
  <si>
    <t>1600417392</t>
  </si>
  <si>
    <t xml:space="preserve">Příčky na WC v místech závěsných záchodů </t>
  </si>
  <si>
    <t>0,9*1,2*4</t>
  </si>
  <si>
    <t>0,9*1,2*3</t>
  </si>
  <si>
    <t>14</t>
  </si>
  <si>
    <t>342291121</t>
  </si>
  <si>
    <t>Ukotvení příček k cihelným konstrukcím plochými kotvami</t>
  </si>
  <si>
    <t>-809499531</t>
  </si>
  <si>
    <t>Výkaz výměr dle TP</t>
  </si>
  <si>
    <t>26</t>
  </si>
  <si>
    <t>Úpravy povrchů, podlahy a osazování výplní</t>
  </si>
  <si>
    <t>15</t>
  </si>
  <si>
    <t>612131101</t>
  </si>
  <si>
    <t>Cementový postřik vnitřních stěn nanášený celoplošně ručně</t>
  </si>
  <si>
    <t>1494014245</t>
  </si>
  <si>
    <t>Omítka cementová</t>
  </si>
  <si>
    <t>(2,92*2,20)*4+(3,55*2,20)*2+(1,75*2,20)*2+(1,0*2,2)*2</t>
  </si>
  <si>
    <t>-0,6*1,97*6</t>
  </si>
  <si>
    <t>-0,8*1,97</t>
  </si>
  <si>
    <t>-(2,2-1,85)*2</t>
  </si>
  <si>
    <t>(3,55*2,20*4)+(2,920*2,20*2)+(1,35*2,20*4)</t>
  </si>
  <si>
    <t>(0,5+1,75+0,5)*2,2</t>
  </si>
  <si>
    <t>-0,6*1,97*4</t>
  </si>
  <si>
    <t>-0,7*1,97*1</t>
  </si>
  <si>
    <t>-0,8*1,97*1</t>
  </si>
  <si>
    <t>(3,55*2,20*4)+(2,92*2,20*2)+(1,35*2,20*4)</t>
  </si>
  <si>
    <t>Omítka vápenocemntová</t>
  </si>
  <si>
    <t>22,67</t>
  </si>
  <si>
    <t>16</t>
  </si>
  <si>
    <t>612321141</t>
  </si>
  <si>
    <t>Vápenocementová omítka štuková dvouvrstvá vnitřních stěn nanášená ručně</t>
  </si>
  <si>
    <t>-749800048</t>
  </si>
  <si>
    <t>1,75*(4,05-2,2)</t>
  </si>
  <si>
    <t>Dozdívky</t>
  </si>
  <si>
    <t>0,5*1,97</t>
  </si>
  <si>
    <t>0,15*2*2,5</t>
  </si>
  <si>
    <t>0,3*(2,5-2,2)</t>
  </si>
  <si>
    <t>17</t>
  </si>
  <si>
    <t>612331121</t>
  </si>
  <si>
    <t>Cementová omítka hladká jednovrstvá vnitřních stěn nanášená ručně</t>
  </si>
  <si>
    <t>949642255</t>
  </si>
  <si>
    <t>(2,92*2,20)*4+(3,55*2,20)*2+(1,75*2,20)*2+(1,4*2,2)*4</t>
  </si>
  <si>
    <t>18</t>
  </si>
  <si>
    <t>631311125</t>
  </si>
  <si>
    <t>Mazanina tl přes 80 do 120 mm z betonu prostého bez zvýšených nároků na prostředí tř. C 20/25</t>
  </si>
  <si>
    <t>1588706626</t>
  </si>
  <si>
    <t>3,55*2,92*0,1</t>
  </si>
  <si>
    <t>15,46*0,1</t>
  </si>
  <si>
    <t>15,32*0,1</t>
  </si>
  <si>
    <t>19</t>
  </si>
  <si>
    <t>631319173</t>
  </si>
  <si>
    <t>Příplatek k mazanině tl přes 80 do 120 mm za stržení povrchu spodní vrstvy před vložením výztuže</t>
  </si>
  <si>
    <t>-689088130</t>
  </si>
  <si>
    <t>3,55*2,9*0,1</t>
  </si>
  <si>
    <t>20</t>
  </si>
  <si>
    <t>631362024</t>
  </si>
  <si>
    <t>Výztuž mazanin z kompozitních sítí D drátu 8 mm velikost ok 150 x 150 mm</t>
  </si>
  <si>
    <t>-1056099659</t>
  </si>
  <si>
    <t>3,55*2,9</t>
  </si>
  <si>
    <t>3,55*2,92</t>
  </si>
  <si>
    <t>634111114</t>
  </si>
  <si>
    <t>Obvodová dilatace pružnou těsnicí páskou mezi stěnou a mazaninou nebo potěrem v 100 mm</t>
  </si>
  <si>
    <t>-2100196824</t>
  </si>
  <si>
    <t>(3,55*2)+(2,92*2)+(1,0+1,77)*2+(1,77+1,75)*2</t>
  </si>
  <si>
    <t>(3,55*2)+(2,92*4)+(1,75*2)</t>
  </si>
  <si>
    <t>22</t>
  </si>
  <si>
    <t>642942111</t>
  </si>
  <si>
    <t>Osazování zárubní nebo rámů dveřních kovových do 2,5 m2 na MC</t>
  </si>
  <si>
    <t>450899171</t>
  </si>
  <si>
    <t>23</t>
  </si>
  <si>
    <t>553314809</t>
  </si>
  <si>
    <t>zárubeň jednokřídlá ocelová pro zdění tl stěny 75-100mm rozměru 600/1970, 2100mm</t>
  </si>
  <si>
    <t>40213473</t>
  </si>
  <si>
    <t>24</t>
  </si>
  <si>
    <t>553314819</t>
  </si>
  <si>
    <t>zárubeň jednokřídlá ocelová pro zdění tl stěny 75-100mm rozměru 700/1970, 2100mm</t>
  </si>
  <si>
    <t>1611325141</t>
  </si>
  <si>
    <t>25</t>
  </si>
  <si>
    <t>553314829</t>
  </si>
  <si>
    <t>zárubeň jednokřídlá ocelová pro zdění tl stěny 75-100mm rozměru 800/1970, 2100mm</t>
  </si>
  <si>
    <t>-147406136</t>
  </si>
  <si>
    <t>553314839</t>
  </si>
  <si>
    <t>zárubeň jednokřídlá ocelová pro zdění tl stěny 75-100mm rozměru 900/1970, 2100mm</t>
  </si>
  <si>
    <t>2015273317</t>
  </si>
  <si>
    <t>27</t>
  </si>
  <si>
    <t>648922499</t>
  </si>
  <si>
    <t xml:space="preserve">Vyrovnání parapetů u okenních otvorů betonem </t>
  </si>
  <si>
    <t>-164962478</t>
  </si>
  <si>
    <t>0,9*2</t>
  </si>
  <si>
    <t>Ostatní konstrukce a práce, bourání</t>
  </si>
  <si>
    <t>28</t>
  </si>
  <si>
    <t>949101112</t>
  </si>
  <si>
    <t>Lešení pomocné pro objekty pozemních staveb s lešeňovou podlahou v přes 1,9 do 3,5 m zatížení do 150 kg/m2</t>
  </si>
  <si>
    <t>-1138178196</t>
  </si>
  <si>
    <t>14,85</t>
  </si>
  <si>
    <t>15,01</t>
  </si>
  <si>
    <t>29</t>
  </si>
  <si>
    <t>952901114</t>
  </si>
  <si>
    <t>Vyčištění budov bytové a občanské výstavby při výšce podlaží přes 4 m</t>
  </si>
  <si>
    <t>708183090</t>
  </si>
  <si>
    <t>30</t>
  </si>
  <si>
    <t>953731213</t>
  </si>
  <si>
    <t>Odvětrání svislé troubami plastovými DN přes 80 do 110 mm ve ventilační šachtě včetně zakotvení</t>
  </si>
  <si>
    <t>-747735239</t>
  </si>
  <si>
    <t>Výkaz výměr dle místního šetření</t>
  </si>
  <si>
    <t>Toalety dívky</t>
  </si>
  <si>
    <t>8,4+4,4</t>
  </si>
  <si>
    <t>31</t>
  </si>
  <si>
    <t>953731311</t>
  </si>
  <si>
    <t>Odvětrání svislé - montáž větrací hlavice plastové DN do 160 mm</t>
  </si>
  <si>
    <t>1453445598</t>
  </si>
  <si>
    <t>32</t>
  </si>
  <si>
    <t>286122649</t>
  </si>
  <si>
    <t>hlavice ventilační plastová PP DN 110</t>
  </si>
  <si>
    <t>-930071320</t>
  </si>
  <si>
    <t>33</t>
  </si>
  <si>
    <t>962031132</t>
  </si>
  <si>
    <t>Bourání příček nebo přizdívek z cihel pálených tl do 100 mm</t>
  </si>
  <si>
    <t>1254819018</t>
  </si>
  <si>
    <t>(3,55*2,2)+(1,55*2,20)*2</t>
  </si>
  <si>
    <t>(0,8+1,65)*4,05</t>
  </si>
  <si>
    <t>(3,55*2,2)+(1,35*2,20)*3</t>
  </si>
  <si>
    <t>34</t>
  </si>
  <si>
    <t>965042131</t>
  </si>
  <si>
    <t>Bourání podkladů pod dlažby nebo mazanin betonových nebo z litého asfaltu tl do 100 mm pl do 4 m2</t>
  </si>
  <si>
    <t>2000519756</t>
  </si>
  <si>
    <t>35</t>
  </si>
  <si>
    <t>965049111</t>
  </si>
  <si>
    <t>Příplatek k bourání betonových mazanin za bourání mazanin se svařovanou sítí tl do 100 mm</t>
  </si>
  <si>
    <t>1786869086</t>
  </si>
  <si>
    <t>36</t>
  </si>
  <si>
    <t>965081223</t>
  </si>
  <si>
    <t>Bourání podlah z dlaždic keramických nebo xylolitových tl přes 10 mm plochy přes 1 m2</t>
  </si>
  <si>
    <t>-1162383632</t>
  </si>
  <si>
    <t>15,46</t>
  </si>
  <si>
    <t>15,32</t>
  </si>
  <si>
    <t>37</t>
  </si>
  <si>
    <t>967031733</t>
  </si>
  <si>
    <t>Přisekání plošné zdiva z cihel pálených na MV nebo MVC tl do 150 mm</t>
  </si>
  <si>
    <t>2116569983</t>
  </si>
  <si>
    <t>0,45*2,5</t>
  </si>
  <si>
    <t>38</t>
  </si>
  <si>
    <t>968072455</t>
  </si>
  <si>
    <t>Vybourání kovových dveřních zárubní pl do 2 m2</t>
  </si>
  <si>
    <t>-2085221890</t>
  </si>
  <si>
    <t>0,6*1,97*4</t>
  </si>
  <si>
    <t>0,8*1,97*1</t>
  </si>
  <si>
    <t>0,9*1,97*1</t>
  </si>
  <si>
    <t>39</t>
  </si>
  <si>
    <t>971033621</t>
  </si>
  <si>
    <t>Vybourání otvorů ve zdivu cihelném pl do 4 m2 na MVC nebo MV tl do 100 mm</t>
  </si>
  <si>
    <t>-474657621</t>
  </si>
  <si>
    <t>1,62*2,5</t>
  </si>
  <si>
    <t>-0,9*1,97</t>
  </si>
  <si>
    <t>40</t>
  </si>
  <si>
    <t>971033631</t>
  </si>
  <si>
    <t>Vybourání otvorů ve zdivu cihelném pl do 4 m2 na MVC nebo MV tl do 150 mm</t>
  </si>
  <si>
    <t>-447662258</t>
  </si>
  <si>
    <t>0,6*1,97</t>
  </si>
  <si>
    <t>0,8*1,97</t>
  </si>
  <si>
    <t>41</t>
  </si>
  <si>
    <t>974031384</t>
  </si>
  <si>
    <t>Vysekání rýh ve zdivu cihelném pro komínové nebo ventilační průduchy hl do 300 mm š do 150 mm</t>
  </si>
  <si>
    <t>143990574</t>
  </si>
  <si>
    <t>42</t>
  </si>
  <si>
    <t>974031669</t>
  </si>
  <si>
    <t>Vysekání rýh ve zdivu cihelném pro vtahování nosníků hl do 150 mm v do 450 mm</t>
  </si>
  <si>
    <t>1530787323</t>
  </si>
  <si>
    <t>1,5*3</t>
  </si>
  <si>
    <t>43</t>
  </si>
  <si>
    <t>975043111</t>
  </si>
  <si>
    <t>Jednořadové podchycení stropů pro osazení nosníků v do 3,5 m pro zatížení do 750 kg/m</t>
  </si>
  <si>
    <t>1357550541</t>
  </si>
  <si>
    <t>1,5</t>
  </si>
  <si>
    <t>44</t>
  </si>
  <si>
    <t>978013191</t>
  </si>
  <si>
    <t>Otlučení (osekání) vnitřní vápenné nebo vápenocementové omítky stěn v rozsahu přes 50 do 100 %</t>
  </si>
  <si>
    <t>-914686098</t>
  </si>
  <si>
    <t>(2,92+3,55)*2,2*2</t>
  </si>
  <si>
    <t>(1,75+1,0)*2,2</t>
  </si>
  <si>
    <t>-0,6*1,97</t>
  </si>
  <si>
    <t>(1,75+0,5*2)*2,2</t>
  </si>
  <si>
    <t>-0,7*1,97*2</t>
  </si>
  <si>
    <t>45</t>
  </si>
  <si>
    <t>978059541</t>
  </si>
  <si>
    <t xml:space="preserve">Odsekání a odebrání obkladů stěn z vnitřních obkládaček plochy </t>
  </si>
  <si>
    <t>186806694</t>
  </si>
  <si>
    <t>(2,95+3,55)*1,5*2</t>
  </si>
  <si>
    <t>(0,5+1,75)*1,5</t>
  </si>
  <si>
    <t>-0,8*1,5</t>
  </si>
  <si>
    <t>-0,6*1,5</t>
  </si>
  <si>
    <t>(1,65+1,75)*1,5</t>
  </si>
  <si>
    <t>(2,92+3,55)*1,5*2</t>
  </si>
  <si>
    <t>(1,75+1,45+0,7)*1,5</t>
  </si>
  <si>
    <t>997</t>
  </si>
  <si>
    <t>Přesun sutě</t>
  </si>
  <si>
    <t>46</t>
  </si>
  <si>
    <t>997013213</t>
  </si>
  <si>
    <t>Vnitrostaveništní doprava suti a vybouraných hmot pro budovy v přes 9 do 12 m ručně</t>
  </si>
  <si>
    <t>t</t>
  </si>
  <si>
    <t>-1414483597</t>
  </si>
  <si>
    <t>47</t>
  </si>
  <si>
    <t>997013501</t>
  </si>
  <si>
    <t>Odvoz suti a vybouraných hmot na skládku nebo meziskládku do 1 km se složením</t>
  </si>
  <si>
    <t>-2123489940</t>
  </si>
  <si>
    <t>48</t>
  </si>
  <si>
    <t>997013509</t>
  </si>
  <si>
    <t>Příplatek k odvozu suti a vybouraných hmot na skládku ZKD 1 km přes 1 km</t>
  </si>
  <si>
    <t>1175000226</t>
  </si>
  <si>
    <t>53,752*10</t>
  </si>
  <si>
    <t>49</t>
  </si>
  <si>
    <t>997013601</t>
  </si>
  <si>
    <t>Poplatek za uložení na skládce (skládkovné) stavebního odpadu betonového kód odpadu 17 01 01</t>
  </si>
  <si>
    <t>625399999</t>
  </si>
  <si>
    <t>18,106</t>
  </si>
  <si>
    <t>50</t>
  </si>
  <si>
    <t>997013603</t>
  </si>
  <si>
    <t>Poplatek za uložení na skládce (skládkovné) stavebního odpadu cihelného kód odpadu 17 01 02</t>
  </si>
  <si>
    <t>-558738358</t>
  </si>
  <si>
    <t>Výkaz výměr dle bourání cihelných konstrukcí</t>
  </si>
  <si>
    <t>11,946+0,619+0,820+2,128+0,046+1,037+1,161</t>
  </si>
  <si>
    <t>51</t>
  </si>
  <si>
    <t>997013631</t>
  </si>
  <si>
    <t>Poplatek za uložení na skládce (skládkovné) stavebního odpadu směsného kód odpadu 17 09 04</t>
  </si>
  <si>
    <t>415562121</t>
  </si>
  <si>
    <t>53,752-18,106-17,757</t>
  </si>
  <si>
    <t>52</t>
  </si>
  <si>
    <t>997013813</t>
  </si>
  <si>
    <t>Poplatek za uložení na skládce (skládkovné) stavebního odpadu z plastických hmot kód odpadu 17 02 03</t>
  </si>
  <si>
    <t>-1356474925</t>
  </si>
  <si>
    <t>998</t>
  </si>
  <si>
    <t>Přesun hmot</t>
  </si>
  <si>
    <t>53</t>
  </si>
  <si>
    <t>998011009</t>
  </si>
  <si>
    <t>Ruční přesun hmot pro budovy zděné  do 12 m</t>
  </si>
  <si>
    <t>1974143056</t>
  </si>
  <si>
    <t>PSV</t>
  </si>
  <si>
    <t>Práce a dodávky PSV</t>
  </si>
  <si>
    <t>711</t>
  </si>
  <si>
    <t>Izolace proti vodě, vlhkosti a plynům</t>
  </si>
  <si>
    <t>54</t>
  </si>
  <si>
    <t>711141559</t>
  </si>
  <si>
    <t xml:space="preserve">Provedení izolace proti zemní vlhkosti pásy přitavením </t>
  </si>
  <si>
    <t>311897874</t>
  </si>
  <si>
    <t>(3,55+1,75)*2,92</t>
  </si>
  <si>
    <t>55</t>
  </si>
  <si>
    <t>SKA.603132</t>
  </si>
  <si>
    <t>BITAGIT 35 mineral 10 M2</t>
  </si>
  <si>
    <t>690512752</t>
  </si>
  <si>
    <t>30,952*1,1655 'Přepočtené koeficientem množství</t>
  </si>
  <si>
    <t>56</t>
  </si>
  <si>
    <t>998711312</t>
  </si>
  <si>
    <t>Ruční přesun hmot pro izolace proti vodě v objektech do 12 m</t>
  </si>
  <si>
    <t>%</t>
  </si>
  <si>
    <t>-830573481</t>
  </si>
  <si>
    <t>741</t>
  </si>
  <si>
    <t>Elektroinstalace</t>
  </si>
  <si>
    <t>57</t>
  </si>
  <si>
    <t>741110999</t>
  </si>
  <si>
    <t>Kompletní dodávka elektoinstalace viz příloha</t>
  </si>
  <si>
    <t>soub</t>
  </si>
  <si>
    <t>986877433</t>
  </si>
  <si>
    <t>763</t>
  </si>
  <si>
    <t>Konstrukce suché výstavby</t>
  </si>
  <si>
    <t>58</t>
  </si>
  <si>
    <t>763131412.KNF</t>
  </si>
  <si>
    <t>SDK podhled D 112 desky 1x WHITE (A) 12,5 TI 100 mm 30 kg/m3 dvouvrstvá spodní kce profil CD+UD</t>
  </si>
  <si>
    <t>1593037555</t>
  </si>
  <si>
    <t>1,6</t>
  </si>
  <si>
    <t>59</t>
  </si>
  <si>
    <t>998763412</t>
  </si>
  <si>
    <t>Ruční přesun hmot pro sádrokartony v objektech do 12 m</t>
  </si>
  <si>
    <t>1495471018</t>
  </si>
  <si>
    <t>766</t>
  </si>
  <si>
    <t>Konstrukce truhlářské</t>
  </si>
  <si>
    <t>60</t>
  </si>
  <si>
    <t>766660001</t>
  </si>
  <si>
    <t>Montáž dveřních křídel otvíravých jednokřídlových š do 0,8 m do ocelové zárubně</t>
  </si>
  <si>
    <t>289475358</t>
  </si>
  <si>
    <t>61</t>
  </si>
  <si>
    <t>002742996</t>
  </si>
  <si>
    <t>dveře jednokřídlé plné, CPL vel 60x197 + klika a zámek</t>
  </si>
  <si>
    <t>-1792211923</t>
  </si>
  <si>
    <t>62</t>
  </si>
  <si>
    <t>002742997</t>
  </si>
  <si>
    <t>dveře jednokřídlé plné, CPL vel 70x197 + klika a zámek</t>
  </si>
  <si>
    <t>-1548700044</t>
  </si>
  <si>
    <t>63</t>
  </si>
  <si>
    <t>002742998</t>
  </si>
  <si>
    <t>dveře jednokřídlé plné, CPL vel 80x197 + klika a zámek</t>
  </si>
  <si>
    <t>-484617737</t>
  </si>
  <si>
    <t>64</t>
  </si>
  <si>
    <t>766660002</t>
  </si>
  <si>
    <t>Montáž dveřních křídel otvíravých jednokřídlových š přes 0,8 m do ocelové zárubně</t>
  </si>
  <si>
    <t>576553355</t>
  </si>
  <si>
    <t>65</t>
  </si>
  <si>
    <t>002742999</t>
  </si>
  <si>
    <t>dveře jednokřídlé plné, CPL vel 90x197 + klika a zámek</t>
  </si>
  <si>
    <t>1209486654</t>
  </si>
  <si>
    <t>66</t>
  </si>
  <si>
    <t>998766312</t>
  </si>
  <si>
    <t>Ruční přesun hmot pro kce truhlářské v objektech do 12 m</t>
  </si>
  <si>
    <t>-1367491027</t>
  </si>
  <si>
    <t>767</t>
  </si>
  <si>
    <t>Konstrukce zámečnické</t>
  </si>
  <si>
    <t>67</t>
  </si>
  <si>
    <t>767584509 - R</t>
  </si>
  <si>
    <t>Montáž podhledů na zděnou konstrukci příček WC</t>
  </si>
  <si>
    <t>1029621984</t>
  </si>
  <si>
    <t>68</t>
  </si>
  <si>
    <t>777777777 - R</t>
  </si>
  <si>
    <t>Nerezový rám s výplní pletivem vel. 1500 x 3550 mm</t>
  </si>
  <si>
    <t>730799981</t>
  </si>
  <si>
    <t>69</t>
  </si>
  <si>
    <t>767996802</t>
  </si>
  <si>
    <t xml:space="preserve">Demontáž atypických zámečnických konstrukcí rozebráním </t>
  </si>
  <si>
    <t>kg</t>
  </si>
  <si>
    <t>560000614</t>
  </si>
  <si>
    <t>Demontáž expanzní nádoby</t>
  </si>
  <si>
    <t>98</t>
  </si>
  <si>
    <t>70</t>
  </si>
  <si>
    <t>998767212</t>
  </si>
  <si>
    <t>Ruční přesun hmot pro zámečnické konstrukce  do 12 m</t>
  </si>
  <si>
    <t>-1421795962</t>
  </si>
  <si>
    <t>771</t>
  </si>
  <si>
    <t>Podlahy z dlaždic</t>
  </si>
  <si>
    <t>71</t>
  </si>
  <si>
    <t>771121011</t>
  </si>
  <si>
    <t>Nátěr penetrační na podlahu</t>
  </si>
  <si>
    <t>-1099822190</t>
  </si>
  <si>
    <t>72</t>
  </si>
  <si>
    <t>771151012</t>
  </si>
  <si>
    <t>Samonivelační stěrka podlah pevnosti 20 MPa tl přes 3 do 5 mm</t>
  </si>
  <si>
    <t>-1331024981</t>
  </si>
  <si>
    <t>73</t>
  </si>
  <si>
    <t>771474113</t>
  </si>
  <si>
    <t>Montáž soklů rovných lepený flexibilním lepidlem do 120 mm</t>
  </si>
  <si>
    <t>860013893</t>
  </si>
  <si>
    <t>Toalety dívky 1 NP - předsíň</t>
  </si>
  <si>
    <t>0,15+0,40+1,75-0,70+1,77-0,80+0,15+0,15+0,15+0,45+0,40+0,15</t>
  </si>
  <si>
    <t>Toalety dívky 2. NP - předsíň</t>
  </si>
  <si>
    <t>0,15+0,40+1,75-0,70+1,77-0,80+1,75+0,45+0,40+0,15</t>
  </si>
  <si>
    <t>Toalety chlapci 1 NP - předsíň</t>
  </si>
  <si>
    <t>1,75+2,21-0,80+0,21+0,40*2+1,50-0,90+0,71</t>
  </si>
  <si>
    <t>Toalety chlapci 2. NP- předsíň</t>
  </si>
  <si>
    <t>74</t>
  </si>
  <si>
    <t>597611879</t>
  </si>
  <si>
    <t>sokl keramický tl10mm výšky přes 90 do 120mm</t>
  </si>
  <si>
    <t>-739468667</t>
  </si>
  <si>
    <t>20,3*1,1 'Přepočtené koeficientem množství</t>
  </si>
  <si>
    <t>75</t>
  </si>
  <si>
    <t>771574419</t>
  </si>
  <si>
    <t>Montáž podlah keramických lepených flexibilním lepidlem</t>
  </si>
  <si>
    <t>123469028</t>
  </si>
  <si>
    <t>76</t>
  </si>
  <si>
    <t>597611599</t>
  </si>
  <si>
    <t>dlažba keramická povrch hladk tl do 10mm</t>
  </si>
  <si>
    <t>2016698642</t>
  </si>
  <si>
    <t>59,72*1,1 'Přepočtené koeficientem množství</t>
  </si>
  <si>
    <t>77</t>
  </si>
  <si>
    <t>771591112</t>
  </si>
  <si>
    <t>Izolace pod dlažbu nátěrem nebo stěrkou ve dvou vrstvách</t>
  </si>
  <si>
    <t>-1962847933</t>
  </si>
  <si>
    <t>78</t>
  </si>
  <si>
    <t>998771212</t>
  </si>
  <si>
    <t>Ruční přesun hmot pro podlahy z dlaždic  v objektech do 12 m</t>
  </si>
  <si>
    <t>-112296359</t>
  </si>
  <si>
    <t>781</t>
  </si>
  <si>
    <t>Dokončovací práce - obklady</t>
  </si>
  <si>
    <t>79</t>
  </si>
  <si>
    <t>781121011</t>
  </si>
  <si>
    <t>Nátěr penetrační na stěnu</t>
  </si>
  <si>
    <t>-367922716</t>
  </si>
  <si>
    <t>(2,92*2,20)*4+(3,55*2,20)*2+(1,4*2,2)*4+(1,75*2,20)*2+(1,0*2,2)*2</t>
  </si>
  <si>
    <t>80</t>
  </si>
  <si>
    <t>781131112</t>
  </si>
  <si>
    <t>Izolace pod obklad nátěrem nebo stěrkou ve dvou vrstvách</t>
  </si>
  <si>
    <t>-1621123691</t>
  </si>
  <si>
    <t>81</t>
  </si>
  <si>
    <t>781161021</t>
  </si>
  <si>
    <t>Montáž profilu ukončujícího</t>
  </si>
  <si>
    <t>-231411836</t>
  </si>
  <si>
    <t>2,92*4+3,55*2+2,20*22+1,75*2 +(1,0*2)+ 2,20*6</t>
  </si>
  <si>
    <t>3,55*4+2,920*2 + 1,35*4+ 2,2*24</t>
  </si>
  <si>
    <t>(0,5+1,75+0,5)+2,2*4</t>
  </si>
  <si>
    <t>82</t>
  </si>
  <si>
    <t>590541319</t>
  </si>
  <si>
    <t>profil ukončovací pro obklady 6x2500mm</t>
  </si>
  <si>
    <t>-971543865</t>
  </si>
  <si>
    <t>338,54*1,1 'Přepočtené koeficientem množství</t>
  </si>
  <si>
    <t>83</t>
  </si>
  <si>
    <t>781472219</t>
  </si>
  <si>
    <t>Montáž obkladů keramických lepených flexibilním lepidlem</t>
  </si>
  <si>
    <t>-1414484598</t>
  </si>
  <si>
    <t>84</t>
  </si>
  <si>
    <t>597617049</t>
  </si>
  <si>
    <t>obklad keramický hladký tl do 10mm přes 22 do 25ks/m2</t>
  </si>
  <si>
    <t>1765986971</t>
  </si>
  <si>
    <t>218,648*1,1 'Přepočtené koeficientem množství</t>
  </si>
  <si>
    <t>85</t>
  </si>
  <si>
    <t>998781212</t>
  </si>
  <si>
    <t>Ruční přesun hmot pro obklady keramické v objektech do 12 m</t>
  </si>
  <si>
    <t>1397744146</t>
  </si>
  <si>
    <t>783</t>
  </si>
  <si>
    <t>Dokončovací práce - nátěry</t>
  </si>
  <si>
    <t>86</t>
  </si>
  <si>
    <t>783301313</t>
  </si>
  <si>
    <t>Odmaštění zámečnických konstrukcí ředidlovým odmašťovačem</t>
  </si>
  <si>
    <t>1090063728</t>
  </si>
  <si>
    <t xml:space="preserve">Kovové zárubně </t>
  </si>
  <si>
    <t>0,6*1,97*10*2</t>
  </si>
  <si>
    <t>0,7*1,97*4*2</t>
  </si>
  <si>
    <t>0,8*1,97*4*2</t>
  </si>
  <si>
    <t>0,9*1,97*4*2</t>
  </si>
  <si>
    <t>87</t>
  </si>
  <si>
    <t>783322101</t>
  </si>
  <si>
    <t>Tmelení včetně přebroušení zámečnických konstrukcí tmelem</t>
  </si>
  <si>
    <t>-933267967</t>
  </si>
  <si>
    <t>88</t>
  </si>
  <si>
    <t>783344101</t>
  </si>
  <si>
    <t>Základní jednonásobný nátěr zámečnických konstrukcí</t>
  </si>
  <si>
    <t>124280071</t>
  </si>
  <si>
    <t>89</t>
  </si>
  <si>
    <t>783347101</t>
  </si>
  <si>
    <t>Krycí jednonásobný nátěr zámečnických konstrukcí</t>
  </si>
  <si>
    <t>-269037153</t>
  </si>
  <si>
    <t>784</t>
  </si>
  <si>
    <t xml:space="preserve">Dokončovací práce - malby </t>
  </si>
  <si>
    <t>90</t>
  </si>
  <si>
    <t>784111031</t>
  </si>
  <si>
    <t>Omytí podkladu v místnostech v do 3,80 m</t>
  </si>
  <si>
    <t>-1429718507</t>
  </si>
  <si>
    <t>Strop</t>
  </si>
  <si>
    <t>(2,92*3,55)+(1,77*1,75)+(1,75*1,0)+ (0,35*1,2)</t>
  </si>
  <si>
    <t>Stěny</t>
  </si>
  <si>
    <t>2,92*(4,05-2,20)*4+3,55*(4,05-2,20)*2*+(0,45*2*2,5)+(0,15*2*3,7)+(0,15*2*3,7)+(0,15*1,45)</t>
  </si>
  <si>
    <t>-0,9*1,97*2</t>
  </si>
  <si>
    <t>-1,45*3,70</t>
  </si>
  <si>
    <t>-0,9*2,5</t>
  </si>
  <si>
    <t>(2,92*3,55)+(2,92*1,75)</t>
  </si>
  <si>
    <t>2,92*(4,05-2,20)*2+3,55*(4,05-2,20)*2+1,75*(4,05-2,2)+(1,75*4,05)+(0,71*4,05)*2+(0,40*2,5)*2+(1,5*0,4)+(0,2*2,60)*2+(0,9*0,2)</t>
  </si>
  <si>
    <t>-0,9*2,60</t>
  </si>
  <si>
    <t>-0,9*(3,60-2,20)*2</t>
  </si>
  <si>
    <t>91</t>
  </si>
  <si>
    <t>784121001</t>
  </si>
  <si>
    <t>Oškrabání malby v místnostech v do 3,80 m</t>
  </si>
  <si>
    <t>1422124925</t>
  </si>
  <si>
    <t>224,149</t>
  </si>
  <si>
    <t>92</t>
  </si>
  <si>
    <t>784171101</t>
  </si>
  <si>
    <t>Zakrytí vnitřních podlah včetně pozdějšího odkrytí</t>
  </si>
  <si>
    <t>-472964673</t>
  </si>
  <si>
    <t>93</t>
  </si>
  <si>
    <t>283231579</t>
  </si>
  <si>
    <t>fólie pro malířské potřeby zakrývací tl 14µ 4x5m</t>
  </si>
  <si>
    <t>175995630</t>
  </si>
  <si>
    <t>59,72*1,05 'Přepočtené koeficientem množství</t>
  </si>
  <si>
    <t>94</t>
  </si>
  <si>
    <t>784181011</t>
  </si>
  <si>
    <t>Dvojnásobné pačokování v místnostech v do 3,80 m</t>
  </si>
  <si>
    <t>-1272832198</t>
  </si>
  <si>
    <t>Nové omítky</t>
  </si>
  <si>
    <t>95</t>
  </si>
  <si>
    <t>784331001</t>
  </si>
  <si>
    <t>Dvojnásobné bílé protiplísňové malby v místnostech v do 3,80 m</t>
  </si>
  <si>
    <t>-2078723877</t>
  </si>
  <si>
    <t>246,819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</si>
</sst>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 wrapText="1"/>
    </xf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opLeftCell="A81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7" customHeight="1">
      <c r="AR2" s="325"/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23"/>
      <c r="AL5" s="23"/>
      <c r="AM5" s="23"/>
      <c r="AN5" s="23"/>
      <c r="AO5" s="23"/>
      <c r="AP5" s="23"/>
      <c r="AQ5" s="23"/>
      <c r="AR5" s="21"/>
      <c r="BE5" s="305" t="s">
        <v>15</v>
      </c>
      <c r="BS5" s="18" t="s">
        <v>6</v>
      </c>
    </row>
    <row r="6" spans="1:74" s="1" customFormat="1" ht="37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23"/>
      <c r="AL6" s="23"/>
      <c r="AM6" s="23"/>
      <c r="AN6" s="23"/>
      <c r="AO6" s="23"/>
      <c r="AP6" s="23"/>
      <c r="AQ6" s="23"/>
      <c r="AR6" s="21"/>
      <c r="BE6" s="30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6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6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6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06"/>
      <c r="BS10" s="18" t="s">
        <v>6</v>
      </c>
    </row>
    <row r="11" spans="1:74" s="1" customFormat="1" ht="18.5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06"/>
      <c r="BS11" s="18" t="s">
        <v>6</v>
      </c>
    </row>
    <row r="12" spans="1:74" s="1" customFormat="1" ht="7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6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06"/>
      <c r="BS13" s="18" t="s">
        <v>6</v>
      </c>
    </row>
    <row r="14" spans="1:74" ht="12.5">
      <c r="B14" s="22"/>
      <c r="C14" s="23"/>
      <c r="D14" s="23"/>
      <c r="E14" s="311" t="s">
        <v>29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06"/>
      <c r="BS14" s="18" t="s">
        <v>6</v>
      </c>
    </row>
    <row r="15" spans="1:74" s="1" customFormat="1" ht="7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6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6"/>
      <c r="BS16" s="18" t="s">
        <v>4</v>
      </c>
    </row>
    <row r="17" spans="1:71" s="1" customFormat="1" ht="18.5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06"/>
      <c r="BS17" s="18" t="s">
        <v>32</v>
      </c>
    </row>
    <row r="18" spans="1:71" s="1" customFormat="1" ht="7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6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6"/>
      <c r="BS19" s="18" t="s">
        <v>6</v>
      </c>
    </row>
    <row r="20" spans="1:71" s="1" customFormat="1" ht="18.5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06"/>
      <c r="BS20" s="18" t="s">
        <v>32</v>
      </c>
    </row>
    <row r="21" spans="1:71" s="1" customFormat="1" ht="7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6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6"/>
    </row>
    <row r="23" spans="1:71" s="1" customFormat="1" ht="16.5" customHeight="1">
      <c r="B23" s="22"/>
      <c r="C23" s="23"/>
      <c r="D23" s="23"/>
      <c r="E23" s="313" t="s">
        <v>1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3"/>
      <c r="AP23" s="23"/>
      <c r="AQ23" s="23"/>
      <c r="AR23" s="21"/>
      <c r="BE23" s="306"/>
    </row>
    <row r="24" spans="1:71" s="1" customFormat="1" ht="7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6"/>
    </row>
    <row r="25" spans="1:71" s="1" customFormat="1" ht="7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6"/>
    </row>
    <row r="26" spans="1:71" s="1" customFormat="1" ht="14.4" customHeight="1">
      <c r="B26" s="22"/>
      <c r="C26" s="23"/>
      <c r="D26" s="35" t="s">
        <v>36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314">
        <f>ROUND(AG94,2)</f>
        <v>0</v>
      </c>
      <c r="AL26" s="309"/>
      <c r="AM26" s="309"/>
      <c r="AN26" s="309"/>
      <c r="AO26" s="309"/>
      <c r="AP26" s="23"/>
      <c r="AQ26" s="23"/>
      <c r="AR26" s="21"/>
      <c r="BE26" s="306"/>
    </row>
    <row r="27" spans="1:71" s="1" customFormat="1" ht="14.4" customHeight="1">
      <c r="B27" s="22"/>
      <c r="C27" s="23"/>
      <c r="D27" s="35" t="s">
        <v>37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314">
        <f>ROUND(AG97, 2)</f>
        <v>0</v>
      </c>
      <c r="AL27" s="314"/>
      <c r="AM27" s="314"/>
      <c r="AN27" s="314"/>
      <c r="AO27" s="314"/>
      <c r="AP27" s="23"/>
      <c r="AQ27" s="23"/>
      <c r="AR27" s="21"/>
      <c r="BE27" s="306"/>
    </row>
    <row r="28" spans="1:71" s="2" customFormat="1" ht="7" customHeigh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9"/>
      <c r="BE28" s="306"/>
    </row>
    <row r="29" spans="1:71" s="2" customFormat="1" ht="25.9" customHeight="1">
      <c r="A29" s="36"/>
      <c r="B29" s="37"/>
      <c r="C29" s="38"/>
      <c r="D29" s="40" t="s">
        <v>38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315">
        <f>ROUND(AK26 + AK27, 2)</f>
        <v>0</v>
      </c>
      <c r="AL29" s="316"/>
      <c r="AM29" s="316"/>
      <c r="AN29" s="316"/>
      <c r="AO29" s="316"/>
      <c r="AP29" s="38"/>
      <c r="AQ29" s="38"/>
      <c r="AR29" s="39"/>
      <c r="BE29" s="306"/>
    </row>
    <row r="30" spans="1:71" s="2" customFormat="1" ht="7" customHeight="1">
      <c r="A30" s="36"/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9"/>
      <c r="BE30" s="306"/>
    </row>
    <row r="31" spans="1:71" s="2" customFormat="1" ht="12.5">
      <c r="A31" s="36"/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17" t="s">
        <v>39</v>
      </c>
      <c r="M31" s="317"/>
      <c r="N31" s="317"/>
      <c r="O31" s="317"/>
      <c r="P31" s="317"/>
      <c r="Q31" s="38"/>
      <c r="R31" s="38"/>
      <c r="S31" s="38"/>
      <c r="T31" s="38"/>
      <c r="U31" s="38"/>
      <c r="V31" s="38"/>
      <c r="W31" s="317" t="s">
        <v>40</v>
      </c>
      <c r="X31" s="317"/>
      <c r="Y31" s="317"/>
      <c r="Z31" s="317"/>
      <c r="AA31" s="317"/>
      <c r="AB31" s="317"/>
      <c r="AC31" s="317"/>
      <c r="AD31" s="317"/>
      <c r="AE31" s="317"/>
      <c r="AF31" s="38"/>
      <c r="AG31" s="38"/>
      <c r="AH31" s="38"/>
      <c r="AI31" s="38"/>
      <c r="AJ31" s="38"/>
      <c r="AK31" s="317" t="s">
        <v>41</v>
      </c>
      <c r="AL31" s="317"/>
      <c r="AM31" s="317"/>
      <c r="AN31" s="317"/>
      <c r="AO31" s="317"/>
      <c r="AP31" s="38"/>
      <c r="AQ31" s="38"/>
      <c r="AR31" s="39"/>
      <c r="BE31" s="306"/>
    </row>
    <row r="32" spans="1:71" s="3" customFormat="1" ht="14.4" customHeight="1">
      <c r="B32" s="42"/>
      <c r="C32" s="43"/>
      <c r="D32" s="30" t="s">
        <v>42</v>
      </c>
      <c r="E32" s="43"/>
      <c r="F32" s="30" t="s">
        <v>43</v>
      </c>
      <c r="G32" s="43"/>
      <c r="H32" s="43"/>
      <c r="I32" s="43"/>
      <c r="J32" s="43"/>
      <c r="K32" s="43"/>
      <c r="L32" s="318">
        <v>0.21</v>
      </c>
      <c r="M32" s="319"/>
      <c r="N32" s="319"/>
      <c r="O32" s="319"/>
      <c r="P32" s="319"/>
      <c r="Q32" s="43"/>
      <c r="R32" s="43"/>
      <c r="S32" s="43"/>
      <c r="T32" s="43"/>
      <c r="U32" s="43"/>
      <c r="V32" s="43"/>
      <c r="W32" s="320">
        <f>ROUND(AZ94 + SUM(CD97:CD101),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3"/>
      <c r="AG32" s="43"/>
      <c r="AH32" s="43"/>
      <c r="AI32" s="43"/>
      <c r="AJ32" s="43"/>
      <c r="AK32" s="320">
        <f>ROUND(AV94 + SUM(BY97:BY101), 2)</f>
        <v>0</v>
      </c>
      <c r="AL32" s="319"/>
      <c r="AM32" s="319"/>
      <c r="AN32" s="319"/>
      <c r="AO32" s="319"/>
      <c r="AP32" s="43"/>
      <c r="AQ32" s="43"/>
      <c r="AR32" s="44"/>
      <c r="BE32" s="307"/>
    </row>
    <row r="33" spans="1:57" s="3" customFormat="1" ht="14.4" customHeight="1">
      <c r="B33" s="42"/>
      <c r="C33" s="43"/>
      <c r="D33" s="43"/>
      <c r="E33" s="43"/>
      <c r="F33" s="30" t="s">
        <v>44</v>
      </c>
      <c r="G33" s="43"/>
      <c r="H33" s="43"/>
      <c r="I33" s="43"/>
      <c r="J33" s="43"/>
      <c r="K33" s="43"/>
      <c r="L33" s="318">
        <v>0.12</v>
      </c>
      <c r="M33" s="319"/>
      <c r="N33" s="319"/>
      <c r="O33" s="319"/>
      <c r="P33" s="319"/>
      <c r="Q33" s="43"/>
      <c r="R33" s="43"/>
      <c r="S33" s="43"/>
      <c r="T33" s="43"/>
      <c r="U33" s="43"/>
      <c r="V33" s="43"/>
      <c r="W33" s="320">
        <f>ROUND(BA94 + SUM(CE97:CE101),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3"/>
      <c r="AG33" s="43"/>
      <c r="AH33" s="43"/>
      <c r="AI33" s="43"/>
      <c r="AJ33" s="43"/>
      <c r="AK33" s="320">
        <f>ROUND(AW94 + SUM(BZ97:BZ101), 2)</f>
        <v>0</v>
      </c>
      <c r="AL33" s="319"/>
      <c r="AM33" s="319"/>
      <c r="AN33" s="319"/>
      <c r="AO33" s="319"/>
      <c r="AP33" s="43"/>
      <c r="AQ33" s="43"/>
      <c r="AR33" s="44"/>
      <c r="BE33" s="307"/>
    </row>
    <row r="34" spans="1:57" s="3" customFormat="1" ht="14.4" hidden="1" customHeight="1">
      <c r="B34" s="42"/>
      <c r="C34" s="43"/>
      <c r="D34" s="43"/>
      <c r="E34" s="43"/>
      <c r="F34" s="30" t="s">
        <v>45</v>
      </c>
      <c r="G34" s="43"/>
      <c r="H34" s="43"/>
      <c r="I34" s="43"/>
      <c r="J34" s="43"/>
      <c r="K34" s="43"/>
      <c r="L34" s="318">
        <v>0.21</v>
      </c>
      <c r="M34" s="319"/>
      <c r="N34" s="319"/>
      <c r="O34" s="319"/>
      <c r="P34" s="319"/>
      <c r="Q34" s="43"/>
      <c r="R34" s="43"/>
      <c r="S34" s="43"/>
      <c r="T34" s="43"/>
      <c r="U34" s="43"/>
      <c r="V34" s="43"/>
      <c r="W34" s="320">
        <f>ROUND(BB94 + SUM(CF97:CF101), 2)</f>
        <v>0</v>
      </c>
      <c r="X34" s="319"/>
      <c r="Y34" s="319"/>
      <c r="Z34" s="319"/>
      <c r="AA34" s="319"/>
      <c r="AB34" s="319"/>
      <c r="AC34" s="319"/>
      <c r="AD34" s="319"/>
      <c r="AE34" s="319"/>
      <c r="AF34" s="43"/>
      <c r="AG34" s="43"/>
      <c r="AH34" s="43"/>
      <c r="AI34" s="43"/>
      <c r="AJ34" s="43"/>
      <c r="AK34" s="320">
        <v>0</v>
      </c>
      <c r="AL34" s="319"/>
      <c r="AM34" s="319"/>
      <c r="AN34" s="319"/>
      <c r="AO34" s="319"/>
      <c r="AP34" s="43"/>
      <c r="AQ34" s="43"/>
      <c r="AR34" s="44"/>
      <c r="BE34" s="307"/>
    </row>
    <row r="35" spans="1:57" s="3" customFormat="1" ht="14.4" hidden="1" customHeight="1">
      <c r="B35" s="42"/>
      <c r="C35" s="43"/>
      <c r="D35" s="43"/>
      <c r="E35" s="43"/>
      <c r="F35" s="30" t="s">
        <v>46</v>
      </c>
      <c r="G35" s="43"/>
      <c r="H35" s="43"/>
      <c r="I35" s="43"/>
      <c r="J35" s="43"/>
      <c r="K35" s="43"/>
      <c r="L35" s="318">
        <v>0.12</v>
      </c>
      <c r="M35" s="319"/>
      <c r="N35" s="319"/>
      <c r="O35" s="319"/>
      <c r="P35" s="319"/>
      <c r="Q35" s="43"/>
      <c r="R35" s="43"/>
      <c r="S35" s="43"/>
      <c r="T35" s="43"/>
      <c r="U35" s="43"/>
      <c r="V35" s="43"/>
      <c r="W35" s="320">
        <f>ROUND(BC94 + SUM(CG97:CG101), 2)</f>
        <v>0</v>
      </c>
      <c r="X35" s="319"/>
      <c r="Y35" s="319"/>
      <c r="Z35" s="319"/>
      <c r="AA35" s="319"/>
      <c r="AB35" s="319"/>
      <c r="AC35" s="319"/>
      <c r="AD35" s="319"/>
      <c r="AE35" s="319"/>
      <c r="AF35" s="43"/>
      <c r="AG35" s="43"/>
      <c r="AH35" s="43"/>
      <c r="AI35" s="43"/>
      <c r="AJ35" s="43"/>
      <c r="AK35" s="320">
        <v>0</v>
      </c>
      <c r="AL35" s="319"/>
      <c r="AM35" s="319"/>
      <c r="AN35" s="319"/>
      <c r="AO35" s="319"/>
      <c r="AP35" s="43"/>
      <c r="AQ35" s="43"/>
      <c r="AR35" s="44"/>
    </row>
    <row r="36" spans="1:57" s="3" customFormat="1" ht="14.4" hidden="1" customHeight="1">
      <c r="B36" s="42"/>
      <c r="C36" s="43"/>
      <c r="D36" s="43"/>
      <c r="E36" s="43"/>
      <c r="F36" s="30" t="s">
        <v>47</v>
      </c>
      <c r="G36" s="43"/>
      <c r="H36" s="43"/>
      <c r="I36" s="43"/>
      <c r="J36" s="43"/>
      <c r="K36" s="43"/>
      <c r="L36" s="318">
        <v>0</v>
      </c>
      <c r="M36" s="319"/>
      <c r="N36" s="319"/>
      <c r="O36" s="319"/>
      <c r="P36" s="319"/>
      <c r="Q36" s="43"/>
      <c r="R36" s="43"/>
      <c r="S36" s="43"/>
      <c r="T36" s="43"/>
      <c r="U36" s="43"/>
      <c r="V36" s="43"/>
      <c r="W36" s="320">
        <f>ROUND(BD94 + SUM(CH97:CH101), 2)</f>
        <v>0</v>
      </c>
      <c r="X36" s="319"/>
      <c r="Y36" s="319"/>
      <c r="Z36" s="319"/>
      <c r="AA36" s="319"/>
      <c r="AB36" s="319"/>
      <c r="AC36" s="319"/>
      <c r="AD36" s="319"/>
      <c r="AE36" s="319"/>
      <c r="AF36" s="43"/>
      <c r="AG36" s="43"/>
      <c r="AH36" s="43"/>
      <c r="AI36" s="43"/>
      <c r="AJ36" s="43"/>
      <c r="AK36" s="320">
        <v>0</v>
      </c>
      <c r="AL36" s="319"/>
      <c r="AM36" s="319"/>
      <c r="AN36" s="319"/>
      <c r="AO36" s="319"/>
      <c r="AP36" s="43"/>
      <c r="AQ36" s="43"/>
      <c r="AR36" s="44"/>
    </row>
    <row r="37" spans="1:57" s="2" customFormat="1" ht="7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6"/>
    </row>
    <row r="38" spans="1:57" s="2" customFormat="1" ht="25.9" customHeight="1">
      <c r="A38" s="36"/>
      <c r="B38" s="37"/>
      <c r="C38" s="45"/>
      <c r="D38" s="46" t="s">
        <v>48</v>
      </c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 t="s">
        <v>49</v>
      </c>
      <c r="U38" s="47"/>
      <c r="V38" s="47"/>
      <c r="W38" s="47"/>
      <c r="X38" s="321" t="s">
        <v>50</v>
      </c>
      <c r="Y38" s="322"/>
      <c r="Z38" s="322"/>
      <c r="AA38" s="322"/>
      <c r="AB38" s="322"/>
      <c r="AC38" s="47"/>
      <c r="AD38" s="47"/>
      <c r="AE38" s="47"/>
      <c r="AF38" s="47"/>
      <c r="AG38" s="47"/>
      <c r="AH38" s="47"/>
      <c r="AI38" s="47"/>
      <c r="AJ38" s="47"/>
      <c r="AK38" s="323">
        <f>SUM(AK29:AK36)</f>
        <v>0</v>
      </c>
      <c r="AL38" s="322"/>
      <c r="AM38" s="322"/>
      <c r="AN38" s="322"/>
      <c r="AO38" s="324"/>
      <c r="AP38" s="45"/>
      <c r="AQ38" s="45"/>
      <c r="AR38" s="39"/>
      <c r="BE38" s="36"/>
    </row>
    <row r="39" spans="1:57" s="2" customFormat="1" ht="7" customHeight="1">
      <c r="A39" s="36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9"/>
      <c r="BE39" s="36"/>
    </row>
    <row r="40" spans="1:57" s="2" customFormat="1" ht="14.4" customHeight="1">
      <c r="A40" s="36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9"/>
      <c r="BE40" s="36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9"/>
      <c r="C49" s="50"/>
      <c r="D49" s="51" t="s">
        <v>51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52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 spans="1:57" ht="1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5">
      <c r="A60" s="36"/>
      <c r="B60" s="37"/>
      <c r="C60" s="38"/>
      <c r="D60" s="54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4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4" t="s">
        <v>53</v>
      </c>
      <c r="AI60" s="41"/>
      <c r="AJ60" s="41"/>
      <c r="AK60" s="41"/>
      <c r="AL60" s="41"/>
      <c r="AM60" s="54" t="s">
        <v>54</v>
      </c>
      <c r="AN60" s="41"/>
      <c r="AO60" s="41"/>
      <c r="AP60" s="38"/>
      <c r="AQ60" s="38"/>
      <c r="AR60" s="39"/>
      <c r="BE60" s="36"/>
    </row>
    <row r="61" spans="1:57" ht="10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">
      <c r="A64" s="36"/>
      <c r="B64" s="37"/>
      <c r="C64" s="38"/>
      <c r="D64" s="51" t="s">
        <v>55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56</v>
      </c>
      <c r="AI64" s="55"/>
      <c r="AJ64" s="55"/>
      <c r="AK64" s="55"/>
      <c r="AL64" s="55"/>
      <c r="AM64" s="55"/>
      <c r="AN64" s="55"/>
      <c r="AO64" s="55"/>
      <c r="AP64" s="38"/>
      <c r="AQ64" s="38"/>
      <c r="AR64" s="39"/>
      <c r="BE64" s="36"/>
    </row>
    <row r="65" spans="1:57" ht="10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5">
      <c r="A75" s="36"/>
      <c r="B75" s="37"/>
      <c r="C75" s="38"/>
      <c r="D75" s="54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4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4" t="s">
        <v>53</v>
      </c>
      <c r="AI75" s="41"/>
      <c r="AJ75" s="41"/>
      <c r="AK75" s="41"/>
      <c r="AL75" s="41"/>
      <c r="AM75" s="54" t="s">
        <v>54</v>
      </c>
      <c r="AN75" s="41"/>
      <c r="AO75" s="41"/>
      <c r="AP75" s="38"/>
      <c r="AQ75" s="38"/>
      <c r="AR75" s="39"/>
      <c r="BE75" s="36"/>
    </row>
    <row r="76" spans="1:57" s="2" customFormat="1" ht="10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6"/>
    </row>
    <row r="77" spans="1:57" s="2" customFormat="1" ht="7" customHeight="1">
      <c r="A77" s="36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9"/>
      <c r="BE77" s="36"/>
    </row>
    <row r="81" spans="1:91" s="2" customFormat="1" ht="7" customHeight="1">
      <c r="A81" s="36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9"/>
      <c r="BE81" s="36"/>
    </row>
    <row r="82" spans="1:91" s="2" customFormat="1" ht="25" customHeight="1">
      <c r="A82" s="36"/>
      <c r="B82" s="37"/>
      <c r="C82" s="24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6"/>
    </row>
    <row r="83" spans="1:91" s="2" customFormat="1" ht="7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6"/>
    </row>
    <row r="84" spans="1:91" s="4" customFormat="1" ht="12" customHeight="1">
      <c r="B84" s="60"/>
      <c r="C84" s="30" t="s">
        <v>13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2024-11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</row>
    <row r="85" spans="1:91" s="5" customFormat="1" ht="37" customHeight="1">
      <c r="B85" s="63"/>
      <c r="C85" s="64" t="s">
        <v>16</v>
      </c>
      <c r="D85" s="65"/>
      <c r="E85" s="65"/>
      <c r="F85" s="65"/>
      <c r="G85" s="65"/>
      <c r="H85" s="65"/>
      <c r="I85" s="65"/>
      <c r="J85" s="65"/>
      <c r="K85" s="65"/>
      <c r="L85" s="279" t="str">
        <f>K6</f>
        <v>Rekonstrukce sociálního zařízení na ZŠ Komenského 2, Břeclav, Poštorná</v>
      </c>
      <c r="M85" s="280"/>
      <c r="N85" s="280"/>
      <c r="O85" s="280"/>
      <c r="P85" s="280"/>
      <c r="Q85" s="280"/>
      <c r="R85" s="280"/>
      <c r="S85" s="280"/>
      <c r="T85" s="280"/>
      <c r="U85" s="280"/>
      <c r="V85" s="280"/>
      <c r="W85" s="280"/>
      <c r="X85" s="280"/>
      <c r="Y85" s="280"/>
      <c r="Z85" s="280"/>
      <c r="AA85" s="280"/>
      <c r="AB85" s="280"/>
      <c r="AC85" s="280"/>
      <c r="AD85" s="280"/>
      <c r="AE85" s="280"/>
      <c r="AF85" s="280"/>
      <c r="AG85" s="280"/>
      <c r="AH85" s="280"/>
      <c r="AI85" s="280"/>
      <c r="AJ85" s="280"/>
      <c r="AK85" s="65"/>
      <c r="AL85" s="65"/>
      <c r="AM85" s="65"/>
      <c r="AN85" s="65"/>
      <c r="AO85" s="65"/>
      <c r="AP85" s="65"/>
      <c r="AQ85" s="65"/>
      <c r="AR85" s="66"/>
    </row>
    <row r="86" spans="1:91" s="2" customFormat="1" ht="7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6"/>
    </row>
    <row r="87" spans="1:91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67" t="str">
        <f>IF(K8="","",K8)</f>
        <v>ZŠ Komenského 2, Břeclav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281" t="str">
        <f>IF(AN8= "","",AN8)</f>
        <v>15. 4. 2024</v>
      </c>
      <c r="AN87" s="281"/>
      <c r="AO87" s="38"/>
      <c r="AP87" s="38"/>
      <c r="AQ87" s="38"/>
      <c r="AR87" s="39"/>
      <c r="BE87" s="36"/>
    </row>
    <row r="88" spans="1:91" s="2" customFormat="1" ht="7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6"/>
    </row>
    <row r="89" spans="1:91" s="2" customFormat="1" ht="25.6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1" t="str">
        <f>IF(E11= "","",E11)</f>
        <v xml:space="preserve">Město Břeclav, nám.T.G.Masaryka 42/3, 690 81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288" t="str">
        <f>IF(E17="","",E17)</f>
        <v>ing. Jan Beneš, Dolní Luční 115/3, 691 41 Břeclav</v>
      </c>
      <c r="AN89" s="289"/>
      <c r="AO89" s="289"/>
      <c r="AP89" s="289"/>
      <c r="AQ89" s="38"/>
      <c r="AR89" s="39"/>
      <c r="AS89" s="282" t="s">
        <v>58</v>
      </c>
      <c r="AT89" s="283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6"/>
    </row>
    <row r="90" spans="1:91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1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288" t="str">
        <f>IF(E20="","",E20)</f>
        <v xml:space="preserve"> </v>
      </c>
      <c r="AN90" s="289"/>
      <c r="AO90" s="289"/>
      <c r="AP90" s="289"/>
      <c r="AQ90" s="38"/>
      <c r="AR90" s="39"/>
      <c r="AS90" s="284"/>
      <c r="AT90" s="285"/>
      <c r="AU90" s="71"/>
      <c r="AV90" s="71"/>
      <c r="AW90" s="71"/>
      <c r="AX90" s="71"/>
      <c r="AY90" s="71"/>
      <c r="AZ90" s="71"/>
      <c r="BA90" s="71"/>
      <c r="BB90" s="71"/>
      <c r="BC90" s="71"/>
      <c r="BD90" s="72"/>
      <c r="BE90" s="36"/>
    </row>
    <row r="91" spans="1:91" s="2" customFormat="1" ht="10.7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286"/>
      <c r="AT91" s="287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6"/>
    </row>
    <row r="92" spans="1:91" s="2" customFormat="1" ht="29.25" customHeight="1">
      <c r="A92" s="36"/>
      <c r="B92" s="37"/>
      <c r="C92" s="293" t="s">
        <v>59</v>
      </c>
      <c r="D92" s="291"/>
      <c r="E92" s="291"/>
      <c r="F92" s="291"/>
      <c r="G92" s="291"/>
      <c r="H92" s="75"/>
      <c r="I92" s="290" t="s">
        <v>60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4" t="s">
        <v>61</v>
      </c>
      <c r="AH92" s="291"/>
      <c r="AI92" s="291"/>
      <c r="AJ92" s="291"/>
      <c r="AK92" s="291"/>
      <c r="AL92" s="291"/>
      <c r="AM92" s="291"/>
      <c r="AN92" s="290" t="s">
        <v>62</v>
      </c>
      <c r="AO92" s="291"/>
      <c r="AP92" s="292"/>
      <c r="AQ92" s="76" t="s">
        <v>63</v>
      </c>
      <c r="AR92" s="39"/>
      <c r="AS92" s="77" t="s">
        <v>64</v>
      </c>
      <c r="AT92" s="78" t="s">
        <v>65</v>
      </c>
      <c r="AU92" s="78" t="s">
        <v>66</v>
      </c>
      <c r="AV92" s="78" t="s">
        <v>67</v>
      </c>
      <c r="AW92" s="78" t="s">
        <v>68</v>
      </c>
      <c r="AX92" s="78" t="s">
        <v>69</v>
      </c>
      <c r="AY92" s="78" t="s">
        <v>70</v>
      </c>
      <c r="AZ92" s="78" t="s">
        <v>71</v>
      </c>
      <c r="BA92" s="78" t="s">
        <v>72</v>
      </c>
      <c r="BB92" s="78" t="s">
        <v>73</v>
      </c>
      <c r="BC92" s="78" t="s">
        <v>74</v>
      </c>
      <c r="BD92" s="79" t="s">
        <v>75</v>
      </c>
      <c r="BE92" s="36"/>
    </row>
    <row r="93" spans="1:91" s="2" customFormat="1" ht="10.7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6"/>
    </row>
    <row r="94" spans="1:91" s="6" customFormat="1" ht="32.4" customHeight="1">
      <c r="B94" s="83"/>
      <c r="C94" s="84" t="s">
        <v>76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302">
        <f>ROUND(AG95,2)</f>
        <v>0</v>
      </c>
      <c r="AH94" s="302"/>
      <c r="AI94" s="302"/>
      <c r="AJ94" s="302"/>
      <c r="AK94" s="302"/>
      <c r="AL94" s="302"/>
      <c r="AM94" s="302"/>
      <c r="AN94" s="303">
        <f>SUM(AG94,AT94)</f>
        <v>0</v>
      </c>
      <c r="AO94" s="303"/>
      <c r="AP94" s="303"/>
      <c r="AQ94" s="87" t="s">
        <v>1</v>
      </c>
      <c r="AR94" s="88"/>
      <c r="AS94" s="89">
        <f>ROUND(AS95,2)</f>
        <v>0</v>
      </c>
      <c r="AT94" s="90">
        <f>ROUND(SUM(AV94:AW94),2)</f>
        <v>0</v>
      </c>
      <c r="AU94" s="91">
        <f>ROUND(AU95,5)</f>
        <v>0</v>
      </c>
      <c r="AV94" s="90">
        <f>ROUND(AZ94*L32,2)</f>
        <v>0</v>
      </c>
      <c r="AW94" s="90">
        <f>ROUND(BA94*L33,2)</f>
        <v>0</v>
      </c>
      <c r="AX94" s="90">
        <f>ROUND(BB94*L32,2)</f>
        <v>0</v>
      </c>
      <c r="AY94" s="90">
        <f>ROUND(BC94*L33,2)</f>
        <v>0</v>
      </c>
      <c r="AZ94" s="90">
        <f>ROUND(AZ95,2)</f>
        <v>0</v>
      </c>
      <c r="BA94" s="90">
        <f>ROUND(BA95,2)</f>
        <v>0</v>
      </c>
      <c r="BB94" s="90">
        <f>ROUND(BB95,2)</f>
        <v>0</v>
      </c>
      <c r="BC94" s="90">
        <f>ROUND(BC95,2)</f>
        <v>0</v>
      </c>
      <c r="BD94" s="92">
        <f>ROUND(BD95,2)</f>
        <v>0</v>
      </c>
      <c r="BS94" s="93" t="s">
        <v>77</v>
      </c>
      <c r="BT94" s="93" t="s">
        <v>78</v>
      </c>
      <c r="BU94" s="94" t="s">
        <v>79</v>
      </c>
      <c r="BV94" s="93" t="s">
        <v>80</v>
      </c>
      <c r="BW94" s="93" t="s">
        <v>5</v>
      </c>
      <c r="BX94" s="93" t="s">
        <v>81</v>
      </c>
      <c r="CL94" s="93" t="s">
        <v>1</v>
      </c>
    </row>
    <row r="95" spans="1:91" s="7" customFormat="1" ht="16.5" customHeight="1">
      <c r="A95" s="95" t="s">
        <v>82</v>
      </c>
      <c r="B95" s="96"/>
      <c r="C95" s="97"/>
      <c r="D95" s="295" t="s">
        <v>83</v>
      </c>
      <c r="E95" s="295"/>
      <c r="F95" s="295"/>
      <c r="G95" s="295"/>
      <c r="H95" s="295"/>
      <c r="I95" s="98"/>
      <c r="J95" s="295" t="s">
        <v>84</v>
      </c>
      <c r="K95" s="295"/>
      <c r="L95" s="295"/>
      <c r="M95" s="295"/>
      <c r="N95" s="295"/>
      <c r="O95" s="295"/>
      <c r="P95" s="295"/>
      <c r="Q95" s="295"/>
      <c r="R95" s="295"/>
      <c r="S95" s="295"/>
      <c r="T95" s="295"/>
      <c r="U95" s="295"/>
      <c r="V95" s="295"/>
      <c r="W95" s="295"/>
      <c r="X95" s="295"/>
      <c r="Y95" s="295"/>
      <c r="Z95" s="295"/>
      <c r="AA95" s="295"/>
      <c r="AB95" s="295"/>
      <c r="AC95" s="295"/>
      <c r="AD95" s="295"/>
      <c r="AE95" s="295"/>
      <c r="AF95" s="295"/>
      <c r="AG95" s="296">
        <f>'1 - Rekonstrukce  '!J32</f>
        <v>0</v>
      </c>
      <c r="AH95" s="297"/>
      <c r="AI95" s="297"/>
      <c r="AJ95" s="297"/>
      <c r="AK95" s="297"/>
      <c r="AL95" s="297"/>
      <c r="AM95" s="297"/>
      <c r="AN95" s="296">
        <f>SUM(AG95,AT95)</f>
        <v>0</v>
      </c>
      <c r="AO95" s="297"/>
      <c r="AP95" s="297"/>
      <c r="AQ95" s="99" t="s">
        <v>85</v>
      </c>
      <c r="AR95" s="100"/>
      <c r="AS95" s="101">
        <v>0</v>
      </c>
      <c r="AT95" s="102">
        <f>ROUND(SUM(AV95:AW95),2)</f>
        <v>0</v>
      </c>
      <c r="AU95" s="103">
        <f>'1 - Rekonstrukce  '!P142</f>
        <v>0</v>
      </c>
      <c r="AV95" s="102">
        <f>'1 - Rekonstrukce  '!J35</f>
        <v>0</v>
      </c>
      <c r="AW95" s="102">
        <f>'1 - Rekonstrukce  '!J36</f>
        <v>0</v>
      </c>
      <c r="AX95" s="102">
        <f>'1 - Rekonstrukce  '!J37</f>
        <v>0</v>
      </c>
      <c r="AY95" s="102">
        <f>'1 - Rekonstrukce  '!J38</f>
        <v>0</v>
      </c>
      <c r="AZ95" s="102">
        <f>'1 - Rekonstrukce  '!F35</f>
        <v>0</v>
      </c>
      <c r="BA95" s="102">
        <f>'1 - Rekonstrukce  '!F36</f>
        <v>0</v>
      </c>
      <c r="BB95" s="102">
        <f>'1 - Rekonstrukce  '!F37</f>
        <v>0</v>
      </c>
      <c r="BC95" s="102">
        <f>'1 - Rekonstrukce  '!F38</f>
        <v>0</v>
      </c>
      <c r="BD95" s="104">
        <f>'1 - Rekonstrukce  '!F39</f>
        <v>0</v>
      </c>
      <c r="BT95" s="105" t="s">
        <v>83</v>
      </c>
      <c r="BV95" s="105" t="s">
        <v>80</v>
      </c>
      <c r="BW95" s="105" t="s">
        <v>86</v>
      </c>
      <c r="BX95" s="105" t="s">
        <v>5</v>
      </c>
      <c r="CL95" s="105" t="s">
        <v>1</v>
      </c>
      <c r="CM95" s="105" t="s">
        <v>87</v>
      </c>
    </row>
    <row r="96" spans="1:91" ht="10"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1"/>
    </row>
    <row r="97" spans="1:89" s="2" customFormat="1" ht="30" customHeight="1">
      <c r="A97" s="36"/>
      <c r="B97" s="37"/>
      <c r="C97" s="84" t="s">
        <v>88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03">
        <f>ROUND(SUM(AG98:AG101), 2)</f>
        <v>0</v>
      </c>
      <c r="AH97" s="303"/>
      <c r="AI97" s="303"/>
      <c r="AJ97" s="303"/>
      <c r="AK97" s="303"/>
      <c r="AL97" s="303"/>
      <c r="AM97" s="303"/>
      <c r="AN97" s="303">
        <f>ROUND(SUM(AN98:AN101), 2)</f>
        <v>0</v>
      </c>
      <c r="AO97" s="303"/>
      <c r="AP97" s="303"/>
      <c r="AQ97" s="106"/>
      <c r="AR97" s="39"/>
      <c r="AS97" s="77" t="s">
        <v>89</v>
      </c>
      <c r="AT97" s="78" t="s">
        <v>90</v>
      </c>
      <c r="AU97" s="78" t="s">
        <v>42</v>
      </c>
      <c r="AV97" s="79" t="s">
        <v>65</v>
      </c>
      <c r="AW97" s="36"/>
      <c r="AX97" s="36"/>
      <c r="AY97" s="36"/>
      <c r="AZ97" s="36"/>
      <c r="BA97" s="36"/>
      <c r="BB97" s="36"/>
      <c r="BC97" s="36"/>
      <c r="BD97" s="36"/>
      <c r="BE97" s="36"/>
    </row>
    <row r="98" spans="1:89" s="2" customFormat="1" ht="19.899999999999999" customHeight="1">
      <c r="A98" s="36"/>
      <c r="B98" s="37"/>
      <c r="C98" s="38"/>
      <c r="D98" s="300" t="s">
        <v>91</v>
      </c>
      <c r="E98" s="300"/>
      <c r="F98" s="300"/>
      <c r="G98" s="300"/>
      <c r="H98" s="300"/>
      <c r="I98" s="300"/>
      <c r="J98" s="300"/>
      <c r="K98" s="300"/>
      <c r="L98" s="300"/>
      <c r="M98" s="300"/>
      <c r="N98" s="300"/>
      <c r="O98" s="300"/>
      <c r="P98" s="300"/>
      <c r="Q98" s="300"/>
      <c r="R98" s="300"/>
      <c r="S98" s="300"/>
      <c r="T98" s="300"/>
      <c r="U98" s="300"/>
      <c r="V98" s="300"/>
      <c r="W98" s="300"/>
      <c r="X98" s="300"/>
      <c r="Y98" s="300"/>
      <c r="Z98" s="300"/>
      <c r="AA98" s="300"/>
      <c r="AB98" s="300"/>
      <c r="AC98" s="38"/>
      <c r="AD98" s="38"/>
      <c r="AE98" s="38"/>
      <c r="AF98" s="38"/>
      <c r="AG98" s="298">
        <f>ROUND(AG94 * AS98, 2)</f>
        <v>0</v>
      </c>
      <c r="AH98" s="299"/>
      <c r="AI98" s="299"/>
      <c r="AJ98" s="299"/>
      <c r="AK98" s="299"/>
      <c r="AL98" s="299"/>
      <c r="AM98" s="299"/>
      <c r="AN98" s="299">
        <f>ROUND(AG98 + AV98, 2)</f>
        <v>0</v>
      </c>
      <c r="AO98" s="299"/>
      <c r="AP98" s="299"/>
      <c r="AQ98" s="38"/>
      <c r="AR98" s="39"/>
      <c r="AS98" s="109">
        <v>0</v>
      </c>
      <c r="AT98" s="110" t="s">
        <v>92</v>
      </c>
      <c r="AU98" s="110" t="s">
        <v>43</v>
      </c>
      <c r="AV98" s="111">
        <f>ROUND(IF(AU98="základní",AG98*L32,IF(AU98="snížená",AG98*L33,0)), 2)</f>
        <v>0</v>
      </c>
      <c r="AW98" s="36"/>
      <c r="AX98" s="36"/>
      <c r="AY98" s="36"/>
      <c r="AZ98" s="36"/>
      <c r="BA98" s="36"/>
      <c r="BB98" s="36"/>
      <c r="BC98" s="36"/>
      <c r="BD98" s="36"/>
      <c r="BE98" s="36"/>
      <c r="BV98" s="18" t="s">
        <v>93</v>
      </c>
      <c r="BY98" s="112">
        <f>IF(AU98="základní",AV98,0)</f>
        <v>0</v>
      </c>
      <c r="BZ98" s="112">
        <f>IF(AU98="snížená",AV98,0)</f>
        <v>0</v>
      </c>
      <c r="CA98" s="112">
        <v>0</v>
      </c>
      <c r="CB98" s="112">
        <v>0</v>
      </c>
      <c r="CC98" s="112">
        <v>0</v>
      </c>
      <c r="CD98" s="112">
        <f>IF(AU98="základní",AG98,0)</f>
        <v>0</v>
      </c>
      <c r="CE98" s="112">
        <f>IF(AU98="snížená",AG98,0)</f>
        <v>0</v>
      </c>
      <c r="CF98" s="112">
        <f>IF(AU98="zákl. přenesená",AG98,0)</f>
        <v>0</v>
      </c>
      <c r="CG98" s="112">
        <f>IF(AU98="sníž. přenesená",AG98,0)</f>
        <v>0</v>
      </c>
      <c r="CH98" s="112">
        <f>IF(AU98="nulová",AG98,0)</f>
        <v>0</v>
      </c>
      <c r="CI98" s="18">
        <f>IF(AU98="základní",1,IF(AU98="snížená",2,IF(AU98="zákl. přenesená",4,IF(AU98="sníž. přenesená",5,3))))</f>
        <v>1</v>
      </c>
      <c r="CJ98" s="18">
        <f>IF(AT98="stavební čast",1,IF(AT98="investiční čast",2,3))</f>
        <v>1</v>
      </c>
      <c r="CK98" s="18" t="str">
        <f>IF(D98="Vyplň vlastní","","x")</f>
        <v>x</v>
      </c>
    </row>
    <row r="99" spans="1:89" s="2" customFormat="1" ht="19.899999999999999" customHeight="1">
      <c r="A99" s="36"/>
      <c r="B99" s="37"/>
      <c r="C99" s="38"/>
      <c r="D99" s="301" t="s">
        <v>94</v>
      </c>
      <c r="E99" s="300"/>
      <c r="F99" s="300"/>
      <c r="G99" s="300"/>
      <c r="H99" s="300"/>
      <c r="I99" s="300"/>
      <c r="J99" s="300"/>
      <c r="K99" s="300"/>
      <c r="L99" s="300"/>
      <c r="M99" s="300"/>
      <c r="N99" s="300"/>
      <c r="O99" s="300"/>
      <c r="P99" s="300"/>
      <c r="Q99" s="300"/>
      <c r="R99" s="300"/>
      <c r="S99" s="300"/>
      <c r="T99" s="300"/>
      <c r="U99" s="300"/>
      <c r="V99" s="300"/>
      <c r="W99" s="300"/>
      <c r="X99" s="300"/>
      <c r="Y99" s="300"/>
      <c r="Z99" s="300"/>
      <c r="AA99" s="300"/>
      <c r="AB99" s="300"/>
      <c r="AC99" s="38"/>
      <c r="AD99" s="38"/>
      <c r="AE99" s="38"/>
      <c r="AF99" s="38"/>
      <c r="AG99" s="298">
        <f>ROUND(AG94 * AS99, 2)</f>
        <v>0</v>
      </c>
      <c r="AH99" s="299"/>
      <c r="AI99" s="299"/>
      <c r="AJ99" s="299"/>
      <c r="AK99" s="299"/>
      <c r="AL99" s="299"/>
      <c r="AM99" s="299"/>
      <c r="AN99" s="299">
        <f>ROUND(AG99 + AV99, 2)</f>
        <v>0</v>
      </c>
      <c r="AO99" s="299"/>
      <c r="AP99" s="299"/>
      <c r="AQ99" s="38"/>
      <c r="AR99" s="39"/>
      <c r="AS99" s="109">
        <v>0</v>
      </c>
      <c r="AT99" s="110" t="s">
        <v>92</v>
      </c>
      <c r="AU99" s="110" t="s">
        <v>43</v>
      </c>
      <c r="AV99" s="111">
        <f>ROUND(IF(AU99="základní",AG99*L32,IF(AU99="snížená",AG99*L33,0)), 2)</f>
        <v>0</v>
      </c>
      <c r="AW99" s="36"/>
      <c r="AX99" s="36"/>
      <c r="AY99" s="36"/>
      <c r="AZ99" s="36"/>
      <c r="BA99" s="36"/>
      <c r="BB99" s="36"/>
      <c r="BC99" s="36"/>
      <c r="BD99" s="36"/>
      <c r="BE99" s="36"/>
      <c r="BV99" s="18" t="s">
        <v>95</v>
      </c>
      <c r="BY99" s="112">
        <f>IF(AU99="základní",AV99,0)</f>
        <v>0</v>
      </c>
      <c r="BZ99" s="112">
        <f>IF(AU99="snížená",AV99,0)</f>
        <v>0</v>
      </c>
      <c r="CA99" s="112">
        <v>0</v>
      </c>
      <c r="CB99" s="112">
        <v>0</v>
      </c>
      <c r="CC99" s="112">
        <v>0</v>
      </c>
      <c r="CD99" s="112">
        <f>IF(AU99="základní",AG99,0)</f>
        <v>0</v>
      </c>
      <c r="CE99" s="112">
        <f>IF(AU99="snížená",AG99,0)</f>
        <v>0</v>
      </c>
      <c r="CF99" s="112">
        <f>IF(AU99="zákl. přenesená",AG99,0)</f>
        <v>0</v>
      </c>
      <c r="CG99" s="112">
        <f>IF(AU99="sníž. přenesená",AG99,0)</f>
        <v>0</v>
      </c>
      <c r="CH99" s="112">
        <f>IF(AU99="nulová",AG99,0)</f>
        <v>0</v>
      </c>
      <c r="CI99" s="18">
        <f>IF(AU99="základní",1,IF(AU99="snížená",2,IF(AU99="zákl. přenesená",4,IF(AU99="sníž. přenesená",5,3))))</f>
        <v>1</v>
      </c>
      <c r="CJ99" s="18">
        <f>IF(AT99="stavební čast",1,IF(AT99="investiční čast",2,3))</f>
        <v>1</v>
      </c>
      <c r="CK99" s="18" t="str">
        <f>IF(D99="Vyplň vlastní","","x")</f>
        <v/>
      </c>
    </row>
    <row r="100" spans="1:89" s="2" customFormat="1" ht="19.899999999999999" customHeight="1">
      <c r="A100" s="36"/>
      <c r="B100" s="37"/>
      <c r="C100" s="38"/>
      <c r="D100" s="301" t="s">
        <v>94</v>
      </c>
      <c r="E100" s="300"/>
      <c r="F100" s="300"/>
      <c r="G100" s="300"/>
      <c r="H100" s="300"/>
      <c r="I100" s="300"/>
      <c r="J100" s="300"/>
      <c r="K100" s="300"/>
      <c r="L100" s="300"/>
      <c r="M100" s="300"/>
      <c r="N100" s="300"/>
      <c r="O100" s="300"/>
      <c r="P100" s="300"/>
      <c r="Q100" s="300"/>
      <c r="R100" s="300"/>
      <c r="S100" s="300"/>
      <c r="T100" s="300"/>
      <c r="U100" s="300"/>
      <c r="V100" s="300"/>
      <c r="W100" s="300"/>
      <c r="X100" s="300"/>
      <c r="Y100" s="300"/>
      <c r="Z100" s="300"/>
      <c r="AA100" s="300"/>
      <c r="AB100" s="300"/>
      <c r="AC100" s="38"/>
      <c r="AD100" s="38"/>
      <c r="AE100" s="38"/>
      <c r="AF100" s="38"/>
      <c r="AG100" s="298">
        <f>ROUND(AG94 * AS100, 2)</f>
        <v>0</v>
      </c>
      <c r="AH100" s="299"/>
      <c r="AI100" s="299"/>
      <c r="AJ100" s="299"/>
      <c r="AK100" s="299"/>
      <c r="AL100" s="299"/>
      <c r="AM100" s="299"/>
      <c r="AN100" s="299">
        <f>ROUND(AG100 + AV100, 2)</f>
        <v>0</v>
      </c>
      <c r="AO100" s="299"/>
      <c r="AP100" s="299"/>
      <c r="AQ100" s="38"/>
      <c r="AR100" s="39"/>
      <c r="AS100" s="109">
        <v>0</v>
      </c>
      <c r="AT100" s="110" t="s">
        <v>92</v>
      </c>
      <c r="AU100" s="110" t="s">
        <v>43</v>
      </c>
      <c r="AV100" s="111">
        <f>ROUND(IF(AU100="základní",AG100*L32,IF(AU100="snížená",AG100*L33,0)), 2)</f>
        <v>0</v>
      </c>
      <c r="AW100" s="36"/>
      <c r="AX100" s="36"/>
      <c r="AY100" s="36"/>
      <c r="AZ100" s="36"/>
      <c r="BA100" s="36"/>
      <c r="BB100" s="36"/>
      <c r="BC100" s="36"/>
      <c r="BD100" s="36"/>
      <c r="BE100" s="36"/>
      <c r="BV100" s="18" t="s">
        <v>95</v>
      </c>
      <c r="BY100" s="112">
        <f>IF(AU100="základní",AV100,0)</f>
        <v>0</v>
      </c>
      <c r="BZ100" s="112">
        <f>IF(AU100="snížená",AV100,0)</f>
        <v>0</v>
      </c>
      <c r="CA100" s="112">
        <v>0</v>
      </c>
      <c r="CB100" s="112">
        <v>0</v>
      </c>
      <c r="CC100" s="112">
        <v>0</v>
      </c>
      <c r="CD100" s="112">
        <f>IF(AU100="základní",AG100,0)</f>
        <v>0</v>
      </c>
      <c r="CE100" s="112">
        <f>IF(AU100="snížená",AG100,0)</f>
        <v>0</v>
      </c>
      <c r="CF100" s="112">
        <f>IF(AU100="zákl. přenesená",AG100,0)</f>
        <v>0</v>
      </c>
      <c r="CG100" s="112">
        <f>IF(AU100="sníž. přenesená",AG100,0)</f>
        <v>0</v>
      </c>
      <c r="CH100" s="112">
        <f>IF(AU100="nulová",AG100,0)</f>
        <v>0</v>
      </c>
      <c r="CI100" s="18">
        <f>IF(AU100="základní",1,IF(AU100="snížená",2,IF(AU100="zákl. přenesená",4,IF(AU100="sníž. přenesená",5,3))))</f>
        <v>1</v>
      </c>
      <c r="CJ100" s="18">
        <f>IF(AT100="stavební čast",1,IF(AT100="investiční čast",2,3))</f>
        <v>1</v>
      </c>
      <c r="CK100" s="18" t="str">
        <f>IF(D100="Vyplň vlastní","","x")</f>
        <v/>
      </c>
    </row>
    <row r="101" spans="1:89" s="2" customFormat="1" ht="19.899999999999999" customHeight="1">
      <c r="A101" s="36"/>
      <c r="B101" s="37"/>
      <c r="C101" s="38"/>
      <c r="D101" s="301" t="s">
        <v>94</v>
      </c>
      <c r="E101" s="300"/>
      <c r="F101" s="300"/>
      <c r="G101" s="300"/>
      <c r="H101" s="300"/>
      <c r="I101" s="300"/>
      <c r="J101" s="300"/>
      <c r="K101" s="300"/>
      <c r="L101" s="300"/>
      <c r="M101" s="300"/>
      <c r="N101" s="300"/>
      <c r="O101" s="300"/>
      <c r="P101" s="300"/>
      <c r="Q101" s="300"/>
      <c r="R101" s="300"/>
      <c r="S101" s="300"/>
      <c r="T101" s="300"/>
      <c r="U101" s="300"/>
      <c r="V101" s="300"/>
      <c r="W101" s="300"/>
      <c r="X101" s="300"/>
      <c r="Y101" s="300"/>
      <c r="Z101" s="300"/>
      <c r="AA101" s="300"/>
      <c r="AB101" s="300"/>
      <c r="AC101" s="38"/>
      <c r="AD101" s="38"/>
      <c r="AE101" s="38"/>
      <c r="AF101" s="38"/>
      <c r="AG101" s="298">
        <f>ROUND(AG94 * AS101, 2)</f>
        <v>0</v>
      </c>
      <c r="AH101" s="299"/>
      <c r="AI101" s="299"/>
      <c r="AJ101" s="299"/>
      <c r="AK101" s="299"/>
      <c r="AL101" s="299"/>
      <c r="AM101" s="299"/>
      <c r="AN101" s="299">
        <f>ROUND(AG101 + AV101, 2)</f>
        <v>0</v>
      </c>
      <c r="AO101" s="299"/>
      <c r="AP101" s="299"/>
      <c r="AQ101" s="38"/>
      <c r="AR101" s="39"/>
      <c r="AS101" s="113">
        <v>0</v>
      </c>
      <c r="AT101" s="114" t="s">
        <v>92</v>
      </c>
      <c r="AU101" s="114" t="s">
        <v>43</v>
      </c>
      <c r="AV101" s="115">
        <f>ROUND(IF(AU101="základní",AG101*L32,IF(AU101="snížená",AG101*L33,0)), 2)</f>
        <v>0</v>
      </c>
      <c r="AW101" s="36"/>
      <c r="AX101" s="36"/>
      <c r="AY101" s="36"/>
      <c r="AZ101" s="36"/>
      <c r="BA101" s="36"/>
      <c r="BB101" s="36"/>
      <c r="BC101" s="36"/>
      <c r="BD101" s="36"/>
      <c r="BE101" s="36"/>
      <c r="BV101" s="18" t="s">
        <v>95</v>
      </c>
      <c r="BY101" s="112">
        <f>IF(AU101="základní",AV101,0)</f>
        <v>0</v>
      </c>
      <c r="BZ101" s="112">
        <f>IF(AU101="snížená",AV101,0)</f>
        <v>0</v>
      </c>
      <c r="CA101" s="112">
        <v>0</v>
      </c>
      <c r="CB101" s="112">
        <v>0</v>
      </c>
      <c r="CC101" s="112">
        <v>0</v>
      </c>
      <c r="CD101" s="112">
        <f>IF(AU101="základní",AG101,0)</f>
        <v>0</v>
      </c>
      <c r="CE101" s="112">
        <f>IF(AU101="snížená",AG101,0)</f>
        <v>0</v>
      </c>
      <c r="CF101" s="112">
        <f>IF(AU101="zákl. přenesená",AG101,0)</f>
        <v>0</v>
      </c>
      <c r="CG101" s="112">
        <f>IF(AU101="sníž. přenesená",AG101,0)</f>
        <v>0</v>
      </c>
      <c r="CH101" s="112">
        <f>IF(AU101="nulová",AG101,0)</f>
        <v>0</v>
      </c>
      <c r="CI101" s="18">
        <f>IF(AU101="základní",1,IF(AU101="snížená",2,IF(AU101="zákl. přenesená",4,IF(AU101="sníž. přenesená",5,3))))</f>
        <v>1</v>
      </c>
      <c r="CJ101" s="18">
        <f>IF(AT101="stavební čast",1,IF(AT101="investiční čast",2,3))</f>
        <v>1</v>
      </c>
      <c r="CK101" s="18" t="str">
        <f>IF(D101="Vyplň vlastní","","x")</f>
        <v/>
      </c>
    </row>
    <row r="102" spans="1:89" s="2" customFormat="1" ht="10.75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9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  <row r="103" spans="1:89" s="2" customFormat="1" ht="30" customHeight="1">
      <c r="A103" s="36"/>
      <c r="B103" s="37"/>
      <c r="C103" s="116" t="s">
        <v>96</v>
      </c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304">
        <f>ROUND(AG94 + AG97, 2)</f>
        <v>0</v>
      </c>
      <c r="AH103" s="304"/>
      <c r="AI103" s="304"/>
      <c r="AJ103" s="304"/>
      <c r="AK103" s="304"/>
      <c r="AL103" s="304"/>
      <c r="AM103" s="304"/>
      <c r="AN103" s="304">
        <f>ROUND(AN94 + AN97, 2)</f>
        <v>0</v>
      </c>
      <c r="AO103" s="304"/>
      <c r="AP103" s="304"/>
      <c r="AQ103" s="117"/>
      <c r="AR103" s="39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  <row r="104" spans="1:89" s="2" customFormat="1" ht="7" customHeight="1">
      <c r="A104" s="36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39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</sheetData>
  <sheetProtection algorithmName="SHA-512" hashValue="k/kQ9MAn3uR/UHkL7FGbButs/bzn0tIm6U6aV9krf5rBy66MAzFQDLLq3iFsED0jlzk+cG7/VZZ0o9fz6VW7AQ==" saltValue="4skYPg7nnYmtgmGajO0YoAE5HuR4At3SlB+Kar9VpBP14dj5yMc7tgp2w9maNzjagtpnOMzIh2LConrXpPlGuw==" spinCount="100000" sheet="1" objects="1" scenarios="1" formatColumns="0" formatRows="0"/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J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1 - Rekonstrukce  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9"/>
  <sheetViews>
    <sheetView showGridLines="0" tabSelected="1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8" t="s">
        <v>86</v>
      </c>
    </row>
    <row r="3" spans="1:46" s="1" customFormat="1" ht="7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1"/>
      <c r="AT3" s="18" t="s">
        <v>87</v>
      </c>
    </row>
    <row r="4" spans="1:46" s="1" customFormat="1" ht="25" customHeight="1">
      <c r="B4" s="21"/>
      <c r="D4" s="121" t="s">
        <v>97</v>
      </c>
      <c r="L4" s="21"/>
      <c r="M4" s="122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23" t="s">
        <v>16</v>
      </c>
      <c r="L6" s="21"/>
    </row>
    <row r="7" spans="1:46" s="1" customFormat="1" ht="26.25" customHeight="1">
      <c r="B7" s="21"/>
      <c r="E7" s="326" t="str">
        <f>'Rekapitulace stavby'!K6</f>
        <v>Rekonstrukce sociálního zařízení na ZŠ Komenského 2, Břeclav, Poštorná</v>
      </c>
      <c r="F7" s="327"/>
      <c r="G7" s="327"/>
      <c r="H7" s="327"/>
      <c r="L7" s="21"/>
    </row>
    <row r="8" spans="1:46" s="2" customFormat="1" ht="12" customHeight="1">
      <c r="A8" s="36"/>
      <c r="B8" s="39"/>
      <c r="C8" s="36"/>
      <c r="D8" s="123" t="s">
        <v>98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39"/>
      <c r="C9" s="36"/>
      <c r="D9" s="36"/>
      <c r="E9" s="328" t="s">
        <v>99</v>
      </c>
      <c r="F9" s="329"/>
      <c r="G9" s="329"/>
      <c r="H9" s="329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39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39"/>
      <c r="C11" s="36"/>
      <c r="D11" s="123" t="s">
        <v>18</v>
      </c>
      <c r="E11" s="36"/>
      <c r="F11" s="124" t="s">
        <v>1</v>
      </c>
      <c r="G11" s="36"/>
      <c r="H11" s="36"/>
      <c r="I11" s="123" t="s">
        <v>19</v>
      </c>
      <c r="J11" s="124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39"/>
      <c r="C12" s="36"/>
      <c r="D12" s="123" t="s">
        <v>20</v>
      </c>
      <c r="E12" s="36"/>
      <c r="F12" s="124" t="s">
        <v>21</v>
      </c>
      <c r="G12" s="36"/>
      <c r="H12" s="36"/>
      <c r="I12" s="123" t="s">
        <v>22</v>
      </c>
      <c r="J12" s="125" t="str">
        <f>'Rekapitulace stavby'!AN8</f>
        <v>15. 4. 2024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39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39"/>
      <c r="C14" s="36"/>
      <c r="D14" s="123" t="s">
        <v>24</v>
      </c>
      <c r="E14" s="36"/>
      <c r="F14" s="36"/>
      <c r="G14" s="36"/>
      <c r="H14" s="36"/>
      <c r="I14" s="123" t="s">
        <v>25</v>
      </c>
      <c r="J14" s="124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39"/>
      <c r="C15" s="36"/>
      <c r="D15" s="36"/>
      <c r="E15" s="124" t="s">
        <v>26</v>
      </c>
      <c r="F15" s="36"/>
      <c r="G15" s="36"/>
      <c r="H15" s="36"/>
      <c r="I15" s="123" t="s">
        <v>27</v>
      </c>
      <c r="J15" s="124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39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39"/>
      <c r="C17" s="36"/>
      <c r="D17" s="123" t="s">
        <v>28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39"/>
      <c r="C18" s="36"/>
      <c r="D18" s="36"/>
      <c r="E18" s="330" t="str">
        <f>'Rekapitulace stavby'!E14</f>
        <v>Vyplň údaj</v>
      </c>
      <c r="F18" s="331"/>
      <c r="G18" s="331"/>
      <c r="H18" s="331"/>
      <c r="I18" s="123" t="s">
        <v>27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39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39"/>
      <c r="C20" s="36"/>
      <c r="D20" s="123" t="s">
        <v>30</v>
      </c>
      <c r="E20" s="36"/>
      <c r="F20" s="36"/>
      <c r="G20" s="36"/>
      <c r="H20" s="36"/>
      <c r="I20" s="123" t="s">
        <v>25</v>
      </c>
      <c r="J20" s="124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39"/>
      <c r="C21" s="36"/>
      <c r="D21" s="36"/>
      <c r="E21" s="124" t="s">
        <v>31</v>
      </c>
      <c r="F21" s="36"/>
      <c r="G21" s="36"/>
      <c r="H21" s="36"/>
      <c r="I21" s="123" t="s">
        <v>27</v>
      </c>
      <c r="J21" s="124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39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39"/>
      <c r="C23" s="36"/>
      <c r="D23" s="123" t="s">
        <v>33</v>
      </c>
      <c r="E23" s="36"/>
      <c r="F23" s="36"/>
      <c r="G23" s="36"/>
      <c r="H23" s="36"/>
      <c r="I23" s="123" t="s">
        <v>25</v>
      </c>
      <c r="J23" s="124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39"/>
      <c r="C24" s="36"/>
      <c r="D24" s="36"/>
      <c r="E24" s="124" t="str">
        <f>IF('Rekapitulace stavby'!E20="","",'Rekapitulace stavby'!E20)</f>
        <v xml:space="preserve"> </v>
      </c>
      <c r="F24" s="36"/>
      <c r="G24" s="36"/>
      <c r="H24" s="36"/>
      <c r="I24" s="123" t="s">
        <v>27</v>
      </c>
      <c r="J24" s="124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39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39"/>
      <c r="C26" s="36"/>
      <c r="D26" s="123" t="s">
        <v>35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26"/>
      <c r="B27" s="127"/>
      <c r="C27" s="126"/>
      <c r="D27" s="126"/>
      <c r="E27" s="332" t="s">
        <v>1</v>
      </c>
      <c r="F27" s="332"/>
      <c r="G27" s="332"/>
      <c r="H27" s="332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7" customHeight="1">
      <c r="A28" s="36"/>
      <c r="B28" s="39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39"/>
      <c r="C29" s="36"/>
      <c r="D29" s="129"/>
      <c r="E29" s="129"/>
      <c r="F29" s="129"/>
      <c r="G29" s="129"/>
      <c r="H29" s="129"/>
      <c r="I29" s="129"/>
      <c r="J29" s="129"/>
      <c r="K29" s="129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4.4" customHeight="1">
      <c r="A30" s="36"/>
      <c r="B30" s="39"/>
      <c r="C30" s="36"/>
      <c r="D30" s="124" t="s">
        <v>100</v>
      </c>
      <c r="E30" s="36"/>
      <c r="F30" s="36"/>
      <c r="G30" s="36"/>
      <c r="H30" s="36"/>
      <c r="I30" s="36"/>
      <c r="J30" s="130">
        <f>J96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14.4" customHeight="1">
      <c r="A31" s="36"/>
      <c r="B31" s="39"/>
      <c r="C31" s="36"/>
      <c r="D31" s="131" t="s">
        <v>91</v>
      </c>
      <c r="E31" s="36"/>
      <c r="F31" s="36"/>
      <c r="G31" s="36"/>
      <c r="H31" s="36"/>
      <c r="I31" s="36"/>
      <c r="J31" s="130">
        <f>J115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4" customHeight="1">
      <c r="A32" s="36"/>
      <c r="B32" s="39"/>
      <c r="C32" s="36"/>
      <c r="D32" s="132" t="s">
        <v>38</v>
      </c>
      <c r="E32" s="36"/>
      <c r="F32" s="36"/>
      <c r="G32" s="36"/>
      <c r="H32" s="36"/>
      <c r="I32" s="36"/>
      <c r="J32" s="133">
        <f>ROUND(J30 + J31,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7" customHeight="1">
      <c r="A33" s="36"/>
      <c r="B33" s="39"/>
      <c r="C33" s="36"/>
      <c r="D33" s="129"/>
      <c r="E33" s="129"/>
      <c r="F33" s="129"/>
      <c r="G33" s="129"/>
      <c r="H33" s="129"/>
      <c r="I33" s="129"/>
      <c r="J33" s="129"/>
      <c r="K33" s="129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39"/>
      <c r="C34" s="36"/>
      <c r="D34" s="36"/>
      <c r="E34" s="36"/>
      <c r="F34" s="134" t="s">
        <v>40</v>
      </c>
      <c r="G34" s="36"/>
      <c r="H34" s="36"/>
      <c r="I34" s="134" t="s">
        <v>39</v>
      </c>
      <c r="J34" s="134" t="s">
        <v>41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customHeight="1">
      <c r="A35" s="36"/>
      <c r="B35" s="39"/>
      <c r="C35" s="36"/>
      <c r="D35" s="135" t="s">
        <v>42</v>
      </c>
      <c r="E35" s="123" t="s">
        <v>43</v>
      </c>
      <c r="F35" s="136">
        <f>ROUND((SUM(BE115:BE122) + SUM(BE142:BE1128)),  2)</f>
        <v>0</v>
      </c>
      <c r="G35" s="36"/>
      <c r="H35" s="36"/>
      <c r="I35" s="137">
        <v>0.21</v>
      </c>
      <c r="J35" s="136">
        <f>ROUND(((SUM(BE115:BE122) + SUM(BE142:BE1128))*I35),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customHeight="1">
      <c r="A36" s="36"/>
      <c r="B36" s="39"/>
      <c r="C36" s="36"/>
      <c r="D36" s="36"/>
      <c r="E36" s="123" t="s">
        <v>44</v>
      </c>
      <c r="F36" s="136">
        <f>ROUND((SUM(BF115:BF122) + SUM(BF142:BF1128)),  2)</f>
        <v>0</v>
      </c>
      <c r="G36" s="36"/>
      <c r="H36" s="36"/>
      <c r="I36" s="137">
        <v>0.12</v>
      </c>
      <c r="J36" s="136">
        <f>ROUND(((SUM(BF115:BF122) + SUM(BF142:BF1128))*I36),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39"/>
      <c r="C37" s="36"/>
      <c r="D37" s="36"/>
      <c r="E37" s="123" t="s">
        <v>45</v>
      </c>
      <c r="F37" s="136">
        <f>ROUND((SUM(BG115:BG122) + SUM(BG142:BG1128)),  2)</f>
        <v>0</v>
      </c>
      <c r="G37" s="36"/>
      <c r="H37" s="36"/>
      <c r="I37" s="137">
        <v>0.21</v>
      </c>
      <c r="J37" s="136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" hidden="1" customHeight="1">
      <c r="A38" s="36"/>
      <c r="B38" s="39"/>
      <c r="C38" s="36"/>
      <c r="D38" s="36"/>
      <c r="E38" s="123" t="s">
        <v>46</v>
      </c>
      <c r="F38" s="136">
        <f>ROUND((SUM(BH115:BH122) + SUM(BH142:BH1128)),  2)</f>
        <v>0</v>
      </c>
      <c r="G38" s="36"/>
      <c r="H38" s="36"/>
      <c r="I38" s="137">
        <v>0.12</v>
      </c>
      <c r="J38" s="136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" hidden="1" customHeight="1">
      <c r="A39" s="36"/>
      <c r="B39" s="39"/>
      <c r="C39" s="36"/>
      <c r="D39" s="36"/>
      <c r="E39" s="123" t="s">
        <v>47</v>
      </c>
      <c r="F39" s="136">
        <f>ROUND((SUM(BI115:BI122) + SUM(BI142:BI1128)),  2)</f>
        <v>0</v>
      </c>
      <c r="G39" s="36"/>
      <c r="H39" s="36"/>
      <c r="I39" s="137">
        <v>0</v>
      </c>
      <c r="J39" s="136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7" customHeight="1">
      <c r="A40" s="36"/>
      <c r="B40" s="39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4" customHeight="1">
      <c r="A41" s="36"/>
      <c r="B41" s="39"/>
      <c r="C41" s="138"/>
      <c r="D41" s="139" t="s">
        <v>48</v>
      </c>
      <c r="E41" s="140"/>
      <c r="F41" s="140"/>
      <c r="G41" s="141" t="s">
        <v>49</v>
      </c>
      <c r="H41" s="142" t="s">
        <v>50</v>
      </c>
      <c r="I41" s="140"/>
      <c r="J41" s="143">
        <f>SUM(J32:J39)</f>
        <v>0</v>
      </c>
      <c r="K41" s="144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" customHeight="1">
      <c r="A42" s="36"/>
      <c r="B42" s="39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3"/>
      <c r="D50" s="145" t="s">
        <v>51</v>
      </c>
      <c r="E50" s="146"/>
      <c r="F50" s="146"/>
      <c r="G50" s="145" t="s">
        <v>52</v>
      </c>
      <c r="H50" s="146"/>
      <c r="I50" s="146"/>
      <c r="J50" s="146"/>
      <c r="K50" s="146"/>
      <c r="L50" s="53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6"/>
      <c r="B61" s="39"/>
      <c r="C61" s="36"/>
      <c r="D61" s="147" t="s">
        <v>53</v>
      </c>
      <c r="E61" s="148"/>
      <c r="F61" s="149" t="s">
        <v>54</v>
      </c>
      <c r="G61" s="147" t="s">
        <v>53</v>
      </c>
      <c r="H61" s="148"/>
      <c r="I61" s="148"/>
      <c r="J61" s="150" t="s">
        <v>54</v>
      </c>
      <c r="K61" s="148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6"/>
      <c r="B65" s="39"/>
      <c r="C65" s="36"/>
      <c r="D65" s="145" t="s">
        <v>55</v>
      </c>
      <c r="E65" s="151"/>
      <c r="F65" s="151"/>
      <c r="G65" s="145" t="s">
        <v>56</v>
      </c>
      <c r="H65" s="151"/>
      <c r="I65" s="151"/>
      <c r="J65" s="151"/>
      <c r="K65" s="151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6"/>
      <c r="B76" s="39"/>
      <c r="C76" s="36"/>
      <c r="D76" s="147" t="s">
        <v>53</v>
      </c>
      <c r="E76" s="148"/>
      <c r="F76" s="149" t="s">
        <v>54</v>
      </c>
      <c r="G76" s="147" t="s">
        <v>53</v>
      </c>
      <c r="H76" s="148"/>
      <c r="I76" s="148"/>
      <c r="J76" s="150" t="s">
        <v>54</v>
      </c>
      <c r="K76" s="148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" customHeight="1">
      <c r="A77" s="36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7" customHeight="1">
      <c r="A81" s="36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5" customHeight="1">
      <c r="A82" s="36"/>
      <c r="B82" s="37"/>
      <c r="C82" s="24" t="s">
        <v>101</v>
      </c>
      <c r="D82" s="38"/>
      <c r="E82" s="38"/>
      <c r="F82" s="38"/>
      <c r="G82" s="38"/>
      <c r="H82" s="38"/>
      <c r="I82" s="38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7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26.25" customHeight="1">
      <c r="A85" s="36"/>
      <c r="B85" s="37"/>
      <c r="C85" s="38"/>
      <c r="D85" s="38"/>
      <c r="E85" s="333" t="str">
        <f>E7</f>
        <v>Rekonstrukce sociálního zařízení na ZŠ Komenského 2, Břeclav, Poštorná</v>
      </c>
      <c r="F85" s="334"/>
      <c r="G85" s="334"/>
      <c r="H85" s="334"/>
      <c r="I85" s="38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>
      <c r="A86" s="36"/>
      <c r="B86" s="37"/>
      <c r="C86" s="30" t="s">
        <v>98</v>
      </c>
      <c r="D86" s="38"/>
      <c r="E86" s="38"/>
      <c r="F86" s="38"/>
      <c r="G86" s="38"/>
      <c r="H86" s="38"/>
      <c r="I86" s="38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>
      <c r="A87" s="36"/>
      <c r="B87" s="37"/>
      <c r="C87" s="38"/>
      <c r="D87" s="38"/>
      <c r="E87" s="279" t="str">
        <f>E9</f>
        <v xml:space="preserve">1 - Rekonstrukce  </v>
      </c>
      <c r="F87" s="335"/>
      <c r="G87" s="335"/>
      <c r="H87" s="335"/>
      <c r="I87" s="38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7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>
      <c r="A89" s="36"/>
      <c r="B89" s="37"/>
      <c r="C89" s="30" t="s">
        <v>20</v>
      </c>
      <c r="D89" s="38"/>
      <c r="E89" s="38"/>
      <c r="F89" s="28" t="str">
        <f>F12</f>
        <v>ZŠ Komenského 2, Břeclav</v>
      </c>
      <c r="G89" s="38"/>
      <c r="H89" s="38"/>
      <c r="I89" s="30" t="s">
        <v>22</v>
      </c>
      <c r="J89" s="68" t="str">
        <f>IF(J12="","",J12)</f>
        <v>15. 4. 2024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7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40" customHeight="1">
      <c r="A91" s="36"/>
      <c r="B91" s="37"/>
      <c r="C91" s="30" t="s">
        <v>24</v>
      </c>
      <c r="D91" s="38"/>
      <c r="E91" s="38"/>
      <c r="F91" s="28" t="str">
        <f>E15</f>
        <v xml:space="preserve">Město Břeclav, nám.T.G.Masaryka 42/3, 690 81 </v>
      </c>
      <c r="G91" s="38"/>
      <c r="H91" s="38"/>
      <c r="I91" s="30" t="s">
        <v>30</v>
      </c>
      <c r="J91" s="33" t="str">
        <f>E21</f>
        <v>ing. Jan Beneš, Dolní Luční 115/3, 691 41 Břeclav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15" customHeight="1">
      <c r="A92" s="36"/>
      <c r="B92" s="37"/>
      <c r="C92" s="30" t="s">
        <v>28</v>
      </c>
      <c r="D92" s="38"/>
      <c r="E92" s="38"/>
      <c r="F92" s="28" t="str">
        <f>IF(E18="","",E18)</f>
        <v>Vyplň údaj</v>
      </c>
      <c r="G92" s="38"/>
      <c r="H92" s="38"/>
      <c r="I92" s="30" t="s">
        <v>33</v>
      </c>
      <c r="J92" s="33" t="str">
        <f>E24</f>
        <v xml:space="preserve"> </v>
      </c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2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>
      <c r="A94" s="36"/>
      <c r="B94" s="37"/>
      <c r="C94" s="156" t="s">
        <v>102</v>
      </c>
      <c r="D94" s="117"/>
      <c r="E94" s="117"/>
      <c r="F94" s="117"/>
      <c r="G94" s="117"/>
      <c r="H94" s="117"/>
      <c r="I94" s="117"/>
      <c r="J94" s="157" t="s">
        <v>103</v>
      </c>
      <c r="K94" s="11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2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75" customHeight="1">
      <c r="A96" s="36"/>
      <c r="B96" s="37"/>
      <c r="C96" s="158" t="s">
        <v>104</v>
      </c>
      <c r="D96" s="38"/>
      <c r="E96" s="38"/>
      <c r="F96" s="38"/>
      <c r="G96" s="38"/>
      <c r="H96" s="38"/>
      <c r="I96" s="38"/>
      <c r="J96" s="86">
        <f>J142</f>
        <v>0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8" t="s">
        <v>105</v>
      </c>
    </row>
    <row r="97" spans="2:12" s="9" customFormat="1" ht="25" customHeight="1">
      <c r="B97" s="159"/>
      <c r="C97" s="160"/>
      <c r="D97" s="161" t="s">
        <v>106</v>
      </c>
      <c r="E97" s="162"/>
      <c r="F97" s="162"/>
      <c r="G97" s="162"/>
      <c r="H97" s="162"/>
      <c r="I97" s="162"/>
      <c r="J97" s="163">
        <f>J143</f>
        <v>0</v>
      </c>
      <c r="K97" s="160"/>
      <c r="L97" s="164"/>
    </row>
    <row r="98" spans="2:12" s="10" customFormat="1" ht="19.899999999999999" customHeight="1">
      <c r="B98" s="165"/>
      <c r="C98" s="166"/>
      <c r="D98" s="167" t="s">
        <v>107</v>
      </c>
      <c r="E98" s="168"/>
      <c r="F98" s="168"/>
      <c r="G98" s="168"/>
      <c r="H98" s="168"/>
      <c r="I98" s="168"/>
      <c r="J98" s="169">
        <f>J144</f>
        <v>0</v>
      </c>
      <c r="K98" s="166"/>
      <c r="L98" s="170"/>
    </row>
    <row r="99" spans="2:12" s="10" customFormat="1" ht="19.899999999999999" customHeight="1">
      <c r="B99" s="165"/>
      <c r="C99" s="166"/>
      <c r="D99" s="167" t="s">
        <v>108</v>
      </c>
      <c r="E99" s="168"/>
      <c r="F99" s="168"/>
      <c r="G99" s="168"/>
      <c r="H99" s="168"/>
      <c r="I99" s="168"/>
      <c r="J99" s="169">
        <f>J276</f>
        <v>0</v>
      </c>
      <c r="K99" s="166"/>
      <c r="L99" s="170"/>
    </row>
    <row r="100" spans="2:12" s="10" customFormat="1" ht="19.899999999999999" customHeight="1">
      <c r="B100" s="165"/>
      <c r="C100" s="166"/>
      <c r="D100" s="167" t="s">
        <v>109</v>
      </c>
      <c r="E100" s="168"/>
      <c r="F100" s="168"/>
      <c r="G100" s="168"/>
      <c r="H100" s="168"/>
      <c r="I100" s="168"/>
      <c r="J100" s="169">
        <f>J475</f>
        <v>0</v>
      </c>
      <c r="K100" s="166"/>
      <c r="L100" s="170"/>
    </row>
    <row r="101" spans="2:12" s="10" customFormat="1" ht="19.899999999999999" customHeight="1">
      <c r="B101" s="165"/>
      <c r="C101" s="166"/>
      <c r="D101" s="167" t="s">
        <v>110</v>
      </c>
      <c r="E101" s="168"/>
      <c r="F101" s="168"/>
      <c r="G101" s="168"/>
      <c r="H101" s="168"/>
      <c r="I101" s="168"/>
      <c r="J101" s="169">
        <f>J687</f>
        <v>0</v>
      </c>
      <c r="K101" s="166"/>
      <c r="L101" s="170"/>
    </row>
    <row r="102" spans="2:12" s="10" customFormat="1" ht="19.899999999999999" customHeight="1">
      <c r="B102" s="165"/>
      <c r="C102" s="166"/>
      <c r="D102" s="167" t="s">
        <v>111</v>
      </c>
      <c r="E102" s="168"/>
      <c r="F102" s="168"/>
      <c r="G102" s="168"/>
      <c r="H102" s="168"/>
      <c r="I102" s="168"/>
      <c r="J102" s="169">
        <f>J700</f>
        <v>0</v>
      </c>
      <c r="K102" s="166"/>
      <c r="L102" s="170"/>
    </row>
    <row r="103" spans="2:12" s="9" customFormat="1" ht="25" customHeight="1">
      <c r="B103" s="159"/>
      <c r="C103" s="160"/>
      <c r="D103" s="161" t="s">
        <v>112</v>
      </c>
      <c r="E103" s="162"/>
      <c r="F103" s="162"/>
      <c r="G103" s="162"/>
      <c r="H103" s="162"/>
      <c r="I103" s="162"/>
      <c r="J103" s="163">
        <f>J702</f>
        <v>0</v>
      </c>
      <c r="K103" s="160"/>
      <c r="L103" s="164"/>
    </row>
    <row r="104" spans="2:12" s="10" customFormat="1" ht="19.899999999999999" customHeight="1">
      <c r="B104" s="165"/>
      <c r="C104" s="166"/>
      <c r="D104" s="167" t="s">
        <v>113</v>
      </c>
      <c r="E104" s="168"/>
      <c r="F104" s="168"/>
      <c r="G104" s="168"/>
      <c r="H104" s="168"/>
      <c r="I104" s="168"/>
      <c r="J104" s="169">
        <f>J703</f>
        <v>0</v>
      </c>
      <c r="K104" s="166"/>
      <c r="L104" s="170"/>
    </row>
    <row r="105" spans="2:12" s="10" customFormat="1" ht="19.899999999999999" customHeight="1">
      <c r="B105" s="165"/>
      <c r="C105" s="166"/>
      <c r="D105" s="167" t="s">
        <v>114</v>
      </c>
      <c r="E105" s="168"/>
      <c r="F105" s="168"/>
      <c r="G105" s="168"/>
      <c r="H105" s="168"/>
      <c r="I105" s="168"/>
      <c r="J105" s="169">
        <f>J714</f>
        <v>0</v>
      </c>
      <c r="K105" s="166"/>
      <c r="L105" s="170"/>
    </row>
    <row r="106" spans="2:12" s="10" customFormat="1" ht="19.899999999999999" customHeight="1">
      <c r="B106" s="165"/>
      <c r="C106" s="166"/>
      <c r="D106" s="167" t="s">
        <v>115</v>
      </c>
      <c r="E106" s="168"/>
      <c r="F106" s="168"/>
      <c r="G106" s="168"/>
      <c r="H106" s="168"/>
      <c r="I106" s="168"/>
      <c r="J106" s="169">
        <f>J716</f>
        <v>0</v>
      </c>
      <c r="K106" s="166"/>
      <c r="L106" s="170"/>
    </row>
    <row r="107" spans="2:12" s="10" customFormat="1" ht="19.899999999999999" customHeight="1">
      <c r="B107" s="165"/>
      <c r="C107" s="166"/>
      <c r="D107" s="167" t="s">
        <v>116</v>
      </c>
      <c r="E107" s="168"/>
      <c r="F107" s="168"/>
      <c r="G107" s="168"/>
      <c r="H107" s="168"/>
      <c r="I107" s="168"/>
      <c r="J107" s="169">
        <f>J725</f>
        <v>0</v>
      </c>
      <c r="K107" s="166"/>
      <c r="L107" s="170"/>
    </row>
    <row r="108" spans="2:12" s="10" customFormat="1" ht="19.899999999999999" customHeight="1">
      <c r="B108" s="165"/>
      <c r="C108" s="166"/>
      <c r="D108" s="167" t="s">
        <v>117</v>
      </c>
      <c r="E108" s="168"/>
      <c r="F108" s="168"/>
      <c r="G108" s="168"/>
      <c r="H108" s="168"/>
      <c r="I108" s="168"/>
      <c r="J108" s="169">
        <f>J793</f>
        <v>0</v>
      </c>
      <c r="K108" s="166"/>
      <c r="L108" s="170"/>
    </row>
    <row r="109" spans="2:12" s="10" customFormat="1" ht="19.899999999999999" customHeight="1">
      <c r="B109" s="165"/>
      <c r="C109" s="166"/>
      <c r="D109" s="167" t="s">
        <v>118</v>
      </c>
      <c r="E109" s="168"/>
      <c r="F109" s="168"/>
      <c r="G109" s="168"/>
      <c r="H109" s="168"/>
      <c r="I109" s="168"/>
      <c r="J109" s="169">
        <f>J805</f>
        <v>0</v>
      </c>
      <c r="K109" s="166"/>
      <c r="L109" s="170"/>
    </row>
    <row r="110" spans="2:12" s="10" customFormat="1" ht="19.899999999999999" customHeight="1">
      <c r="B110" s="165"/>
      <c r="C110" s="166"/>
      <c r="D110" s="167" t="s">
        <v>119</v>
      </c>
      <c r="E110" s="168"/>
      <c r="F110" s="168"/>
      <c r="G110" s="168"/>
      <c r="H110" s="168"/>
      <c r="I110" s="168"/>
      <c r="J110" s="169">
        <f>J866</f>
        <v>0</v>
      </c>
      <c r="K110" s="166"/>
      <c r="L110" s="170"/>
    </row>
    <row r="111" spans="2:12" s="10" customFormat="1" ht="19.899999999999999" customHeight="1">
      <c r="B111" s="165"/>
      <c r="C111" s="166"/>
      <c r="D111" s="167" t="s">
        <v>120</v>
      </c>
      <c r="E111" s="168"/>
      <c r="F111" s="168"/>
      <c r="G111" s="168"/>
      <c r="H111" s="168"/>
      <c r="I111" s="168"/>
      <c r="J111" s="169">
        <f>J992</f>
        <v>0</v>
      </c>
      <c r="K111" s="166"/>
      <c r="L111" s="170"/>
    </row>
    <row r="112" spans="2:12" s="10" customFormat="1" ht="19.899999999999999" customHeight="1">
      <c r="B112" s="165"/>
      <c r="C112" s="166"/>
      <c r="D112" s="167" t="s">
        <v>121</v>
      </c>
      <c r="E112" s="168"/>
      <c r="F112" s="168"/>
      <c r="G112" s="168"/>
      <c r="H112" s="168"/>
      <c r="I112" s="168"/>
      <c r="J112" s="169">
        <f>J1021</f>
        <v>0</v>
      </c>
      <c r="K112" s="166"/>
      <c r="L112" s="170"/>
    </row>
    <row r="113" spans="1:65" s="2" customFormat="1" ht="21.75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7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29.25" customHeight="1">
      <c r="A115" s="36"/>
      <c r="B115" s="37"/>
      <c r="C115" s="158" t="s">
        <v>122</v>
      </c>
      <c r="D115" s="38"/>
      <c r="E115" s="38"/>
      <c r="F115" s="38"/>
      <c r="G115" s="38"/>
      <c r="H115" s="38"/>
      <c r="I115" s="38"/>
      <c r="J115" s="171">
        <f>ROUND(J116 + J117 + J118 + J119 + J120 + J121,2)</f>
        <v>0</v>
      </c>
      <c r="K115" s="38"/>
      <c r="L115" s="53"/>
      <c r="N115" s="172" t="s">
        <v>42</v>
      </c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65" s="2" customFormat="1" ht="18" customHeight="1">
      <c r="A116" s="36"/>
      <c r="B116" s="37"/>
      <c r="C116" s="38"/>
      <c r="D116" s="301" t="s">
        <v>123</v>
      </c>
      <c r="E116" s="300"/>
      <c r="F116" s="300"/>
      <c r="G116" s="38"/>
      <c r="H116" s="38"/>
      <c r="I116" s="38"/>
      <c r="J116" s="108">
        <v>0</v>
      </c>
      <c r="K116" s="38"/>
      <c r="L116" s="173"/>
      <c r="M116" s="174"/>
      <c r="N116" s="175" t="s">
        <v>43</v>
      </c>
      <c r="O116" s="174"/>
      <c r="P116" s="174"/>
      <c r="Q116" s="174"/>
      <c r="R116" s="174"/>
      <c r="S116" s="176"/>
      <c r="T116" s="176"/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  <c r="AF116" s="174"/>
      <c r="AG116" s="174"/>
      <c r="AH116" s="174"/>
      <c r="AI116" s="174"/>
      <c r="AJ116" s="174"/>
      <c r="AK116" s="174"/>
      <c r="AL116" s="174"/>
      <c r="AM116" s="174"/>
      <c r="AN116" s="174"/>
      <c r="AO116" s="174"/>
      <c r="AP116" s="174"/>
      <c r="AQ116" s="174"/>
      <c r="AR116" s="174"/>
      <c r="AS116" s="174"/>
      <c r="AT116" s="174"/>
      <c r="AU116" s="174"/>
      <c r="AV116" s="174"/>
      <c r="AW116" s="174"/>
      <c r="AX116" s="174"/>
      <c r="AY116" s="177" t="s">
        <v>124</v>
      </c>
      <c r="AZ116" s="174"/>
      <c r="BA116" s="174"/>
      <c r="BB116" s="174"/>
      <c r="BC116" s="174"/>
      <c r="BD116" s="174"/>
      <c r="BE116" s="178">
        <f t="shared" ref="BE116:BE121" si="0">IF(N116="základní",J116,0)</f>
        <v>0</v>
      </c>
      <c r="BF116" s="178">
        <f t="shared" ref="BF116:BF121" si="1">IF(N116="snížená",J116,0)</f>
        <v>0</v>
      </c>
      <c r="BG116" s="178">
        <f t="shared" ref="BG116:BG121" si="2">IF(N116="zákl. přenesená",J116,0)</f>
        <v>0</v>
      </c>
      <c r="BH116" s="178">
        <f t="shared" ref="BH116:BH121" si="3">IF(N116="sníž. přenesená",J116,0)</f>
        <v>0</v>
      </c>
      <c r="BI116" s="178">
        <f t="shared" ref="BI116:BI121" si="4">IF(N116="nulová",J116,0)</f>
        <v>0</v>
      </c>
      <c r="BJ116" s="177" t="s">
        <v>83</v>
      </c>
      <c r="BK116" s="174"/>
      <c r="BL116" s="174"/>
      <c r="BM116" s="174"/>
    </row>
    <row r="117" spans="1:65" s="2" customFormat="1" ht="18" customHeight="1">
      <c r="A117" s="36"/>
      <c r="B117" s="37"/>
      <c r="C117" s="38"/>
      <c r="D117" s="301" t="s">
        <v>125</v>
      </c>
      <c r="E117" s="300"/>
      <c r="F117" s="300"/>
      <c r="G117" s="38"/>
      <c r="H117" s="38"/>
      <c r="I117" s="38"/>
      <c r="J117" s="108">
        <v>0</v>
      </c>
      <c r="K117" s="38"/>
      <c r="L117" s="173"/>
      <c r="M117" s="174"/>
      <c r="N117" s="175" t="s">
        <v>43</v>
      </c>
      <c r="O117" s="174"/>
      <c r="P117" s="174"/>
      <c r="Q117" s="174"/>
      <c r="R117" s="174"/>
      <c r="S117" s="176"/>
      <c r="T117" s="176"/>
      <c r="U117" s="176"/>
      <c r="V117" s="176"/>
      <c r="W117" s="176"/>
      <c r="X117" s="176"/>
      <c r="Y117" s="176"/>
      <c r="Z117" s="176"/>
      <c r="AA117" s="176"/>
      <c r="AB117" s="176"/>
      <c r="AC117" s="176"/>
      <c r="AD117" s="176"/>
      <c r="AE117" s="176"/>
      <c r="AF117" s="174"/>
      <c r="AG117" s="174"/>
      <c r="AH117" s="174"/>
      <c r="AI117" s="174"/>
      <c r="AJ117" s="174"/>
      <c r="AK117" s="174"/>
      <c r="AL117" s="174"/>
      <c r="AM117" s="174"/>
      <c r="AN117" s="174"/>
      <c r="AO117" s="174"/>
      <c r="AP117" s="174"/>
      <c r="AQ117" s="174"/>
      <c r="AR117" s="174"/>
      <c r="AS117" s="174"/>
      <c r="AT117" s="174"/>
      <c r="AU117" s="174"/>
      <c r="AV117" s="174"/>
      <c r="AW117" s="174"/>
      <c r="AX117" s="174"/>
      <c r="AY117" s="177" t="s">
        <v>124</v>
      </c>
      <c r="AZ117" s="174"/>
      <c r="BA117" s="174"/>
      <c r="BB117" s="174"/>
      <c r="BC117" s="174"/>
      <c r="BD117" s="174"/>
      <c r="BE117" s="178">
        <f t="shared" si="0"/>
        <v>0</v>
      </c>
      <c r="BF117" s="178">
        <f t="shared" si="1"/>
        <v>0</v>
      </c>
      <c r="BG117" s="178">
        <f t="shared" si="2"/>
        <v>0</v>
      </c>
      <c r="BH117" s="178">
        <f t="shared" si="3"/>
        <v>0</v>
      </c>
      <c r="BI117" s="178">
        <f t="shared" si="4"/>
        <v>0</v>
      </c>
      <c r="BJ117" s="177" t="s">
        <v>83</v>
      </c>
      <c r="BK117" s="174"/>
      <c r="BL117" s="174"/>
      <c r="BM117" s="174"/>
    </row>
    <row r="118" spans="1:65" s="2" customFormat="1" ht="18" customHeight="1">
      <c r="A118" s="36"/>
      <c r="B118" s="37"/>
      <c r="C118" s="38"/>
      <c r="D118" s="301" t="s">
        <v>126</v>
      </c>
      <c r="E118" s="300"/>
      <c r="F118" s="300"/>
      <c r="G118" s="38"/>
      <c r="H118" s="38"/>
      <c r="I118" s="38"/>
      <c r="J118" s="108">
        <v>0</v>
      </c>
      <c r="K118" s="38"/>
      <c r="L118" s="173"/>
      <c r="M118" s="174"/>
      <c r="N118" s="175" t="s">
        <v>43</v>
      </c>
      <c r="O118" s="174"/>
      <c r="P118" s="174"/>
      <c r="Q118" s="174"/>
      <c r="R118" s="174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  <c r="AF118" s="174"/>
      <c r="AG118" s="174"/>
      <c r="AH118" s="174"/>
      <c r="AI118" s="174"/>
      <c r="AJ118" s="174"/>
      <c r="AK118" s="174"/>
      <c r="AL118" s="174"/>
      <c r="AM118" s="174"/>
      <c r="AN118" s="174"/>
      <c r="AO118" s="174"/>
      <c r="AP118" s="174"/>
      <c r="AQ118" s="174"/>
      <c r="AR118" s="174"/>
      <c r="AS118" s="174"/>
      <c r="AT118" s="174"/>
      <c r="AU118" s="174"/>
      <c r="AV118" s="174"/>
      <c r="AW118" s="174"/>
      <c r="AX118" s="174"/>
      <c r="AY118" s="177" t="s">
        <v>124</v>
      </c>
      <c r="AZ118" s="174"/>
      <c r="BA118" s="174"/>
      <c r="BB118" s="174"/>
      <c r="BC118" s="174"/>
      <c r="BD118" s="174"/>
      <c r="BE118" s="178">
        <f t="shared" si="0"/>
        <v>0</v>
      </c>
      <c r="BF118" s="178">
        <f t="shared" si="1"/>
        <v>0</v>
      </c>
      <c r="BG118" s="178">
        <f t="shared" si="2"/>
        <v>0</v>
      </c>
      <c r="BH118" s="178">
        <f t="shared" si="3"/>
        <v>0</v>
      </c>
      <c r="BI118" s="178">
        <f t="shared" si="4"/>
        <v>0</v>
      </c>
      <c r="BJ118" s="177" t="s">
        <v>83</v>
      </c>
      <c r="BK118" s="174"/>
      <c r="BL118" s="174"/>
      <c r="BM118" s="174"/>
    </row>
    <row r="119" spans="1:65" s="2" customFormat="1" ht="18" customHeight="1">
      <c r="A119" s="36"/>
      <c r="B119" s="37"/>
      <c r="C119" s="38"/>
      <c r="D119" s="301" t="s">
        <v>127</v>
      </c>
      <c r="E119" s="300"/>
      <c r="F119" s="300"/>
      <c r="G119" s="38"/>
      <c r="H119" s="38"/>
      <c r="I119" s="38"/>
      <c r="J119" s="108">
        <v>0</v>
      </c>
      <c r="K119" s="38"/>
      <c r="L119" s="173"/>
      <c r="M119" s="174"/>
      <c r="N119" s="175" t="s">
        <v>43</v>
      </c>
      <c r="O119" s="174"/>
      <c r="P119" s="174"/>
      <c r="Q119" s="174"/>
      <c r="R119" s="174"/>
      <c r="S119" s="176"/>
      <c r="T119" s="176"/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  <c r="AF119" s="174"/>
      <c r="AG119" s="174"/>
      <c r="AH119" s="174"/>
      <c r="AI119" s="174"/>
      <c r="AJ119" s="174"/>
      <c r="AK119" s="174"/>
      <c r="AL119" s="174"/>
      <c r="AM119" s="174"/>
      <c r="AN119" s="174"/>
      <c r="AO119" s="174"/>
      <c r="AP119" s="174"/>
      <c r="AQ119" s="174"/>
      <c r="AR119" s="174"/>
      <c r="AS119" s="174"/>
      <c r="AT119" s="174"/>
      <c r="AU119" s="174"/>
      <c r="AV119" s="174"/>
      <c r="AW119" s="174"/>
      <c r="AX119" s="174"/>
      <c r="AY119" s="177" t="s">
        <v>124</v>
      </c>
      <c r="AZ119" s="174"/>
      <c r="BA119" s="174"/>
      <c r="BB119" s="174"/>
      <c r="BC119" s="174"/>
      <c r="BD119" s="174"/>
      <c r="BE119" s="178">
        <f t="shared" si="0"/>
        <v>0</v>
      </c>
      <c r="BF119" s="178">
        <f t="shared" si="1"/>
        <v>0</v>
      </c>
      <c r="BG119" s="178">
        <f t="shared" si="2"/>
        <v>0</v>
      </c>
      <c r="BH119" s="178">
        <f t="shared" si="3"/>
        <v>0</v>
      </c>
      <c r="BI119" s="178">
        <f t="shared" si="4"/>
        <v>0</v>
      </c>
      <c r="BJ119" s="177" t="s">
        <v>83</v>
      </c>
      <c r="BK119" s="174"/>
      <c r="BL119" s="174"/>
      <c r="BM119" s="174"/>
    </row>
    <row r="120" spans="1:65" s="2" customFormat="1" ht="18" customHeight="1">
      <c r="A120" s="36"/>
      <c r="B120" s="37"/>
      <c r="C120" s="38"/>
      <c r="D120" s="301" t="s">
        <v>128</v>
      </c>
      <c r="E120" s="300"/>
      <c r="F120" s="300"/>
      <c r="G120" s="38"/>
      <c r="H120" s="38"/>
      <c r="I120" s="38"/>
      <c r="J120" s="108">
        <v>0</v>
      </c>
      <c r="K120" s="38"/>
      <c r="L120" s="173"/>
      <c r="M120" s="174"/>
      <c r="N120" s="175" t="s">
        <v>43</v>
      </c>
      <c r="O120" s="174"/>
      <c r="P120" s="174"/>
      <c r="Q120" s="174"/>
      <c r="R120" s="174"/>
      <c r="S120" s="176"/>
      <c r="T120" s="176"/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  <c r="AF120" s="174"/>
      <c r="AG120" s="174"/>
      <c r="AH120" s="174"/>
      <c r="AI120" s="174"/>
      <c r="AJ120" s="174"/>
      <c r="AK120" s="174"/>
      <c r="AL120" s="174"/>
      <c r="AM120" s="174"/>
      <c r="AN120" s="174"/>
      <c r="AO120" s="174"/>
      <c r="AP120" s="174"/>
      <c r="AQ120" s="174"/>
      <c r="AR120" s="174"/>
      <c r="AS120" s="174"/>
      <c r="AT120" s="174"/>
      <c r="AU120" s="174"/>
      <c r="AV120" s="174"/>
      <c r="AW120" s="174"/>
      <c r="AX120" s="174"/>
      <c r="AY120" s="177" t="s">
        <v>124</v>
      </c>
      <c r="AZ120" s="174"/>
      <c r="BA120" s="174"/>
      <c r="BB120" s="174"/>
      <c r="BC120" s="174"/>
      <c r="BD120" s="174"/>
      <c r="BE120" s="178">
        <f t="shared" si="0"/>
        <v>0</v>
      </c>
      <c r="BF120" s="178">
        <f t="shared" si="1"/>
        <v>0</v>
      </c>
      <c r="BG120" s="178">
        <f t="shared" si="2"/>
        <v>0</v>
      </c>
      <c r="BH120" s="178">
        <f t="shared" si="3"/>
        <v>0</v>
      </c>
      <c r="BI120" s="178">
        <f t="shared" si="4"/>
        <v>0</v>
      </c>
      <c r="BJ120" s="177" t="s">
        <v>83</v>
      </c>
      <c r="BK120" s="174"/>
      <c r="BL120" s="174"/>
      <c r="BM120" s="174"/>
    </row>
    <row r="121" spans="1:65" s="2" customFormat="1" ht="18" customHeight="1">
      <c r="A121" s="36"/>
      <c r="B121" s="37"/>
      <c r="C121" s="38"/>
      <c r="D121" s="107" t="s">
        <v>129</v>
      </c>
      <c r="E121" s="38"/>
      <c r="F121" s="38"/>
      <c r="G121" s="38"/>
      <c r="H121" s="38"/>
      <c r="I121" s="38"/>
      <c r="J121" s="108">
        <f>ROUND(J30*T121,2)</f>
        <v>0</v>
      </c>
      <c r="K121" s="38"/>
      <c r="L121" s="173"/>
      <c r="M121" s="174"/>
      <c r="N121" s="175" t="s">
        <v>43</v>
      </c>
      <c r="O121" s="174"/>
      <c r="P121" s="174"/>
      <c r="Q121" s="174"/>
      <c r="R121" s="174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4"/>
      <c r="AG121" s="174"/>
      <c r="AH121" s="174"/>
      <c r="AI121" s="174"/>
      <c r="AJ121" s="174"/>
      <c r="AK121" s="174"/>
      <c r="AL121" s="174"/>
      <c r="AM121" s="174"/>
      <c r="AN121" s="174"/>
      <c r="AO121" s="174"/>
      <c r="AP121" s="174"/>
      <c r="AQ121" s="174"/>
      <c r="AR121" s="174"/>
      <c r="AS121" s="174"/>
      <c r="AT121" s="174"/>
      <c r="AU121" s="174"/>
      <c r="AV121" s="174"/>
      <c r="AW121" s="174"/>
      <c r="AX121" s="174"/>
      <c r="AY121" s="177" t="s">
        <v>130</v>
      </c>
      <c r="AZ121" s="174"/>
      <c r="BA121" s="174"/>
      <c r="BB121" s="174"/>
      <c r="BC121" s="174"/>
      <c r="BD121" s="174"/>
      <c r="BE121" s="178">
        <f t="shared" si="0"/>
        <v>0</v>
      </c>
      <c r="BF121" s="178">
        <f t="shared" si="1"/>
        <v>0</v>
      </c>
      <c r="BG121" s="178">
        <f t="shared" si="2"/>
        <v>0</v>
      </c>
      <c r="BH121" s="178">
        <f t="shared" si="3"/>
        <v>0</v>
      </c>
      <c r="BI121" s="178">
        <f t="shared" si="4"/>
        <v>0</v>
      </c>
      <c r="BJ121" s="177" t="s">
        <v>83</v>
      </c>
      <c r="BK121" s="174"/>
      <c r="BL121" s="174"/>
      <c r="BM121" s="174"/>
    </row>
    <row r="122" spans="1:65" s="2" customFormat="1" ht="10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65" s="2" customFormat="1" ht="29.25" customHeight="1">
      <c r="A123" s="36"/>
      <c r="B123" s="37"/>
      <c r="C123" s="116" t="s">
        <v>96</v>
      </c>
      <c r="D123" s="117"/>
      <c r="E123" s="117"/>
      <c r="F123" s="117"/>
      <c r="G123" s="117"/>
      <c r="H123" s="117"/>
      <c r="I123" s="117"/>
      <c r="J123" s="118">
        <f>ROUND(J96+J115,2)</f>
        <v>0</v>
      </c>
      <c r="K123" s="117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pans="1:65" s="2" customFormat="1" ht="7" customHeight="1">
      <c r="A124" s="36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8" spans="1:65" s="2" customFormat="1" ht="7" customHeight="1">
      <c r="A128" s="36"/>
      <c r="B128" s="58"/>
      <c r="C128" s="59"/>
      <c r="D128" s="59"/>
      <c r="E128" s="59"/>
      <c r="F128" s="59"/>
      <c r="G128" s="59"/>
      <c r="H128" s="59"/>
      <c r="I128" s="59"/>
      <c r="J128" s="59"/>
      <c r="K128" s="59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pans="1:63" s="2" customFormat="1" ht="25" customHeight="1">
      <c r="A129" s="36"/>
      <c r="B129" s="37"/>
      <c r="C129" s="24" t="s">
        <v>131</v>
      </c>
      <c r="D129" s="38"/>
      <c r="E129" s="38"/>
      <c r="F129" s="38"/>
      <c r="G129" s="38"/>
      <c r="H129" s="38"/>
      <c r="I129" s="38"/>
      <c r="J129" s="38"/>
      <c r="K129" s="38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pans="1:63" s="2" customFormat="1" ht="7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pans="1:63" s="2" customFormat="1" ht="12" customHeight="1">
      <c r="A131" s="36"/>
      <c r="B131" s="37"/>
      <c r="C131" s="30" t="s">
        <v>16</v>
      </c>
      <c r="D131" s="38"/>
      <c r="E131" s="38"/>
      <c r="F131" s="38"/>
      <c r="G131" s="38"/>
      <c r="H131" s="38"/>
      <c r="I131" s="38"/>
      <c r="J131" s="38"/>
      <c r="K131" s="38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pans="1:63" s="2" customFormat="1" ht="26.25" customHeight="1">
      <c r="A132" s="36"/>
      <c r="B132" s="37"/>
      <c r="C132" s="38"/>
      <c r="D132" s="38"/>
      <c r="E132" s="333" t="str">
        <f>E7</f>
        <v>Rekonstrukce sociálního zařízení na ZŠ Komenského 2, Břeclav, Poštorná</v>
      </c>
      <c r="F132" s="334"/>
      <c r="G132" s="334"/>
      <c r="H132" s="334"/>
      <c r="I132" s="38"/>
      <c r="J132" s="38"/>
      <c r="K132" s="38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pans="1:63" s="2" customFormat="1" ht="12" customHeight="1">
      <c r="A133" s="36"/>
      <c r="B133" s="37"/>
      <c r="C133" s="30" t="s">
        <v>98</v>
      </c>
      <c r="D133" s="38"/>
      <c r="E133" s="38"/>
      <c r="F133" s="38"/>
      <c r="G133" s="38"/>
      <c r="H133" s="38"/>
      <c r="I133" s="38"/>
      <c r="J133" s="38"/>
      <c r="K133" s="38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pans="1:63" s="2" customFormat="1" ht="16.5" customHeight="1">
      <c r="A134" s="36"/>
      <c r="B134" s="37"/>
      <c r="C134" s="38"/>
      <c r="D134" s="38"/>
      <c r="E134" s="279" t="str">
        <f>E9</f>
        <v xml:space="preserve">1 - Rekonstrukce  </v>
      </c>
      <c r="F134" s="335"/>
      <c r="G134" s="335"/>
      <c r="H134" s="335"/>
      <c r="I134" s="38"/>
      <c r="J134" s="38"/>
      <c r="K134" s="38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pans="1:63" s="2" customFormat="1" ht="7" customHeight="1">
      <c r="A135" s="36"/>
      <c r="B135" s="37"/>
      <c r="C135" s="38"/>
      <c r="D135" s="38"/>
      <c r="E135" s="38"/>
      <c r="F135" s="38"/>
      <c r="G135" s="38"/>
      <c r="H135" s="38"/>
      <c r="I135" s="38"/>
      <c r="J135" s="38"/>
      <c r="K135" s="38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pans="1:63" s="2" customFormat="1" ht="12" customHeight="1">
      <c r="A136" s="36"/>
      <c r="B136" s="37"/>
      <c r="C136" s="30" t="s">
        <v>20</v>
      </c>
      <c r="D136" s="38"/>
      <c r="E136" s="38"/>
      <c r="F136" s="28" t="str">
        <f>F12</f>
        <v>ZŠ Komenského 2, Břeclav</v>
      </c>
      <c r="G136" s="38"/>
      <c r="H136" s="38"/>
      <c r="I136" s="30" t="s">
        <v>22</v>
      </c>
      <c r="J136" s="68" t="str">
        <f>IF(J12="","",J12)</f>
        <v>15. 4. 2024</v>
      </c>
      <c r="K136" s="38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pans="1:63" s="2" customFormat="1" ht="7" customHeight="1">
      <c r="A137" s="36"/>
      <c r="B137" s="37"/>
      <c r="C137" s="38"/>
      <c r="D137" s="38"/>
      <c r="E137" s="38"/>
      <c r="F137" s="38"/>
      <c r="G137" s="38"/>
      <c r="H137" s="38"/>
      <c r="I137" s="38"/>
      <c r="J137" s="38"/>
      <c r="K137" s="38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pans="1:63" s="2" customFormat="1" ht="40" customHeight="1">
      <c r="A138" s="36"/>
      <c r="B138" s="37"/>
      <c r="C138" s="30" t="s">
        <v>24</v>
      </c>
      <c r="D138" s="38"/>
      <c r="E138" s="38"/>
      <c r="F138" s="28" t="str">
        <f>E15</f>
        <v xml:space="preserve">Město Břeclav, nám.T.G.Masaryka 42/3, 690 81 </v>
      </c>
      <c r="G138" s="38"/>
      <c r="H138" s="38"/>
      <c r="I138" s="30" t="s">
        <v>30</v>
      </c>
      <c r="J138" s="33" t="str">
        <f>E21</f>
        <v>ing. Jan Beneš, Dolní Luční 115/3, 691 41 Břeclav</v>
      </c>
      <c r="K138" s="38"/>
      <c r="L138" s="53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pans="1:63" s="2" customFormat="1" ht="15.15" customHeight="1">
      <c r="A139" s="36"/>
      <c r="B139" s="37"/>
      <c r="C139" s="30" t="s">
        <v>28</v>
      </c>
      <c r="D139" s="38"/>
      <c r="E139" s="38"/>
      <c r="F139" s="28" t="str">
        <f>IF(E18="","",E18)</f>
        <v>Vyplň údaj</v>
      </c>
      <c r="G139" s="38"/>
      <c r="H139" s="38"/>
      <c r="I139" s="30" t="s">
        <v>33</v>
      </c>
      <c r="J139" s="33" t="str">
        <f>E24</f>
        <v xml:space="preserve"> </v>
      </c>
      <c r="K139" s="38"/>
      <c r="L139" s="53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pans="1:63" s="2" customFormat="1" ht="10.25" customHeight="1">
      <c r="A140" s="36"/>
      <c r="B140" s="37"/>
      <c r="C140" s="38"/>
      <c r="D140" s="38"/>
      <c r="E140" s="38"/>
      <c r="F140" s="38"/>
      <c r="G140" s="38"/>
      <c r="H140" s="38"/>
      <c r="I140" s="38"/>
      <c r="J140" s="38"/>
      <c r="K140" s="38"/>
      <c r="L140" s="53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  <row r="141" spans="1:63" s="11" customFormat="1" ht="29.25" customHeight="1">
      <c r="A141" s="179"/>
      <c r="B141" s="180"/>
      <c r="C141" s="181" t="s">
        <v>132</v>
      </c>
      <c r="D141" s="182" t="s">
        <v>63</v>
      </c>
      <c r="E141" s="182" t="s">
        <v>59</v>
      </c>
      <c r="F141" s="182" t="s">
        <v>60</v>
      </c>
      <c r="G141" s="182" t="s">
        <v>133</v>
      </c>
      <c r="H141" s="182" t="s">
        <v>134</v>
      </c>
      <c r="I141" s="182" t="s">
        <v>135</v>
      </c>
      <c r="J141" s="183" t="s">
        <v>103</v>
      </c>
      <c r="K141" s="184" t="s">
        <v>136</v>
      </c>
      <c r="L141" s="185"/>
      <c r="M141" s="77" t="s">
        <v>1</v>
      </c>
      <c r="N141" s="78" t="s">
        <v>42</v>
      </c>
      <c r="O141" s="78" t="s">
        <v>137</v>
      </c>
      <c r="P141" s="78" t="s">
        <v>138</v>
      </c>
      <c r="Q141" s="78" t="s">
        <v>139</v>
      </c>
      <c r="R141" s="78" t="s">
        <v>140</v>
      </c>
      <c r="S141" s="78" t="s">
        <v>141</v>
      </c>
      <c r="T141" s="79" t="s">
        <v>142</v>
      </c>
      <c r="U141" s="179"/>
      <c r="V141" s="179"/>
      <c r="W141" s="179"/>
      <c r="X141" s="179"/>
      <c r="Y141" s="179"/>
      <c r="Z141" s="179"/>
      <c r="AA141" s="179"/>
      <c r="AB141" s="179"/>
      <c r="AC141" s="179"/>
      <c r="AD141" s="179"/>
      <c r="AE141" s="179"/>
    </row>
    <row r="142" spans="1:63" s="2" customFormat="1" ht="22.75" customHeight="1">
      <c r="A142" s="36"/>
      <c r="B142" s="37"/>
      <c r="C142" s="84" t="s">
        <v>143</v>
      </c>
      <c r="D142" s="38"/>
      <c r="E142" s="38"/>
      <c r="F142" s="38"/>
      <c r="G142" s="38"/>
      <c r="H142" s="38"/>
      <c r="I142" s="38"/>
      <c r="J142" s="186">
        <f>BK142</f>
        <v>0</v>
      </c>
      <c r="K142" s="38"/>
      <c r="L142" s="39"/>
      <c r="M142" s="80"/>
      <c r="N142" s="187"/>
      <c r="O142" s="81"/>
      <c r="P142" s="188">
        <f>P143+P702</f>
        <v>0</v>
      </c>
      <c r="Q142" s="81"/>
      <c r="R142" s="188">
        <f>R143+R702</f>
        <v>46.948783500879998</v>
      </c>
      <c r="S142" s="81"/>
      <c r="T142" s="189">
        <f>T143+T702</f>
        <v>53.524653790000009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8" t="s">
        <v>77</v>
      </c>
      <c r="AU142" s="18" t="s">
        <v>105</v>
      </c>
      <c r="BK142" s="190">
        <f>BK143+BK702</f>
        <v>0</v>
      </c>
    </row>
    <row r="143" spans="1:63" s="12" customFormat="1" ht="25.9" customHeight="1">
      <c r="B143" s="191"/>
      <c r="C143" s="192"/>
      <c r="D143" s="193" t="s">
        <v>77</v>
      </c>
      <c r="E143" s="194" t="s">
        <v>144</v>
      </c>
      <c r="F143" s="194" t="s">
        <v>145</v>
      </c>
      <c r="G143" s="192"/>
      <c r="H143" s="192"/>
      <c r="I143" s="195"/>
      <c r="J143" s="196">
        <f>BK143</f>
        <v>0</v>
      </c>
      <c r="K143" s="192"/>
      <c r="L143" s="197"/>
      <c r="M143" s="198"/>
      <c r="N143" s="199"/>
      <c r="O143" s="199"/>
      <c r="P143" s="200">
        <f>P144+P276+P475+P687+P700</f>
        <v>0</v>
      </c>
      <c r="Q143" s="199"/>
      <c r="R143" s="200">
        <f>R144+R276+R475+R687+R700</f>
        <v>39.22210759</v>
      </c>
      <c r="S143" s="199"/>
      <c r="T143" s="201">
        <f>T144+T276+T475+T687+T700</f>
        <v>53.355376000000007</v>
      </c>
      <c r="AR143" s="202" t="s">
        <v>83</v>
      </c>
      <c r="AT143" s="203" t="s">
        <v>77</v>
      </c>
      <c r="AU143" s="203" t="s">
        <v>78</v>
      </c>
      <c r="AY143" s="202" t="s">
        <v>146</v>
      </c>
      <c r="BK143" s="204">
        <f>BK144+BK276+BK475+BK687+BK700</f>
        <v>0</v>
      </c>
    </row>
    <row r="144" spans="1:63" s="12" customFormat="1" ht="22.75" customHeight="1">
      <c r="B144" s="191"/>
      <c r="C144" s="192"/>
      <c r="D144" s="193" t="s">
        <v>77</v>
      </c>
      <c r="E144" s="205" t="s">
        <v>147</v>
      </c>
      <c r="F144" s="205" t="s">
        <v>148</v>
      </c>
      <c r="G144" s="192"/>
      <c r="H144" s="192"/>
      <c r="I144" s="195"/>
      <c r="J144" s="206">
        <f>BK144</f>
        <v>0</v>
      </c>
      <c r="K144" s="192"/>
      <c r="L144" s="197"/>
      <c r="M144" s="198"/>
      <c r="N144" s="199"/>
      <c r="O144" s="199"/>
      <c r="P144" s="200">
        <f>SUM(P145:P275)</f>
        <v>0</v>
      </c>
      <c r="Q144" s="199"/>
      <c r="R144" s="200">
        <f>SUM(R145:R275)</f>
        <v>10.95298558</v>
      </c>
      <c r="S144" s="199"/>
      <c r="T144" s="201">
        <f>SUM(T145:T275)</f>
        <v>0</v>
      </c>
      <c r="AR144" s="202" t="s">
        <v>83</v>
      </c>
      <c r="AT144" s="203" t="s">
        <v>77</v>
      </c>
      <c r="AU144" s="203" t="s">
        <v>83</v>
      </c>
      <c r="AY144" s="202" t="s">
        <v>146</v>
      </c>
      <c r="BK144" s="204">
        <f>SUM(BK145:BK275)</f>
        <v>0</v>
      </c>
    </row>
    <row r="145" spans="1:65" s="2" customFormat="1" ht="24.15" customHeight="1">
      <c r="A145" s="36"/>
      <c r="B145" s="37"/>
      <c r="C145" s="207" t="s">
        <v>83</v>
      </c>
      <c r="D145" s="207" t="s">
        <v>149</v>
      </c>
      <c r="E145" s="208" t="s">
        <v>150</v>
      </c>
      <c r="F145" s="209" t="s">
        <v>151</v>
      </c>
      <c r="G145" s="210" t="s">
        <v>152</v>
      </c>
      <c r="H145" s="211">
        <v>1.1259999999999999</v>
      </c>
      <c r="I145" s="212"/>
      <c r="J145" s="213">
        <f>ROUND(I145*H145,2)</f>
        <v>0</v>
      </c>
      <c r="K145" s="214"/>
      <c r="L145" s="39"/>
      <c r="M145" s="215" t="s">
        <v>1</v>
      </c>
      <c r="N145" s="216" t="s">
        <v>43</v>
      </c>
      <c r="O145" s="73"/>
      <c r="P145" s="217">
        <f>O145*H145</f>
        <v>0</v>
      </c>
      <c r="Q145" s="217">
        <v>1.8774999999999999</v>
      </c>
      <c r="R145" s="217">
        <f>Q145*H145</f>
        <v>2.1140649999999996</v>
      </c>
      <c r="S145" s="217">
        <v>0</v>
      </c>
      <c r="T145" s="21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9" t="s">
        <v>153</v>
      </c>
      <c r="AT145" s="219" t="s">
        <v>149</v>
      </c>
      <c r="AU145" s="219" t="s">
        <v>87</v>
      </c>
      <c r="AY145" s="18" t="s">
        <v>146</v>
      </c>
      <c r="BE145" s="112">
        <f>IF(N145="základní",J145,0)</f>
        <v>0</v>
      </c>
      <c r="BF145" s="112">
        <f>IF(N145="snížená",J145,0)</f>
        <v>0</v>
      </c>
      <c r="BG145" s="112">
        <f>IF(N145="zákl. přenesená",J145,0)</f>
        <v>0</v>
      </c>
      <c r="BH145" s="112">
        <f>IF(N145="sníž. přenesená",J145,0)</f>
        <v>0</v>
      </c>
      <c r="BI145" s="112">
        <f>IF(N145="nulová",J145,0)</f>
        <v>0</v>
      </c>
      <c r="BJ145" s="18" t="s">
        <v>83</v>
      </c>
      <c r="BK145" s="112">
        <f>ROUND(I145*H145,2)</f>
        <v>0</v>
      </c>
      <c r="BL145" s="18" t="s">
        <v>153</v>
      </c>
      <c r="BM145" s="219" t="s">
        <v>154</v>
      </c>
    </row>
    <row r="146" spans="1:65" s="13" customFormat="1" ht="10">
      <c r="B146" s="220"/>
      <c r="C146" s="221"/>
      <c r="D146" s="222" t="s">
        <v>155</v>
      </c>
      <c r="E146" s="223" t="s">
        <v>1</v>
      </c>
      <c r="F146" s="224" t="s">
        <v>156</v>
      </c>
      <c r="G146" s="221"/>
      <c r="H146" s="223" t="s">
        <v>1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155</v>
      </c>
      <c r="AU146" s="230" t="s">
        <v>87</v>
      </c>
      <c r="AV146" s="13" t="s">
        <v>83</v>
      </c>
      <c r="AW146" s="13" t="s">
        <v>32</v>
      </c>
      <c r="AX146" s="13" t="s">
        <v>78</v>
      </c>
      <c r="AY146" s="230" t="s">
        <v>146</v>
      </c>
    </row>
    <row r="147" spans="1:65" s="13" customFormat="1" ht="10">
      <c r="B147" s="220"/>
      <c r="C147" s="221"/>
      <c r="D147" s="222" t="s">
        <v>155</v>
      </c>
      <c r="E147" s="223" t="s">
        <v>1</v>
      </c>
      <c r="F147" s="224" t="s">
        <v>157</v>
      </c>
      <c r="G147" s="221"/>
      <c r="H147" s="223" t="s">
        <v>1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155</v>
      </c>
      <c r="AU147" s="230" t="s">
        <v>87</v>
      </c>
      <c r="AV147" s="13" t="s">
        <v>83</v>
      </c>
      <c r="AW147" s="13" t="s">
        <v>32</v>
      </c>
      <c r="AX147" s="13" t="s">
        <v>78</v>
      </c>
      <c r="AY147" s="230" t="s">
        <v>146</v>
      </c>
    </row>
    <row r="148" spans="1:65" s="14" customFormat="1" ht="10">
      <c r="B148" s="231"/>
      <c r="C148" s="232"/>
      <c r="D148" s="222" t="s">
        <v>155</v>
      </c>
      <c r="E148" s="233" t="s">
        <v>1</v>
      </c>
      <c r="F148" s="234" t="s">
        <v>158</v>
      </c>
      <c r="G148" s="232"/>
      <c r="H148" s="235">
        <v>0.56299999999999994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155</v>
      </c>
      <c r="AU148" s="241" t="s">
        <v>87</v>
      </c>
      <c r="AV148" s="14" t="s">
        <v>87</v>
      </c>
      <c r="AW148" s="14" t="s">
        <v>32</v>
      </c>
      <c r="AX148" s="14" t="s">
        <v>78</v>
      </c>
      <c r="AY148" s="241" t="s">
        <v>146</v>
      </c>
    </row>
    <row r="149" spans="1:65" s="13" customFormat="1" ht="10">
      <c r="B149" s="220"/>
      <c r="C149" s="221"/>
      <c r="D149" s="222" t="s">
        <v>155</v>
      </c>
      <c r="E149" s="223" t="s">
        <v>1</v>
      </c>
      <c r="F149" s="224" t="s">
        <v>159</v>
      </c>
      <c r="G149" s="221"/>
      <c r="H149" s="223" t="s">
        <v>1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155</v>
      </c>
      <c r="AU149" s="230" t="s">
        <v>87</v>
      </c>
      <c r="AV149" s="13" t="s">
        <v>83</v>
      </c>
      <c r="AW149" s="13" t="s">
        <v>32</v>
      </c>
      <c r="AX149" s="13" t="s">
        <v>78</v>
      </c>
      <c r="AY149" s="230" t="s">
        <v>146</v>
      </c>
    </row>
    <row r="150" spans="1:65" s="14" customFormat="1" ht="10">
      <c r="B150" s="231"/>
      <c r="C150" s="232"/>
      <c r="D150" s="222" t="s">
        <v>155</v>
      </c>
      <c r="E150" s="233" t="s">
        <v>1</v>
      </c>
      <c r="F150" s="234" t="s">
        <v>158</v>
      </c>
      <c r="G150" s="232"/>
      <c r="H150" s="235">
        <v>0.56299999999999994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155</v>
      </c>
      <c r="AU150" s="241" t="s">
        <v>87</v>
      </c>
      <c r="AV150" s="14" t="s">
        <v>87</v>
      </c>
      <c r="AW150" s="14" t="s">
        <v>32</v>
      </c>
      <c r="AX150" s="14" t="s">
        <v>78</v>
      </c>
      <c r="AY150" s="241" t="s">
        <v>146</v>
      </c>
    </row>
    <row r="151" spans="1:65" s="15" customFormat="1" ht="10">
      <c r="B151" s="242"/>
      <c r="C151" s="243"/>
      <c r="D151" s="222" t="s">
        <v>155</v>
      </c>
      <c r="E151" s="244" t="s">
        <v>1</v>
      </c>
      <c r="F151" s="245" t="s">
        <v>160</v>
      </c>
      <c r="G151" s="243"/>
      <c r="H151" s="246">
        <v>1.1259999999999999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AT151" s="252" t="s">
        <v>155</v>
      </c>
      <c r="AU151" s="252" t="s">
        <v>87</v>
      </c>
      <c r="AV151" s="15" t="s">
        <v>153</v>
      </c>
      <c r="AW151" s="15" t="s">
        <v>32</v>
      </c>
      <c r="AX151" s="15" t="s">
        <v>83</v>
      </c>
      <c r="AY151" s="252" t="s">
        <v>146</v>
      </c>
    </row>
    <row r="152" spans="1:65" s="2" customFormat="1" ht="21.75" customHeight="1">
      <c r="A152" s="36"/>
      <c r="B152" s="37"/>
      <c r="C152" s="207" t="s">
        <v>87</v>
      </c>
      <c r="D152" s="207" t="s">
        <v>149</v>
      </c>
      <c r="E152" s="208" t="s">
        <v>161</v>
      </c>
      <c r="F152" s="209" t="s">
        <v>162</v>
      </c>
      <c r="G152" s="210" t="s">
        <v>163</v>
      </c>
      <c r="H152" s="211">
        <v>2</v>
      </c>
      <c r="I152" s="212"/>
      <c r="J152" s="213">
        <f>ROUND(I152*H152,2)</f>
        <v>0</v>
      </c>
      <c r="K152" s="214"/>
      <c r="L152" s="39"/>
      <c r="M152" s="215" t="s">
        <v>1</v>
      </c>
      <c r="N152" s="216" t="s">
        <v>43</v>
      </c>
      <c r="O152" s="73"/>
      <c r="P152" s="217">
        <f>O152*H152</f>
        <v>0</v>
      </c>
      <c r="Q152" s="217">
        <v>6.8820000000000001E-3</v>
      </c>
      <c r="R152" s="217">
        <f>Q152*H152</f>
        <v>1.3764E-2</v>
      </c>
      <c r="S152" s="217">
        <v>0</v>
      </c>
      <c r="T152" s="21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9" t="s">
        <v>153</v>
      </c>
      <c r="AT152" s="219" t="s">
        <v>149</v>
      </c>
      <c r="AU152" s="219" t="s">
        <v>87</v>
      </c>
      <c r="AY152" s="18" t="s">
        <v>146</v>
      </c>
      <c r="BE152" s="112">
        <f>IF(N152="základní",J152,0)</f>
        <v>0</v>
      </c>
      <c r="BF152" s="112">
        <f>IF(N152="snížená",J152,0)</f>
        <v>0</v>
      </c>
      <c r="BG152" s="112">
        <f>IF(N152="zákl. přenesená",J152,0)</f>
        <v>0</v>
      </c>
      <c r="BH152" s="112">
        <f>IF(N152="sníž. přenesená",J152,0)</f>
        <v>0</v>
      </c>
      <c r="BI152" s="112">
        <f>IF(N152="nulová",J152,0)</f>
        <v>0</v>
      </c>
      <c r="BJ152" s="18" t="s">
        <v>83</v>
      </c>
      <c r="BK152" s="112">
        <f>ROUND(I152*H152,2)</f>
        <v>0</v>
      </c>
      <c r="BL152" s="18" t="s">
        <v>153</v>
      </c>
      <c r="BM152" s="219" t="s">
        <v>164</v>
      </c>
    </row>
    <row r="153" spans="1:65" s="13" customFormat="1" ht="10">
      <c r="B153" s="220"/>
      <c r="C153" s="221"/>
      <c r="D153" s="222" t="s">
        <v>155</v>
      </c>
      <c r="E153" s="223" t="s">
        <v>1</v>
      </c>
      <c r="F153" s="224" t="s">
        <v>156</v>
      </c>
      <c r="G153" s="221"/>
      <c r="H153" s="223" t="s">
        <v>1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155</v>
      </c>
      <c r="AU153" s="230" t="s">
        <v>87</v>
      </c>
      <c r="AV153" s="13" t="s">
        <v>83</v>
      </c>
      <c r="AW153" s="13" t="s">
        <v>32</v>
      </c>
      <c r="AX153" s="13" t="s">
        <v>78</v>
      </c>
      <c r="AY153" s="230" t="s">
        <v>146</v>
      </c>
    </row>
    <row r="154" spans="1:65" s="13" customFormat="1" ht="10">
      <c r="B154" s="220"/>
      <c r="C154" s="221"/>
      <c r="D154" s="222" t="s">
        <v>155</v>
      </c>
      <c r="E154" s="223" t="s">
        <v>1</v>
      </c>
      <c r="F154" s="224" t="s">
        <v>157</v>
      </c>
      <c r="G154" s="221"/>
      <c r="H154" s="223" t="s">
        <v>1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155</v>
      </c>
      <c r="AU154" s="230" t="s">
        <v>87</v>
      </c>
      <c r="AV154" s="13" t="s">
        <v>83</v>
      </c>
      <c r="AW154" s="13" t="s">
        <v>32</v>
      </c>
      <c r="AX154" s="13" t="s">
        <v>78</v>
      </c>
      <c r="AY154" s="230" t="s">
        <v>146</v>
      </c>
    </row>
    <row r="155" spans="1:65" s="14" customFormat="1" ht="10">
      <c r="B155" s="231"/>
      <c r="C155" s="232"/>
      <c r="D155" s="222" t="s">
        <v>155</v>
      </c>
      <c r="E155" s="233" t="s">
        <v>1</v>
      </c>
      <c r="F155" s="234" t="s">
        <v>83</v>
      </c>
      <c r="G155" s="232"/>
      <c r="H155" s="235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155</v>
      </c>
      <c r="AU155" s="241" t="s">
        <v>87</v>
      </c>
      <c r="AV155" s="14" t="s">
        <v>87</v>
      </c>
      <c r="AW155" s="14" t="s">
        <v>32</v>
      </c>
      <c r="AX155" s="14" t="s">
        <v>78</v>
      </c>
      <c r="AY155" s="241" t="s">
        <v>146</v>
      </c>
    </row>
    <row r="156" spans="1:65" s="13" customFormat="1" ht="10">
      <c r="B156" s="220"/>
      <c r="C156" s="221"/>
      <c r="D156" s="222" t="s">
        <v>155</v>
      </c>
      <c r="E156" s="223" t="s">
        <v>1</v>
      </c>
      <c r="F156" s="224" t="s">
        <v>159</v>
      </c>
      <c r="G156" s="221"/>
      <c r="H156" s="223" t="s">
        <v>1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155</v>
      </c>
      <c r="AU156" s="230" t="s">
        <v>87</v>
      </c>
      <c r="AV156" s="13" t="s">
        <v>83</v>
      </c>
      <c r="AW156" s="13" t="s">
        <v>32</v>
      </c>
      <c r="AX156" s="13" t="s">
        <v>78</v>
      </c>
      <c r="AY156" s="230" t="s">
        <v>146</v>
      </c>
    </row>
    <row r="157" spans="1:65" s="14" customFormat="1" ht="10">
      <c r="B157" s="231"/>
      <c r="C157" s="232"/>
      <c r="D157" s="222" t="s">
        <v>155</v>
      </c>
      <c r="E157" s="233" t="s">
        <v>1</v>
      </c>
      <c r="F157" s="234" t="s">
        <v>83</v>
      </c>
      <c r="G157" s="232"/>
      <c r="H157" s="235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155</v>
      </c>
      <c r="AU157" s="241" t="s">
        <v>87</v>
      </c>
      <c r="AV157" s="14" t="s">
        <v>87</v>
      </c>
      <c r="AW157" s="14" t="s">
        <v>32</v>
      </c>
      <c r="AX157" s="14" t="s">
        <v>78</v>
      </c>
      <c r="AY157" s="241" t="s">
        <v>146</v>
      </c>
    </row>
    <row r="158" spans="1:65" s="15" customFormat="1" ht="10">
      <c r="B158" s="242"/>
      <c r="C158" s="243"/>
      <c r="D158" s="222" t="s">
        <v>155</v>
      </c>
      <c r="E158" s="244" t="s">
        <v>1</v>
      </c>
      <c r="F158" s="245" t="s">
        <v>160</v>
      </c>
      <c r="G158" s="243"/>
      <c r="H158" s="246">
        <v>2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155</v>
      </c>
      <c r="AU158" s="252" t="s">
        <v>87</v>
      </c>
      <c r="AV158" s="15" t="s">
        <v>153</v>
      </c>
      <c r="AW158" s="15" t="s">
        <v>32</v>
      </c>
      <c r="AX158" s="15" t="s">
        <v>83</v>
      </c>
      <c r="AY158" s="252" t="s">
        <v>146</v>
      </c>
    </row>
    <row r="159" spans="1:65" s="2" customFormat="1" ht="21.75" customHeight="1">
      <c r="A159" s="36"/>
      <c r="B159" s="37"/>
      <c r="C159" s="253" t="s">
        <v>147</v>
      </c>
      <c r="D159" s="253" t="s">
        <v>165</v>
      </c>
      <c r="E159" s="254" t="s">
        <v>166</v>
      </c>
      <c r="F159" s="255" t="s">
        <v>167</v>
      </c>
      <c r="G159" s="256" t="s">
        <v>163</v>
      </c>
      <c r="H159" s="257">
        <v>2</v>
      </c>
      <c r="I159" s="258"/>
      <c r="J159" s="259">
        <f>ROUND(I159*H159,2)</f>
        <v>0</v>
      </c>
      <c r="K159" s="260"/>
      <c r="L159" s="261"/>
      <c r="M159" s="262" t="s">
        <v>1</v>
      </c>
      <c r="N159" s="263" t="s">
        <v>43</v>
      </c>
      <c r="O159" s="73"/>
      <c r="P159" s="217">
        <f>O159*H159</f>
        <v>0</v>
      </c>
      <c r="Q159" s="217">
        <v>4.1000000000000002E-2</v>
      </c>
      <c r="R159" s="217">
        <f>Q159*H159</f>
        <v>8.2000000000000003E-2</v>
      </c>
      <c r="S159" s="217">
        <v>0</v>
      </c>
      <c r="T159" s="21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9" t="s">
        <v>168</v>
      </c>
      <c r="AT159" s="219" t="s">
        <v>165</v>
      </c>
      <c r="AU159" s="219" t="s">
        <v>87</v>
      </c>
      <c r="AY159" s="18" t="s">
        <v>146</v>
      </c>
      <c r="BE159" s="112">
        <f>IF(N159="základní",J159,0)</f>
        <v>0</v>
      </c>
      <c r="BF159" s="112">
        <f>IF(N159="snížená",J159,0)</f>
        <v>0</v>
      </c>
      <c r="BG159" s="112">
        <f>IF(N159="zákl. přenesená",J159,0)</f>
        <v>0</v>
      </c>
      <c r="BH159" s="112">
        <f>IF(N159="sníž. přenesená",J159,0)</f>
        <v>0</v>
      </c>
      <c r="BI159" s="112">
        <f>IF(N159="nulová",J159,0)</f>
        <v>0</v>
      </c>
      <c r="BJ159" s="18" t="s">
        <v>83</v>
      </c>
      <c r="BK159" s="112">
        <f>ROUND(I159*H159,2)</f>
        <v>0</v>
      </c>
      <c r="BL159" s="18" t="s">
        <v>153</v>
      </c>
      <c r="BM159" s="219" t="s">
        <v>169</v>
      </c>
    </row>
    <row r="160" spans="1:65" s="2" customFormat="1" ht="24.15" customHeight="1">
      <c r="A160" s="36"/>
      <c r="B160" s="37"/>
      <c r="C160" s="207" t="s">
        <v>153</v>
      </c>
      <c r="D160" s="207" t="s">
        <v>149</v>
      </c>
      <c r="E160" s="208" t="s">
        <v>170</v>
      </c>
      <c r="F160" s="209" t="s">
        <v>171</v>
      </c>
      <c r="G160" s="210" t="s">
        <v>163</v>
      </c>
      <c r="H160" s="211">
        <v>4</v>
      </c>
      <c r="I160" s="212"/>
      <c r="J160" s="213">
        <f>ROUND(I160*H160,2)</f>
        <v>0</v>
      </c>
      <c r="K160" s="214"/>
      <c r="L160" s="39"/>
      <c r="M160" s="215" t="s">
        <v>1</v>
      </c>
      <c r="N160" s="216" t="s">
        <v>43</v>
      </c>
      <c r="O160" s="73"/>
      <c r="P160" s="217">
        <f>O160*H160</f>
        <v>0</v>
      </c>
      <c r="Q160" s="217">
        <v>2.588E-2</v>
      </c>
      <c r="R160" s="217">
        <f>Q160*H160</f>
        <v>0.10352</v>
      </c>
      <c r="S160" s="217">
        <v>0</v>
      </c>
      <c r="T160" s="21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9" t="s">
        <v>153</v>
      </c>
      <c r="AT160" s="219" t="s">
        <v>149</v>
      </c>
      <c r="AU160" s="219" t="s">
        <v>87</v>
      </c>
      <c r="AY160" s="18" t="s">
        <v>146</v>
      </c>
      <c r="BE160" s="112">
        <f>IF(N160="základní",J160,0)</f>
        <v>0</v>
      </c>
      <c r="BF160" s="112">
        <f>IF(N160="snížená",J160,0)</f>
        <v>0</v>
      </c>
      <c r="BG160" s="112">
        <f>IF(N160="zákl. přenesená",J160,0)</f>
        <v>0</v>
      </c>
      <c r="BH160" s="112">
        <f>IF(N160="sníž. přenesená",J160,0)</f>
        <v>0</v>
      </c>
      <c r="BI160" s="112">
        <f>IF(N160="nulová",J160,0)</f>
        <v>0</v>
      </c>
      <c r="BJ160" s="18" t="s">
        <v>83</v>
      </c>
      <c r="BK160" s="112">
        <f>ROUND(I160*H160,2)</f>
        <v>0</v>
      </c>
      <c r="BL160" s="18" t="s">
        <v>153</v>
      </c>
      <c r="BM160" s="219" t="s">
        <v>172</v>
      </c>
    </row>
    <row r="161" spans="1:65" s="13" customFormat="1" ht="10">
      <c r="B161" s="220"/>
      <c r="C161" s="221"/>
      <c r="D161" s="222" t="s">
        <v>155</v>
      </c>
      <c r="E161" s="223" t="s">
        <v>1</v>
      </c>
      <c r="F161" s="224" t="s">
        <v>156</v>
      </c>
      <c r="G161" s="221"/>
      <c r="H161" s="223" t="s">
        <v>1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155</v>
      </c>
      <c r="AU161" s="230" t="s">
        <v>87</v>
      </c>
      <c r="AV161" s="13" t="s">
        <v>83</v>
      </c>
      <c r="AW161" s="13" t="s">
        <v>32</v>
      </c>
      <c r="AX161" s="13" t="s">
        <v>78</v>
      </c>
      <c r="AY161" s="230" t="s">
        <v>146</v>
      </c>
    </row>
    <row r="162" spans="1:65" s="13" customFormat="1" ht="10">
      <c r="B162" s="220"/>
      <c r="C162" s="221"/>
      <c r="D162" s="222" t="s">
        <v>155</v>
      </c>
      <c r="E162" s="223" t="s">
        <v>1</v>
      </c>
      <c r="F162" s="224" t="s">
        <v>173</v>
      </c>
      <c r="G162" s="221"/>
      <c r="H162" s="223" t="s">
        <v>1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155</v>
      </c>
      <c r="AU162" s="230" t="s">
        <v>87</v>
      </c>
      <c r="AV162" s="13" t="s">
        <v>83</v>
      </c>
      <c r="AW162" s="13" t="s">
        <v>32</v>
      </c>
      <c r="AX162" s="13" t="s">
        <v>78</v>
      </c>
      <c r="AY162" s="230" t="s">
        <v>146</v>
      </c>
    </row>
    <row r="163" spans="1:65" s="14" customFormat="1" ht="10">
      <c r="B163" s="231"/>
      <c r="C163" s="232"/>
      <c r="D163" s="222" t="s">
        <v>155</v>
      </c>
      <c r="E163" s="233" t="s">
        <v>1</v>
      </c>
      <c r="F163" s="234" t="s">
        <v>87</v>
      </c>
      <c r="G163" s="232"/>
      <c r="H163" s="235">
        <v>2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155</v>
      </c>
      <c r="AU163" s="241" t="s">
        <v>87</v>
      </c>
      <c r="AV163" s="14" t="s">
        <v>87</v>
      </c>
      <c r="AW163" s="14" t="s">
        <v>32</v>
      </c>
      <c r="AX163" s="14" t="s">
        <v>78</v>
      </c>
      <c r="AY163" s="241" t="s">
        <v>146</v>
      </c>
    </row>
    <row r="164" spans="1:65" s="13" customFormat="1" ht="10">
      <c r="B164" s="220"/>
      <c r="C164" s="221"/>
      <c r="D164" s="222" t="s">
        <v>155</v>
      </c>
      <c r="E164" s="223" t="s">
        <v>1</v>
      </c>
      <c r="F164" s="224" t="s">
        <v>174</v>
      </c>
      <c r="G164" s="221"/>
      <c r="H164" s="223" t="s">
        <v>1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155</v>
      </c>
      <c r="AU164" s="230" t="s">
        <v>87</v>
      </c>
      <c r="AV164" s="13" t="s">
        <v>83</v>
      </c>
      <c r="AW164" s="13" t="s">
        <v>32</v>
      </c>
      <c r="AX164" s="13" t="s">
        <v>78</v>
      </c>
      <c r="AY164" s="230" t="s">
        <v>146</v>
      </c>
    </row>
    <row r="165" spans="1:65" s="14" customFormat="1" ht="10">
      <c r="B165" s="231"/>
      <c r="C165" s="232"/>
      <c r="D165" s="222" t="s">
        <v>155</v>
      </c>
      <c r="E165" s="233" t="s">
        <v>1</v>
      </c>
      <c r="F165" s="234" t="s">
        <v>87</v>
      </c>
      <c r="G165" s="232"/>
      <c r="H165" s="235">
        <v>2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155</v>
      </c>
      <c r="AU165" s="241" t="s">
        <v>87</v>
      </c>
      <c r="AV165" s="14" t="s">
        <v>87</v>
      </c>
      <c r="AW165" s="14" t="s">
        <v>32</v>
      </c>
      <c r="AX165" s="14" t="s">
        <v>78</v>
      </c>
      <c r="AY165" s="241" t="s">
        <v>146</v>
      </c>
    </row>
    <row r="166" spans="1:65" s="15" customFormat="1" ht="10">
      <c r="B166" s="242"/>
      <c r="C166" s="243"/>
      <c r="D166" s="222" t="s">
        <v>155</v>
      </c>
      <c r="E166" s="244" t="s">
        <v>1</v>
      </c>
      <c r="F166" s="245" t="s">
        <v>160</v>
      </c>
      <c r="G166" s="243"/>
      <c r="H166" s="246">
        <v>4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AT166" s="252" t="s">
        <v>155</v>
      </c>
      <c r="AU166" s="252" t="s">
        <v>87</v>
      </c>
      <c r="AV166" s="15" t="s">
        <v>153</v>
      </c>
      <c r="AW166" s="15" t="s">
        <v>32</v>
      </c>
      <c r="AX166" s="15" t="s">
        <v>83</v>
      </c>
      <c r="AY166" s="252" t="s">
        <v>146</v>
      </c>
    </row>
    <row r="167" spans="1:65" s="2" customFormat="1" ht="24.15" customHeight="1">
      <c r="A167" s="36"/>
      <c r="B167" s="37"/>
      <c r="C167" s="207" t="s">
        <v>175</v>
      </c>
      <c r="D167" s="207" t="s">
        <v>149</v>
      </c>
      <c r="E167" s="208" t="s">
        <v>176</v>
      </c>
      <c r="F167" s="209" t="s">
        <v>177</v>
      </c>
      <c r="G167" s="210" t="s">
        <v>163</v>
      </c>
      <c r="H167" s="211">
        <v>6</v>
      </c>
      <c r="I167" s="212"/>
      <c r="J167" s="213">
        <f>ROUND(I167*H167,2)</f>
        <v>0</v>
      </c>
      <c r="K167" s="214"/>
      <c r="L167" s="39"/>
      <c r="M167" s="215" t="s">
        <v>1</v>
      </c>
      <c r="N167" s="216" t="s">
        <v>43</v>
      </c>
      <c r="O167" s="73"/>
      <c r="P167" s="217">
        <f>O167*H167</f>
        <v>0</v>
      </c>
      <c r="Q167" s="217">
        <v>2.588E-2</v>
      </c>
      <c r="R167" s="217">
        <f>Q167*H167</f>
        <v>0.15528</v>
      </c>
      <c r="S167" s="217">
        <v>0</v>
      </c>
      <c r="T167" s="21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9" t="s">
        <v>153</v>
      </c>
      <c r="AT167" s="219" t="s">
        <v>149</v>
      </c>
      <c r="AU167" s="219" t="s">
        <v>87</v>
      </c>
      <c r="AY167" s="18" t="s">
        <v>146</v>
      </c>
      <c r="BE167" s="112">
        <f>IF(N167="základní",J167,0)</f>
        <v>0</v>
      </c>
      <c r="BF167" s="112">
        <f>IF(N167="snížená",J167,0)</f>
        <v>0</v>
      </c>
      <c r="BG167" s="112">
        <f>IF(N167="zákl. přenesená",J167,0)</f>
        <v>0</v>
      </c>
      <c r="BH167" s="112">
        <f>IF(N167="sníž. přenesená",J167,0)</f>
        <v>0</v>
      </c>
      <c r="BI167" s="112">
        <f>IF(N167="nulová",J167,0)</f>
        <v>0</v>
      </c>
      <c r="BJ167" s="18" t="s">
        <v>83</v>
      </c>
      <c r="BK167" s="112">
        <f>ROUND(I167*H167,2)</f>
        <v>0</v>
      </c>
      <c r="BL167" s="18" t="s">
        <v>153</v>
      </c>
      <c r="BM167" s="219" t="s">
        <v>178</v>
      </c>
    </row>
    <row r="168" spans="1:65" s="13" customFormat="1" ht="10">
      <c r="B168" s="220"/>
      <c r="C168" s="221"/>
      <c r="D168" s="222" t="s">
        <v>155</v>
      </c>
      <c r="E168" s="223" t="s">
        <v>1</v>
      </c>
      <c r="F168" s="224" t="s">
        <v>156</v>
      </c>
      <c r="G168" s="221"/>
      <c r="H168" s="223" t="s">
        <v>1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155</v>
      </c>
      <c r="AU168" s="230" t="s">
        <v>87</v>
      </c>
      <c r="AV168" s="13" t="s">
        <v>83</v>
      </c>
      <c r="AW168" s="13" t="s">
        <v>32</v>
      </c>
      <c r="AX168" s="13" t="s">
        <v>78</v>
      </c>
      <c r="AY168" s="230" t="s">
        <v>146</v>
      </c>
    </row>
    <row r="169" spans="1:65" s="13" customFormat="1" ht="10">
      <c r="B169" s="220"/>
      <c r="C169" s="221"/>
      <c r="D169" s="222" t="s">
        <v>155</v>
      </c>
      <c r="E169" s="223" t="s">
        <v>1</v>
      </c>
      <c r="F169" s="224" t="s">
        <v>157</v>
      </c>
      <c r="G169" s="221"/>
      <c r="H169" s="223" t="s">
        <v>1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155</v>
      </c>
      <c r="AU169" s="230" t="s">
        <v>87</v>
      </c>
      <c r="AV169" s="13" t="s">
        <v>83</v>
      </c>
      <c r="AW169" s="13" t="s">
        <v>32</v>
      </c>
      <c r="AX169" s="13" t="s">
        <v>78</v>
      </c>
      <c r="AY169" s="230" t="s">
        <v>146</v>
      </c>
    </row>
    <row r="170" spans="1:65" s="14" customFormat="1" ht="10">
      <c r="B170" s="231"/>
      <c r="C170" s="232"/>
      <c r="D170" s="222" t="s">
        <v>155</v>
      </c>
      <c r="E170" s="233" t="s">
        <v>1</v>
      </c>
      <c r="F170" s="234" t="s">
        <v>147</v>
      </c>
      <c r="G170" s="232"/>
      <c r="H170" s="235">
        <v>3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155</v>
      </c>
      <c r="AU170" s="241" t="s">
        <v>87</v>
      </c>
      <c r="AV170" s="14" t="s">
        <v>87</v>
      </c>
      <c r="AW170" s="14" t="s">
        <v>32</v>
      </c>
      <c r="AX170" s="14" t="s">
        <v>78</v>
      </c>
      <c r="AY170" s="241" t="s">
        <v>146</v>
      </c>
    </row>
    <row r="171" spans="1:65" s="13" customFormat="1" ht="10">
      <c r="B171" s="220"/>
      <c r="C171" s="221"/>
      <c r="D171" s="222" t="s">
        <v>155</v>
      </c>
      <c r="E171" s="223" t="s">
        <v>1</v>
      </c>
      <c r="F171" s="224" t="s">
        <v>159</v>
      </c>
      <c r="G171" s="221"/>
      <c r="H171" s="223" t="s">
        <v>1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155</v>
      </c>
      <c r="AU171" s="230" t="s">
        <v>87</v>
      </c>
      <c r="AV171" s="13" t="s">
        <v>83</v>
      </c>
      <c r="AW171" s="13" t="s">
        <v>32</v>
      </c>
      <c r="AX171" s="13" t="s">
        <v>78</v>
      </c>
      <c r="AY171" s="230" t="s">
        <v>146</v>
      </c>
    </row>
    <row r="172" spans="1:65" s="14" customFormat="1" ht="10">
      <c r="B172" s="231"/>
      <c r="C172" s="232"/>
      <c r="D172" s="222" t="s">
        <v>155</v>
      </c>
      <c r="E172" s="233" t="s">
        <v>1</v>
      </c>
      <c r="F172" s="234" t="s">
        <v>147</v>
      </c>
      <c r="G172" s="232"/>
      <c r="H172" s="235">
        <v>3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155</v>
      </c>
      <c r="AU172" s="241" t="s">
        <v>87</v>
      </c>
      <c r="AV172" s="14" t="s">
        <v>87</v>
      </c>
      <c r="AW172" s="14" t="s">
        <v>32</v>
      </c>
      <c r="AX172" s="14" t="s">
        <v>78</v>
      </c>
      <c r="AY172" s="241" t="s">
        <v>146</v>
      </c>
    </row>
    <row r="173" spans="1:65" s="15" customFormat="1" ht="10">
      <c r="B173" s="242"/>
      <c r="C173" s="243"/>
      <c r="D173" s="222" t="s">
        <v>155</v>
      </c>
      <c r="E173" s="244" t="s">
        <v>1</v>
      </c>
      <c r="F173" s="245" t="s">
        <v>160</v>
      </c>
      <c r="G173" s="243"/>
      <c r="H173" s="246">
        <v>6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AT173" s="252" t="s">
        <v>155</v>
      </c>
      <c r="AU173" s="252" t="s">
        <v>87</v>
      </c>
      <c r="AV173" s="15" t="s">
        <v>153</v>
      </c>
      <c r="AW173" s="15" t="s">
        <v>32</v>
      </c>
      <c r="AX173" s="15" t="s">
        <v>83</v>
      </c>
      <c r="AY173" s="252" t="s">
        <v>146</v>
      </c>
    </row>
    <row r="174" spans="1:65" s="2" customFormat="1" ht="24.15" customHeight="1">
      <c r="A174" s="36"/>
      <c r="B174" s="37"/>
      <c r="C174" s="253" t="s">
        <v>179</v>
      </c>
      <c r="D174" s="253" t="s">
        <v>165</v>
      </c>
      <c r="E174" s="254" t="s">
        <v>180</v>
      </c>
      <c r="F174" s="255" t="s">
        <v>181</v>
      </c>
      <c r="G174" s="256" t="s">
        <v>163</v>
      </c>
      <c r="H174" s="257">
        <v>6</v>
      </c>
      <c r="I174" s="258"/>
      <c r="J174" s="259">
        <f>ROUND(I174*H174,2)</f>
        <v>0</v>
      </c>
      <c r="K174" s="260"/>
      <c r="L174" s="261"/>
      <c r="M174" s="262" t="s">
        <v>1</v>
      </c>
      <c r="N174" s="263" t="s">
        <v>43</v>
      </c>
      <c r="O174" s="73"/>
      <c r="P174" s="217">
        <f>O174*H174</f>
        <v>0</v>
      </c>
      <c r="Q174" s="217">
        <v>0.104</v>
      </c>
      <c r="R174" s="217">
        <f>Q174*H174</f>
        <v>0.624</v>
      </c>
      <c r="S174" s="217">
        <v>0</v>
      </c>
      <c r="T174" s="21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9" t="s">
        <v>168</v>
      </c>
      <c r="AT174" s="219" t="s">
        <v>165</v>
      </c>
      <c r="AU174" s="219" t="s">
        <v>87</v>
      </c>
      <c r="AY174" s="18" t="s">
        <v>146</v>
      </c>
      <c r="BE174" s="112">
        <f>IF(N174="základní",J174,0)</f>
        <v>0</v>
      </c>
      <c r="BF174" s="112">
        <f>IF(N174="snížená",J174,0)</f>
        <v>0</v>
      </c>
      <c r="BG174" s="112">
        <f>IF(N174="zákl. přenesená",J174,0)</f>
        <v>0</v>
      </c>
      <c r="BH174" s="112">
        <f>IF(N174="sníž. přenesená",J174,0)</f>
        <v>0</v>
      </c>
      <c r="BI174" s="112">
        <f>IF(N174="nulová",J174,0)</f>
        <v>0</v>
      </c>
      <c r="BJ174" s="18" t="s">
        <v>83</v>
      </c>
      <c r="BK174" s="112">
        <f>ROUND(I174*H174,2)</f>
        <v>0</v>
      </c>
      <c r="BL174" s="18" t="s">
        <v>153</v>
      </c>
      <c r="BM174" s="219" t="s">
        <v>182</v>
      </c>
    </row>
    <row r="175" spans="1:65" s="2" customFormat="1" ht="33" customHeight="1">
      <c r="A175" s="36"/>
      <c r="B175" s="37"/>
      <c r="C175" s="207" t="s">
        <v>183</v>
      </c>
      <c r="D175" s="207" t="s">
        <v>149</v>
      </c>
      <c r="E175" s="208" t="s">
        <v>184</v>
      </c>
      <c r="F175" s="209" t="s">
        <v>185</v>
      </c>
      <c r="G175" s="210" t="s">
        <v>163</v>
      </c>
      <c r="H175" s="211">
        <v>10</v>
      </c>
      <c r="I175" s="212"/>
      <c r="J175" s="213">
        <f>ROUND(I175*H175,2)</f>
        <v>0</v>
      </c>
      <c r="K175" s="214"/>
      <c r="L175" s="39"/>
      <c r="M175" s="215" t="s">
        <v>1</v>
      </c>
      <c r="N175" s="216" t="s">
        <v>43</v>
      </c>
      <c r="O175" s="73"/>
      <c r="P175" s="217">
        <f>O175*H175</f>
        <v>0</v>
      </c>
      <c r="Q175" s="217">
        <v>2.2280000000000001E-2</v>
      </c>
      <c r="R175" s="217">
        <f>Q175*H175</f>
        <v>0.2228</v>
      </c>
      <c r="S175" s="217">
        <v>0</v>
      </c>
      <c r="T175" s="21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9" t="s">
        <v>153</v>
      </c>
      <c r="AT175" s="219" t="s">
        <v>149</v>
      </c>
      <c r="AU175" s="219" t="s">
        <v>87</v>
      </c>
      <c r="AY175" s="18" t="s">
        <v>146</v>
      </c>
      <c r="BE175" s="112">
        <f>IF(N175="základní",J175,0)</f>
        <v>0</v>
      </c>
      <c r="BF175" s="112">
        <f>IF(N175="snížená",J175,0)</f>
        <v>0</v>
      </c>
      <c r="BG175" s="112">
        <f>IF(N175="zákl. přenesená",J175,0)</f>
        <v>0</v>
      </c>
      <c r="BH175" s="112">
        <f>IF(N175="sníž. přenesená",J175,0)</f>
        <v>0</v>
      </c>
      <c r="BI175" s="112">
        <f>IF(N175="nulová",J175,0)</f>
        <v>0</v>
      </c>
      <c r="BJ175" s="18" t="s">
        <v>83</v>
      </c>
      <c r="BK175" s="112">
        <f>ROUND(I175*H175,2)</f>
        <v>0</v>
      </c>
      <c r="BL175" s="18" t="s">
        <v>153</v>
      </c>
      <c r="BM175" s="219" t="s">
        <v>186</v>
      </c>
    </row>
    <row r="176" spans="1:65" s="13" customFormat="1" ht="10">
      <c r="B176" s="220"/>
      <c r="C176" s="221"/>
      <c r="D176" s="222" t="s">
        <v>155</v>
      </c>
      <c r="E176" s="223" t="s">
        <v>1</v>
      </c>
      <c r="F176" s="224" t="s">
        <v>156</v>
      </c>
      <c r="G176" s="221"/>
      <c r="H176" s="223" t="s">
        <v>1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155</v>
      </c>
      <c r="AU176" s="230" t="s">
        <v>87</v>
      </c>
      <c r="AV176" s="13" t="s">
        <v>83</v>
      </c>
      <c r="AW176" s="13" t="s">
        <v>32</v>
      </c>
      <c r="AX176" s="13" t="s">
        <v>78</v>
      </c>
      <c r="AY176" s="230" t="s">
        <v>146</v>
      </c>
    </row>
    <row r="177" spans="1:65" s="13" customFormat="1" ht="10">
      <c r="B177" s="220"/>
      <c r="C177" s="221"/>
      <c r="D177" s="222" t="s">
        <v>155</v>
      </c>
      <c r="E177" s="223" t="s">
        <v>1</v>
      </c>
      <c r="F177" s="224" t="s">
        <v>157</v>
      </c>
      <c r="G177" s="221"/>
      <c r="H177" s="223" t="s">
        <v>1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155</v>
      </c>
      <c r="AU177" s="230" t="s">
        <v>87</v>
      </c>
      <c r="AV177" s="13" t="s">
        <v>83</v>
      </c>
      <c r="AW177" s="13" t="s">
        <v>32</v>
      </c>
      <c r="AX177" s="13" t="s">
        <v>78</v>
      </c>
      <c r="AY177" s="230" t="s">
        <v>146</v>
      </c>
    </row>
    <row r="178" spans="1:65" s="14" customFormat="1" ht="10">
      <c r="B178" s="231"/>
      <c r="C178" s="232"/>
      <c r="D178" s="222" t="s">
        <v>155</v>
      </c>
      <c r="E178" s="233" t="s">
        <v>1</v>
      </c>
      <c r="F178" s="234" t="s">
        <v>147</v>
      </c>
      <c r="G178" s="232"/>
      <c r="H178" s="235">
        <v>3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155</v>
      </c>
      <c r="AU178" s="241" t="s">
        <v>87</v>
      </c>
      <c r="AV178" s="14" t="s">
        <v>87</v>
      </c>
      <c r="AW178" s="14" t="s">
        <v>32</v>
      </c>
      <c r="AX178" s="14" t="s">
        <v>78</v>
      </c>
      <c r="AY178" s="241" t="s">
        <v>146</v>
      </c>
    </row>
    <row r="179" spans="1:65" s="13" customFormat="1" ht="10">
      <c r="B179" s="220"/>
      <c r="C179" s="221"/>
      <c r="D179" s="222" t="s">
        <v>155</v>
      </c>
      <c r="E179" s="223" t="s">
        <v>1</v>
      </c>
      <c r="F179" s="224" t="s">
        <v>159</v>
      </c>
      <c r="G179" s="221"/>
      <c r="H179" s="223" t="s">
        <v>1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155</v>
      </c>
      <c r="AU179" s="230" t="s">
        <v>87</v>
      </c>
      <c r="AV179" s="13" t="s">
        <v>83</v>
      </c>
      <c r="AW179" s="13" t="s">
        <v>32</v>
      </c>
      <c r="AX179" s="13" t="s">
        <v>78</v>
      </c>
      <c r="AY179" s="230" t="s">
        <v>146</v>
      </c>
    </row>
    <row r="180" spans="1:65" s="14" customFormat="1" ht="10">
      <c r="B180" s="231"/>
      <c r="C180" s="232"/>
      <c r="D180" s="222" t="s">
        <v>155</v>
      </c>
      <c r="E180" s="233" t="s">
        <v>1</v>
      </c>
      <c r="F180" s="234" t="s">
        <v>147</v>
      </c>
      <c r="G180" s="232"/>
      <c r="H180" s="235">
        <v>3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155</v>
      </c>
      <c r="AU180" s="241" t="s">
        <v>87</v>
      </c>
      <c r="AV180" s="14" t="s">
        <v>87</v>
      </c>
      <c r="AW180" s="14" t="s">
        <v>32</v>
      </c>
      <c r="AX180" s="14" t="s">
        <v>78</v>
      </c>
      <c r="AY180" s="241" t="s">
        <v>146</v>
      </c>
    </row>
    <row r="181" spans="1:65" s="16" customFormat="1" ht="10">
      <c r="B181" s="264"/>
      <c r="C181" s="265"/>
      <c r="D181" s="222" t="s">
        <v>155</v>
      </c>
      <c r="E181" s="266" t="s">
        <v>1</v>
      </c>
      <c r="F181" s="267" t="s">
        <v>187</v>
      </c>
      <c r="G181" s="265"/>
      <c r="H181" s="268">
        <v>6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AT181" s="274" t="s">
        <v>155</v>
      </c>
      <c r="AU181" s="274" t="s">
        <v>87</v>
      </c>
      <c r="AV181" s="16" t="s">
        <v>147</v>
      </c>
      <c r="AW181" s="16" t="s">
        <v>32</v>
      </c>
      <c r="AX181" s="16" t="s">
        <v>78</v>
      </c>
      <c r="AY181" s="274" t="s">
        <v>146</v>
      </c>
    </row>
    <row r="182" spans="1:65" s="13" customFormat="1" ht="10">
      <c r="B182" s="220"/>
      <c r="C182" s="221"/>
      <c r="D182" s="222" t="s">
        <v>155</v>
      </c>
      <c r="E182" s="223" t="s">
        <v>1</v>
      </c>
      <c r="F182" s="224" t="s">
        <v>173</v>
      </c>
      <c r="G182" s="221"/>
      <c r="H182" s="223" t="s">
        <v>1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155</v>
      </c>
      <c r="AU182" s="230" t="s">
        <v>87</v>
      </c>
      <c r="AV182" s="13" t="s">
        <v>83</v>
      </c>
      <c r="AW182" s="13" t="s">
        <v>32</v>
      </c>
      <c r="AX182" s="13" t="s">
        <v>78</v>
      </c>
      <c r="AY182" s="230" t="s">
        <v>146</v>
      </c>
    </row>
    <row r="183" spans="1:65" s="14" customFormat="1" ht="10">
      <c r="B183" s="231"/>
      <c r="C183" s="232"/>
      <c r="D183" s="222" t="s">
        <v>155</v>
      </c>
      <c r="E183" s="233" t="s">
        <v>1</v>
      </c>
      <c r="F183" s="234" t="s">
        <v>87</v>
      </c>
      <c r="G183" s="232"/>
      <c r="H183" s="235">
        <v>2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155</v>
      </c>
      <c r="AU183" s="241" t="s">
        <v>87</v>
      </c>
      <c r="AV183" s="14" t="s">
        <v>87</v>
      </c>
      <c r="AW183" s="14" t="s">
        <v>32</v>
      </c>
      <c r="AX183" s="14" t="s">
        <v>78</v>
      </c>
      <c r="AY183" s="241" t="s">
        <v>146</v>
      </c>
    </row>
    <row r="184" spans="1:65" s="13" customFormat="1" ht="10">
      <c r="B184" s="220"/>
      <c r="C184" s="221"/>
      <c r="D184" s="222" t="s">
        <v>155</v>
      </c>
      <c r="E184" s="223" t="s">
        <v>1</v>
      </c>
      <c r="F184" s="224" t="s">
        <v>174</v>
      </c>
      <c r="G184" s="221"/>
      <c r="H184" s="223" t="s">
        <v>1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155</v>
      </c>
      <c r="AU184" s="230" t="s">
        <v>87</v>
      </c>
      <c r="AV184" s="13" t="s">
        <v>83</v>
      </c>
      <c r="AW184" s="13" t="s">
        <v>32</v>
      </c>
      <c r="AX184" s="13" t="s">
        <v>78</v>
      </c>
      <c r="AY184" s="230" t="s">
        <v>146</v>
      </c>
    </row>
    <row r="185" spans="1:65" s="14" customFormat="1" ht="10">
      <c r="B185" s="231"/>
      <c r="C185" s="232"/>
      <c r="D185" s="222" t="s">
        <v>155</v>
      </c>
      <c r="E185" s="233" t="s">
        <v>1</v>
      </c>
      <c r="F185" s="234" t="s">
        <v>87</v>
      </c>
      <c r="G185" s="232"/>
      <c r="H185" s="235">
        <v>2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155</v>
      </c>
      <c r="AU185" s="241" t="s">
        <v>87</v>
      </c>
      <c r="AV185" s="14" t="s">
        <v>87</v>
      </c>
      <c r="AW185" s="14" t="s">
        <v>32</v>
      </c>
      <c r="AX185" s="14" t="s">
        <v>78</v>
      </c>
      <c r="AY185" s="241" t="s">
        <v>146</v>
      </c>
    </row>
    <row r="186" spans="1:65" s="16" customFormat="1" ht="10">
      <c r="B186" s="264"/>
      <c r="C186" s="265"/>
      <c r="D186" s="222" t="s">
        <v>155</v>
      </c>
      <c r="E186" s="266" t="s">
        <v>1</v>
      </c>
      <c r="F186" s="267" t="s">
        <v>187</v>
      </c>
      <c r="G186" s="265"/>
      <c r="H186" s="268">
        <v>4</v>
      </c>
      <c r="I186" s="269"/>
      <c r="J186" s="265"/>
      <c r="K186" s="265"/>
      <c r="L186" s="270"/>
      <c r="M186" s="271"/>
      <c r="N186" s="272"/>
      <c r="O186" s="272"/>
      <c r="P186" s="272"/>
      <c r="Q186" s="272"/>
      <c r="R186" s="272"/>
      <c r="S186" s="272"/>
      <c r="T186" s="273"/>
      <c r="AT186" s="274" t="s">
        <v>155</v>
      </c>
      <c r="AU186" s="274" t="s">
        <v>87</v>
      </c>
      <c r="AV186" s="16" t="s">
        <v>147</v>
      </c>
      <c r="AW186" s="16" t="s">
        <v>32</v>
      </c>
      <c r="AX186" s="16" t="s">
        <v>78</v>
      </c>
      <c r="AY186" s="274" t="s">
        <v>146</v>
      </c>
    </row>
    <row r="187" spans="1:65" s="15" customFormat="1" ht="10">
      <c r="B187" s="242"/>
      <c r="C187" s="243"/>
      <c r="D187" s="222" t="s">
        <v>155</v>
      </c>
      <c r="E187" s="244" t="s">
        <v>1</v>
      </c>
      <c r="F187" s="245" t="s">
        <v>160</v>
      </c>
      <c r="G187" s="243"/>
      <c r="H187" s="246">
        <v>10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AT187" s="252" t="s">
        <v>155</v>
      </c>
      <c r="AU187" s="252" t="s">
        <v>87</v>
      </c>
      <c r="AV187" s="15" t="s">
        <v>153</v>
      </c>
      <c r="AW187" s="15" t="s">
        <v>32</v>
      </c>
      <c r="AX187" s="15" t="s">
        <v>83</v>
      </c>
      <c r="AY187" s="252" t="s">
        <v>146</v>
      </c>
    </row>
    <row r="188" spans="1:65" s="2" customFormat="1" ht="24.15" customHeight="1">
      <c r="A188" s="36"/>
      <c r="B188" s="37"/>
      <c r="C188" s="207" t="s">
        <v>168</v>
      </c>
      <c r="D188" s="207" t="s">
        <v>149</v>
      </c>
      <c r="E188" s="208" t="s">
        <v>188</v>
      </c>
      <c r="F188" s="209" t="s">
        <v>189</v>
      </c>
      <c r="G188" s="210" t="s">
        <v>190</v>
      </c>
      <c r="H188" s="211">
        <v>2.4</v>
      </c>
      <c r="I188" s="212"/>
      <c r="J188" s="213">
        <f>ROUND(I188*H188,2)</f>
        <v>0</v>
      </c>
      <c r="K188" s="214"/>
      <c r="L188" s="39"/>
      <c r="M188" s="215" t="s">
        <v>1</v>
      </c>
      <c r="N188" s="216" t="s">
        <v>43</v>
      </c>
      <c r="O188" s="73"/>
      <c r="P188" s="217">
        <f>O188*H188</f>
        <v>0</v>
      </c>
      <c r="Q188" s="217">
        <v>1.1E-4</v>
      </c>
      <c r="R188" s="217">
        <f>Q188*H188</f>
        <v>2.6400000000000002E-4</v>
      </c>
      <c r="S188" s="217">
        <v>0</v>
      </c>
      <c r="T188" s="21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19" t="s">
        <v>153</v>
      </c>
      <c r="AT188" s="219" t="s">
        <v>149</v>
      </c>
      <c r="AU188" s="219" t="s">
        <v>87</v>
      </c>
      <c r="AY188" s="18" t="s">
        <v>146</v>
      </c>
      <c r="BE188" s="112">
        <f>IF(N188="základní",J188,0)</f>
        <v>0</v>
      </c>
      <c r="BF188" s="112">
        <f>IF(N188="snížená",J188,0)</f>
        <v>0</v>
      </c>
      <c r="BG188" s="112">
        <f>IF(N188="zákl. přenesená",J188,0)</f>
        <v>0</v>
      </c>
      <c r="BH188" s="112">
        <f>IF(N188="sníž. přenesená",J188,0)</f>
        <v>0</v>
      </c>
      <c r="BI188" s="112">
        <f>IF(N188="nulová",J188,0)</f>
        <v>0</v>
      </c>
      <c r="BJ188" s="18" t="s">
        <v>83</v>
      </c>
      <c r="BK188" s="112">
        <f>ROUND(I188*H188,2)</f>
        <v>0</v>
      </c>
      <c r="BL188" s="18" t="s">
        <v>153</v>
      </c>
      <c r="BM188" s="219" t="s">
        <v>191</v>
      </c>
    </row>
    <row r="189" spans="1:65" s="13" customFormat="1" ht="10">
      <c r="B189" s="220"/>
      <c r="C189" s="221"/>
      <c r="D189" s="222" t="s">
        <v>155</v>
      </c>
      <c r="E189" s="223" t="s">
        <v>1</v>
      </c>
      <c r="F189" s="224" t="s">
        <v>156</v>
      </c>
      <c r="G189" s="221"/>
      <c r="H189" s="223" t="s">
        <v>1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155</v>
      </c>
      <c r="AU189" s="230" t="s">
        <v>87</v>
      </c>
      <c r="AV189" s="13" t="s">
        <v>83</v>
      </c>
      <c r="AW189" s="13" t="s">
        <v>32</v>
      </c>
      <c r="AX189" s="13" t="s">
        <v>78</v>
      </c>
      <c r="AY189" s="230" t="s">
        <v>146</v>
      </c>
    </row>
    <row r="190" spans="1:65" s="13" customFormat="1" ht="10">
      <c r="B190" s="220"/>
      <c r="C190" s="221"/>
      <c r="D190" s="222" t="s">
        <v>155</v>
      </c>
      <c r="E190" s="223" t="s">
        <v>1</v>
      </c>
      <c r="F190" s="224" t="s">
        <v>157</v>
      </c>
      <c r="G190" s="221"/>
      <c r="H190" s="223" t="s">
        <v>1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155</v>
      </c>
      <c r="AU190" s="230" t="s">
        <v>87</v>
      </c>
      <c r="AV190" s="13" t="s">
        <v>83</v>
      </c>
      <c r="AW190" s="13" t="s">
        <v>32</v>
      </c>
      <c r="AX190" s="13" t="s">
        <v>78</v>
      </c>
      <c r="AY190" s="230" t="s">
        <v>146</v>
      </c>
    </row>
    <row r="191" spans="1:65" s="14" customFormat="1" ht="10">
      <c r="B191" s="231"/>
      <c r="C191" s="232"/>
      <c r="D191" s="222" t="s">
        <v>155</v>
      </c>
      <c r="E191" s="233" t="s">
        <v>1</v>
      </c>
      <c r="F191" s="234" t="s">
        <v>192</v>
      </c>
      <c r="G191" s="232"/>
      <c r="H191" s="235">
        <v>1.2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155</v>
      </c>
      <c r="AU191" s="241" t="s">
        <v>87</v>
      </c>
      <c r="AV191" s="14" t="s">
        <v>87</v>
      </c>
      <c r="AW191" s="14" t="s">
        <v>32</v>
      </c>
      <c r="AX191" s="14" t="s">
        <v>78</v>
      </c>
      <c r="AY191" s="241" t="s">
        <v>146</v>
      </c>
    </row>
    <row r="192" spans="1:65" s="13" customFormat="1" ht="10">
      <c r="B192" s="220"/>
      <c r="C192" s="221"/>
      <c r="D192" s="222" t="s">
        <v>155</v>
      </c>
      <c r="E192" s="223" t="s">
        <v>1</v>
      </c>
      <c r="F192" s="224" t="s">
        <v>159</v>
      </c>
      <c r="G192" s="221"/>
      <c r="H192" s="223" t="s">
        <v>1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155</v>
      </c>
      <c r="AU192" s="230" t="s">
        <v>87</v>
      </c>
      <c r="AV192" s="13" t="s">
        <v>83</v>
      </c>
      <c r="AW192" s="13" t="s">
        <v>32</v>
      </c>
      <c r="AX192" s="13" t="s">
        <v>78</v>
      </c>
      <c r="AY192" s="230" t="s">
        <v>146</v>
      </c>
    </row>
    <row r="193" spans="1:65" s="14" customFormat="1" ht="10">
      <c r="B193" s="231"/>
      <c r="C193" s="232"/>
      <c r="D193" s="222" t="s">
        <v>155</v>
      </c>
      <c r="E193" s="233" t="s">
        <v>1</v>
      </c>
      <c r="F193" s="234" t="s">
        <v>192</v>
      </c>
      <c r="G193" s="232"/>
      <c r="H193" s="235">
        <v>1.2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155</v>
      </c>
      <c r="AU193" s="241" t="s">
        <v>87</v>
      </c>
      <c r="AV193" s="14" t="s">
        <v>87</v>
      </c>
      <c r="AW193" s="14" t="s">
        <v>32</v>
      </c>
      <c r="AX193" s="14" t="s">
        <v>78</v>
      </c>
      <c r="AY193" s="241" t="s">
        <v>146</v>
      </c>
    </row>
    <row r="194" spans="1:65" s="15" customFormat="1" ht="10">
      <c r="B194" s="242"/>
      <c r="C194" s="243"/>
      <c r="D194" s="222" t="s">
        <v>155</v>
      </c>
      <c r="E194" s="244" t="s">
        <v>1</v>
      </c>
      <c r="F194" s="245" t="s">
        <v>160</v>
      </c>
      <c r="G194" s="243"/>
      <c r="H194" s="246">
        <v>2.4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155</v>
      </c>
      <c r="AU194" s="252" t="s">
        <v>87</v>
      </c>
      <c r="AV194" s="15" t="s">
        <v>153</v>
      </c>
      <c r="AW194" s="15" t="s">
        <v>32</v>
      </c>
      <c r="AX194" s="15" t="s">
        <v>83</v>
      </c>
      <c r="AY194" s="252" t="s">
        <v>146</v>
      </c>
    </row>
    <row r="195" spans="1:65" s="2" customFormat="1" ht="24.15" customHeight="1">
      <c r="A195" s="36"/>
      <c r="B195" s="37"/>
      <c r="C195" s="207" t="s">
        <v>193</v>
      </c>
      <c r="D195" s="207" t="s">
        <v>149</v>
      </c>
      <c r="E195" s="208" t="s">
        <v>194</v>
      </c>
      <c r="F195" s="209" t="s">
        <v>195</v>
      </c>
      <c r="G195" s="210" t="s">
        <v>196</v>
      </c>
      <c r="H195" s="211">
        <v>4.0999999999999996</v>
      </c>
      <c r="I195" s="212"/>
      <c r="J195" s="213">
        <f>ROUND(I195*H195,2)</f>
        <v>0</v>
      </c>
      <c r="K195" s="214"/>
      <c r="L195" s="39"/>
      <c r="M195" s="215" t="s">
        <v>1</v>
      </c>
      <c r="N195" s="216" t="s">
        <v>43</v>
      </c>
      <c r="O195" s="73"/>
      <c r="P195" s="217">
        <f>O195*H195</f>
        <v>0</v>
      </c>
      <c r="Q195" s="217">
        <v>0.27128000000000002</v>
      </c>
      <c r="R195" s="217">
        <f>Q195*H195</f>
        <v>1.1122479999999999</v>
      </c>
      <c r="S195" s="217">
        <v>0</v>
      </c>
      <c r="T195" s="218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9" t="s">
        <v>153</v>
      </c>
      <c r="AT195" s="219" t="s">
        <v>149</v>
      </c>
      <c r="AU195" s="219" t="s">
        <v>87</v>
      </c>
      <c r="AY195" s="18" t="s">
        <v>146</v>
      </c>
      <c r="BE195" s="112">
        <f>IF(N195="základní",J195,0)</f>
        <v>0</v>
      </c>
      <c r="BF195" s="112">
        <f>IF(N195="snížená",J195,0)</f>
        <v>0</v>
      </c>
      <c r="BG195" s="112">
        <f>IF(N195="zákl. přenesená",J195,0)</f>
        <v>0</v>
      </c>
      <c r="BH195" s="112">
        <f>IF(N195="sníž. přenesená",J195,0)</f>
        <v>0</v>
      </c>
      <c r="BI195" s="112">
        <f>IF(N195="nulová",J195,0)</f>
        <v>0</v>
      </c>
      <c r="BJ195" s="18" t="s">
        <v>83</v>
      </c>
      <c r="BK195" s="112">
        <f>ROUND(I195*H195,2)</f>
        <v>0</v>
      </c>
      <c r="BL195" s="18" t="s">
        <v>153</v>
      </c>
      <c r="BM195" s="219" t="s">
        <v>197</v>
      </c>
    </row>
    <row r="196" spans="1:65" s="13" customFormat="1" ht="10">
      <c r="B196" s="220"/>
      <c r="C196" s="221"/>
      <c r="D196" s="222" t="s">
        <v>155</v>
      </c>
      <c r="E196" s="223" t="s">
        <v>1</v>
      </c>
      <c r="F196" s="224" t="s">
        <v>156</v>
      </c>
      <c r="G196" s="221"/>
      <c r="H196" s="223" t="s">
        <v>1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155</v>
      </c>
      <c r="AU196" s="230" t="s">
        <v>87</v>
      </c>
      <c r="AV196" s="13" t="s">
        <v>83</v>
      </c>
      <c r="AW196" s="13" t="s">
        <v>32</v>
      </c>
      <c r="AX196" s="13" t="s">
        <v>78</v>
      </c>
      <c r="AY196" s="230" t="s">
        <v>146</v>
      </c>
    </row>
    <row r="197" spans="1:65" s="13" customFormat="1" ht="10">
      <c r="B197" s="220"/>
      <c r="C197" s="221"/>
      <c r="D197" s="222" t="s">
        <v>155</v>
      </c>
      <c r="E197" s="223" t="s">
        <v>1</v>
      </c>
      <c r="F197" s="224" t="s">
        <v>157</v>
      </c>
      <c r="G197" s="221"/>
      <c r="H197" s="223" t="s">
        <v>1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155</v>
      </c>
      <c r="AU197" s="230" t="s">
        <v>87</v>
      </c>
      <c r="AV197" s="13" t="s">
        <v>83</v>
      </c>
      <c r="AW197" s="13" t="s">
        <v>32</v>
      </c>
      <c r="AX197" s="13" t="s">
        <v>78</v>
      </c>
      <c r="AY197" s="230" t="s">
        <v>146</v>
      </c>
    </row>
    <row r="198" spans="1:65" s="14" customFormat="1" ht="10">
      <c r="B198" s="231"/>
      <c r="C198" s="232"/>
      <c r="D198" s="222" t="s">
        <v>155</v>
      </c>
      <c r="E198" s="233" t="s">
        <v>1</v>
      </c>
      <c r="F198" s="234" t="s">
        <v>198</v>
      </c>
      <c r="G198" s="232"/>
      <c r="H198" s="235">
        <v>1.4350000000000001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155</v>
      </c>
      <c r="AU198" s="241" t="s">
        <v>87</v>
      </c>
      <c r="AV198" s="14" t="s">
        <v>87</v>
      </c>
      <c r="AW198" s="14" t="s">
        <v>32</v>
      </c>
      <c r="AX198" s="14" t="s">
        <v>78</v>
      </c>
      <c r="AY198" s="241" t="s">
        <v>146</v>
      </c>
    </row>
    <row r="199" spans="1:65" s="13" customFormat="1" ht="10">
      <c r="B199" s="220"/>
      <c r="C199" s="221"/>
      <c r="D199" s="222" t="s">
        <v>155</v>
      </c>
      <c r="E199" s="223" t="s">
        <v>1</v>
      </c>
      <c r="F199" s="224" t="s">
        <v>159</v>
      </c>
      <c r="G199" s="221"/>
      <c r="H199" s="223" t="s">
        <v>1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155</v>
      </c>
      <c r="AU199" s="230" t="s">
        <v>87</v>
      </c>
      <c r="AV199" s="13" t="s">
        <v>83</v>
      </c>
      <c r="AW199" s="13" t="s">
        <v>32</v>
      </c>
      <c r="AX199" s="13" t="s">
        <v>78</v>
      </c>
      <c r="AY199" s="230" t="s">
        <v>146</v>
      </c>
    </row>
    <row r="200" spans="1:65" s="14" customFormat="1" ht="10">
      <c r="B200" s="231"/>
      <c r="C200" s="232"/>
      <c r="D200" s="222" t="s">
        <v>155</v>
      </c>
      <c r="E200" s="233" t="s">
        <v>1</v>
      </c>
      <c r="F200" s="234" t="s">
        <v>198</v>
      </c>
      <c r="G200" s="232"/>
      <c r="H200" s="235">
        <v>1.4350000000000001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155</v>
      </c>
      <c r="AU200" s="241" t="s">
        <v>87</v>
      </c>
      <c r="AV200" s="14" t="s">
        <v>87</v>
      </c>
      <c r="AW200" s="14" t="s">
        <v>32</v>
      </c>
      <c r="AX200" s="14" t="s">
        <v>78</v>
      </c>
      <c r="AY200" s="241" t="s">
        <v>146</v>
      </c>
    </row>
    <row r="201" spans="1:65" s="16" customFormat="1" ht="10">
      <c r="B201" s="264"/>
      <c r="C201" s="265"/>
      <c r="D201" s="222" t="s">
        <v>155</v>
      </c>
      <c r="E201" s="266" t="s">
        <v>1</v>
      </c>
      <c r="F201" s="267" t="s">
        <v>187</v>
      </c>
      <c r="G201" s="265"/>
      <c r="H201" s="268">
        <v>2.87</v>
      </c>
      <c r="I201" s="269"/>
      <c r="J201" s="265"/>
      <c r="K201" s="265"/>
      <c r="L201" s="270"/>
      <c r="M201" s="271"/>
      <c r="N201" s="272"/>
      <c r="O201" s="272"/>
      <c r="P201" s="272"/>
      <c r="Q201" s="272"/>
      <c r="R201" s="272"/>
      <c r="S201" s="272"/>
      <c r="T201" s="273"/>
      <c r="AT201" s="274" t="s">
        <v>155</v>
      </c>
      <c r="AU201" s="274" t="s">
        <v>87</v>
      </c>
      <c r="AV201" s="16" t="s">
        <v>147</v>
      </c>
      <c r="AW201" s="16" t="s">
        <v>32</v>
      </c>
      <c r="AX201" s="16" t="s">
        <v>78</v>
      </c>
      <c r="AY201" s="274" t="s">
        <v>146</v>
      </c>
    </row>
    <row r="202" spans="1:65" s="13" customFormat="1" ht="10">
      <c r="B202" s="220"/>
      <c r="C202" s="221"/>
      <c r="D202" s="222" t="s">
        <v>155</v>
      </c>
      <c r="E202" s="223" t="s">
        <v>1</v>
      </c>
      <c r="F202" s="224" t="s">
        <v>173</v>
      </c>
      <c r="G202" s="221"/>
      <c r="H202" s="223" t="s">
        <v>1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155</v>
      </c>
      <c r="AU202" s="230" t="s">
        <v>87</v>
      </c>
      <c r="AV202" s="13" t="s">
        <v>83</v>
      </c>
      <c r="AW202" s="13" t="s">
        <v>32</v>
      </c>
      <c r="AX202" s="13" t="s">
        <v>78</v>
      </c>
      <c r="AY202" s="230" t="s">
        <v>146</v>
      </c>
    </row>
    <row r="203" spans="1:65" s="14" customFormat="1" ht="10">
      <c r="B203" s="231"/>
      <c r="C203" s="232"/>
      <c r="D203" s="222" t="s">
        <v>155</v>
      </c>
      <c r="E203" s="233" t="s">
        <v>1</v>
      </c>
      <c r="F203" s="234" t="s">
        <v>199</v>
      </c>
      <c r="G203" s="232"/>
      <c r="H203" s="235">
        <v>0.61499999999999999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155</v>
      </c>
      <c r="AU203" s="241" t="s">
        <v>87</v>
      </c>
      <c r="AV203" s="14" t="s">
        <v>87</v>
      </c>
      <c r="AW203" s="14" t="s">
        <v>32</v>
      </c>
      <c r="AX203" s="14" t="s">
        <v>78</v>
      </c>
      <c r="AY203" s="241" t="s">
        <v>146</v>
      </c>
    </row>
    <row r="204" spans="1:65" s="13" customFormat="1" ht="10">
      <c r="B204" s="220"/>
      <c r="C204" s="221"/>
      <c r="D204" s="222" t="s">
        <v>155</v>
      </c>
      <c r="E204" s="223" t="s">
        <v>1</v>
      </c>
      <c r="F204" s="224" t="s">
        <v>174</v>
      </c>
      <c r="G204" s="221"/>
      <c r="H204" s="223" t="s">
        <v>1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155</v>
      </c>
      <c r="AU204" s="230" t="s">
        <v>87</v>
      </c>
      <c r="AV204" s="13" t="s">
        <v>83</v>
      </c>
      <c r="AW204" s="13" t="s">
        <v>32</v>
      </c>
      <c r="AX204" s="13" t="s">
        <v>78</v>
      </c>
      <c r="AY204" s="230" t="s">
        <v>146</v>
      </c>
    </row>
    <row r="205" spans="1:65" s="14" customFormat="1" ht="10">
      <c r="B205" s="231"/>
      <c r="C205" s="232"/>
      <c r="D205" s="222" t="s">
        <v>155</v>
      </c>
      <c r="E205" s="233" t="s">
        <v>1</v>
      </c>
      <c r="F205" s="234" t="s">
        <v>200</v>
      </c>
      <c r="G205" s="232"/>
      <c r="H205" s="235">
        <v>0.61499999999999999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155</v>
      </c>
      <c r="AU205" s="241" t="s">
        <v>87</v>
      </c>
      <c r="AV205" s="14" t="s">
        <v>87</v>
      </c>
      <c r="AW205" s="14" t="s">
        <v>32</v>
      </c>
      <c r="AX205" s="14" t="s">
        <v>78</v>
      </c>
      <c r="AY205" s="241" t="s">
        <v>146</v>
      </c>
    </row>
    <row r="206" spans="1:65" s="16" customFormat="1" ht="10">
      <c r="B206" s="264"/>
      <c r="C206" s="265"/>
      <c r="D206" s="222" t="s">
        <v>155</v>
      </c>
      <c r="E206" s="266" t="s">
        <v>1</v>
      </c>
      <c r="F206" s="267" t="s">
        <v>187</v>
      </c>
      <c r="G206" s="265"/>
      <c r="H206" s="268">
        <v>1.23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AT206" s="274" t="s">
        <v>155</v>
      </c>
      <c r="AU206" s="274" t="s">
        <v>87</v>
      </c>
      <c r="AV206" s="16" t="s">
        <v>147</v>
      </c>
      <c r="AW206" s="16" t="s">
        <v>32</v>
      </c>
      <c r="AX206" s="16" t="s">
        <v>78</v>
      </c>
      <c r="AY206" s="274" t="s">
        <v>146</v>
      </c>
    </row>
    <row r="207" spans="1:65" s="15" customFormat="1" ht="10">
      <c r="B207" s="242"/>
      <c r="C207" s="243"/>
      <c r="D207" s="222" t="s">
        <v>155</v>
      </c>
      <c r="E207" s="244" t="s">
        <v>1</v>
      </c>
      <c r="F207" s="245" t="s">
        <v>160</v>
      </c>
      <c r="G207" s="243"/>
      <c r="H207" s="246">
        <v>4.0999999999999996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AT207" s="252" t="s">
        <v>155</v>
      </c>
      <c r="AU207" s="252" t="s">
        <v>87</v>
      </c>
      <c r="AV207" s="15" t="s">
        <v>153</v>
      </c>
      <c r="AW207" s="15" t="s">
        <v>32</v>
      </c>
      <c r="AX207" s="15" t="s">
        <v>83</v>
      </c>
      <c r="AY207" s="252" t="s">
        <v>146</v>
      </c>
    </row>
    <row r="208" spans="1:65" s="2" customFormat="1" ht="24.15" customHeight="1">
      <c r="A208" s="36"/>
      <c r="B208" s="37"/>
      <c r="C208" s="207" t="s">
        <v>201</v>
      </c>
      <c r="D208" s="207" t="s">
        <v>149</v>
      </c>
      <c r="E208" s="208" t="s">
        <v>202</v>
      </c>
      <c r="F208" s="209" t="s">
        <v>203</v>
      </c>
      <c r="G208" s="210" t="s">
        <v>196</v>
      </c>
      <c r="H208" s="211">
        <v>11.417999999999999</v>
      </c>
      <c r="I208" s="212"/>
      <c r="J208" s="213">
        <f>ROUND(I208*H208,2)</f>
        <v>0</v>
      </c>
      <c r="K208" s="214"/>
      <c r="L208" s="39"/>
      <c r="M208" s="215" t="s">
        <v>1</v>
      </c>
      <c r="N208" s="216" t="s">
        <v>43</v>
      </c>
      <c r="O208" s="73"/>
      <c r="P208" s="217">
        <f>O208*H208</f>
        <v>0</v>
      </c>
      <c r="Q208" s="217">
        <v>0.14605000000000001</v>
      </c>
      <c r="R208" s="217">
        <f>Q208*H208</f>
        <v>1.6675989</v>
      </c>
      <c r="S208" s="217">
        <v>0</v>
      </c>
      <c r="T208" s="218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9" t="s">
        <v>153</v>
      </c>
      <c r="AT208" s="219" t="s">
        <v>149</v>
      </c>
      <c r="AU208" s="219" t="s">
        <v>87</v>
      </c>
      <c r="AY208" s="18" t="s">
        <v>146</v>
      </c>
      <c r="BE208" s="112">
        <f>IF(N208="základní",J208,0)</f>
        <v>0</v>
      </c>
      <c r="BF208" s="112">
        <f>IF(N208="snížená",J208,0)</f>
        <v>0</v>
      </c>
      <c r="BG208" s="112">
        <f>IF(N208="zákl. přenesená",J208,0)</f>
        <v>0</v>
      </c>
      <c r="BH208" s="112">
        <f>IF(N208="sníž. přenesená",J208,0)</f>
        <v>0</v>
      </c>
      <c r="BI208" s="112">
        <f>IF(N208="nulová",J208,0)</f>
        <v>0</v>
      </c>
      <c r="BJ208" s="18" t="s">
        <v>83</v>
      </c>
      <c r="BK208" s="112">
        <f>ROUND(I208*H208,2)</f>
        <v>0</v>
      </c>
      <c r="BL208" s="18" t="s">
        <v>153</v>
      </c>
      <c r="BM208" s="219" t="s">
        <v>204</v>
      </c>
    </row>
    <row r="209" spans="2:51" s="13" customFormat="1" ht="10">
      <c r="B209" s="220"/>
      <c r="C209" s="221"/>
      <c r="D209" s="222" t="s">
        <v>155</v>
      </c>
      <c r="E209" s="223" t="s">
        <v>1</v>
      </c>
      <c r="F209" s="224" t="s">
        <v>156</v>
      </c>
      <c r="G209" s="221"/>
      <c r="H209" s="223" t="s">
        <v>1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155</v>
      </c>
      <c r="AU209" s="230" t="s">
        <v>87</v>
      </c>
      <c r="AV209" s="13" t="s">
        <v>83</v>
      </c>
      <c r="AW209" s="13" t="s">
        <v>32</v>
      </c>
      <c r="AX209" s="13" t="s">
        <v>78</v>
      </c>
      <c r="AY209" s="230" t="s">
        <v>146</v>
      </c>
    </row>
    <row r="210" spans="2:51" s="13" customFormat="1" ht="10">
      <c r="B210" s="220"/>
      <c r="C210" s="221"/>
      <c r="D210" s="222" t="s">
        <v>155</v>
      </c>
      <c r="E210" s="223" t="s">
        <v>1</v>
      </c>
      <c r="F210" s="224" t="s">
        <v>157</v>
      </c>
      <c r="G210" s="221"/>
      <c r="H210" s="223" t="s">
        <v>1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155</v>
      </c>
      <c r="AU210" s="230" t="s">
        <v>87</v>
      </c>
      <c r="AV210" s="13" t="s">
        <v>83</v>
      </c>
      <c r="AW210" s="13" t="s">
        <v>32</v>
      </c>
      <c r="AX210" s="13" t="s">
        <v>78</v>
      </c>
      <c r="AY210" s="230" t="s">
        <v>146</v>
      </c>
    </row>
    <row r="211" spans="2:51" s="14" customFormat="1" ht="10">
      <c r="B211" s="231"/>
      <c r="C211" s="232"/>
      <c r="D211" s="222" t="s">
        <v>155</v>
      </c>
      <c r="E211" s="233" t="s">
        <v>1</v>
      </c>
      <c r="F211" s="234" t="s">
        <v>205</v>
      </c>
      <c r="G211" s="232"/>
      <c r="H211" s="235">
        <v>7.0880000000000001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155</v>
      </c>
      <c r="AU211" s="241" t="s">
        <v>87</v>
      </c>
      <c r="AV211" s="14" t="s">
        <v>87</v>
      </c>
      <c r="AW211" s="14" t="s">
        <v>32</v>
      </c>
      <c r="AX211" s="14" t="s">
        <v>78</v>
      </c>
      <c r="AY211" s="241" t="s">
        <v>146</v>
      </c>
    </row>
    <row r="212" spans="2:51" s="13" customFormat="1" ht="10">
      <c r="B212" s="220"/>
      <c r="C212" s="221"/>
      <c r="D212" s="222" t="s">
        <v>155</v>
      </c>
      <c r="E212" s="223" t="s">
        <v>1</v>
      </c>
      <c r="F212" s="224" t="s">
        <v>206</v>
      </c>
      <c r="G212" s="221"/>
      <c r="H212" s="223" t="s">
        <v>1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155</v>
      </c>
      <c r="AU212" s="230" t="s">
        <v>87</v>
      </c>
      <c r="AV212" s="13" t="s">
        <v>83</v>
      </c>
      <c r="AW212" s="13" t="s">
        <v>32</v>
      </c>
      <c r="AX212" s="13" t="s">
        <v>78</v>
      </c>
      <c r="AY212" s="230" t="s">
        <v>146</v>
      </c>
    </row>
    <row r="213" spans="2:51" s="14" customFormat="1" ht="10">
      <c r="B213" s="231"/>
      <c r="C213" s="232"/>
      <c r="D213" s="222" t="s">
        <v>155</v>
      </c>
      <c r="E213" s="233" t="s">
        <v>1</v>
      </c>
      <c r="F213" s="234" t="s">
        <v>207</v>
      </c>
      <c r="G213" s="232"/>
      <c r="H213" s="235">
        <v>-1.379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155</v>
      </c>
      <c r="AU213" s="241" t="s">
        <v>87</v>
      </c>
      <c r="AV213" s="14" t="s">
        <v>87</v>
      </c>
      <c r="AW213" s="14" t="s">
        <v>32</v>
      </c>
      <c r="AX213" s="14" t="s">
        <v>78</v>
      </c>
      <c r="AY213" s="241" t="s">
        <v>146</v>
      </c>
    </row>
    <row r="214" spans="2:51" s="13" customFormat="1" ht="10">
      <c r="B214" s="220"/>
      <c r="C214" s="221"/>
      <c r="D214" s="222" t="s">
        <v>155</v>
      </c>
      <c r="E214" s="223" t="s">
        <v>1</v>
      </c>
      <c r="F214" s="224" t="s">
        <v>159</v>
      </c>
      <c r="G214" s="221"/>
      <c r="H214" s="223" t="s">
        <v>1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155</v>
      </c>
      <c r="AU214" s="230" t="s">
        <v>87</v>
      </c>
      <c r="AV214" s="13" t="s">
        <v>83</v>
      </c>
      <c r="AW214" s="13" t="s">
        <v>32</v>
      </c>
      <c r="AX214" s="13" t="s">
        <v>78</v>
      </c>
      <c r="AY214" s="230" t="s">
        <v>146</v>
      </c>
    </row>
    <row r="215" spans="2:51" s="14" customFormat="1" ht="10">
      <c r="B215" s="231"/>
      <c r="C215" s="232"/>
      <c r="D215" s="222" t="s">
        <v>155</v>
      </c>
      <c r="E215" s="233" t="s">
        <v>1</v>
      </c>
      <c r="F215" s="234" t="s">
        <v>205</v>
      </c>
      <c r="G215" s="232"/>
      <c r="H215" s="235">
        <v>7.0880000000000001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155</v>
      </c>
      <c r="AU215" s="241" t="s">
        <v>87</v>
      </c>
      <c r="AV215" s="14" t="s">
        <v>87</v>
      </c>
      <c r="AW215" s="14" t="s">
        <v>32</v>
      </c>
      <c r="AX215" s="14" t="s">
        <v>78</v>
      </c>
      <c r="AY215" s="241" t="s">
        <v>146</v>
      </c>
    </row>
    <row r="216" spans="2:51" s="13" customFormat="1" ht="10">
      <c r="B216" s="220"/>
      <c r="C216" s="221"/>
      <c r="D216" s="222" t="s">
        <v>155</v>
      </c>
      <c r="E216" s="223" t="s">
        <v>1</v>
      </c>
      <c r="F216" s="224" t="s">
        <v>206</v>
      </c>
      <c r="G216" s="221"/>
      <c r="H216" s="223" t="s">
        <v>1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155</v>
      </c>
      <c r="AU216" s="230" t="s">
        <v>87</v>
      </c>
      <c r="AV216" s="13" t="s">
        <v>83</v>
      </c>
      <c r="AW216" s="13" t="s">
        <v>32</v>
      </c>
      <c r="AX216" s="13" t="s">
        <v>78</v>
      </c>
      <c r="AY216" s="230" t="s">
        <v>146</v>
      </c>
    </row>
    <row r="217" spans="2:51" s="14" customFormat="1" ht="10">
      <c r="B217" s="231"/>
      <c r="C217" s="232"/>
      <c r="D217" s="222" t="s">
        <v>155</v>
      </c>
      <c r="E217" s="233" t="s">
        <v>1</v>
      </c>
      <c r="F217" s="234" t="s">
        <v>207</v>
      </c>
      <c r="G217" s="232"/>
      <c r="H217" s="235">
        <v>-1.379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AT217" s="241" t="s">
        <v>155</v>
      </c>
      <c r="AU217" s="241" t="s">
        <v>87</v>
      </c>
      <c r="AV217" s="14" t="s">
        <v>87</v>
      </c>
      <c r="AW217" s="14" t="s">
        <v>32</v>
      </c>
      <c r="AX217" s="14" t="s">
        <v>78</v>
      </c>
      <c r="AY217" s="241" t="s">
        <v>146</v>
      </c>
    </row>
    <row r="218" spans="2:51" s="16" customFormat="1" ht="10">
      <c r="B218" s="264"/>
      <c r="C218" s="265"/>
      <c r="D218" s="222" t="s">
        <v>155</v>
      </c>
      <c r="E218" s="266" t="s">
        <v>1</v>
      </c>
      <c r="F218" s="267" t="s">
        <v>187</v>
      </c>
      <c r="G218" s="265"/>
      <c r="H218" s="268">
        <v>11.417999999999999</v>
      </c>
      <c r="I218" s="269"/>
      <c r="J218" s="265"/>
      <c r="K218" s="265"/>
      <c r="L218" s="270"/>
      <c r="M218" s="271"/>
      <c r="N218" s="272"/>
      <c r="O218" s="272"/>
      <c r="P218" s="272"/>
      <c r="Q218" s="272"/>
      <c r="R218" s="272"/>
      <c r="S218" s="272"/>
      <c r="T218" s="273"/>
      <c r="AT218" s="274" t="s">
        <v>155</v>
      </c>
      <c r="AU218" s="274" t="s">
        <v>87</v>
      </c>
      <c r="AV218" s="16" t="s">
        <v>147</v>
      </c>
      <c r="AW218" s="16" t="s">
        <v>32</v>
      </c>
      <c r="AX218" s="16" t="s">
        <v>78</v>
      </c>
      <c r="AY218" s="274" t="s">
        <v>146</v>
      </c>
    </row>
    <row r="219" spans="2:51" s="15" customFormat="1" ht="10">
      <c r="B219" s="242"/>
      <c r="C219" s="243"/>
      <c r="D219" s="222" t="s">
        <v>155</v>
      </c>
      <c r="E219" s="244" t="s">
        <v>1</v>
      </c>
      <c r="F219" s="245" t="s">
        <v>160</v>
      </c>
      <c r="G219" s="243"/>
      <c r="H219" s="246">
        <v>11.417999999999999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155</v>
      </c>
      <c r="AU219" s="252" t="s">
        <v>87</v>
      </c>
      <c r="AV219" s="15" t="s">
        <v>153</v>
      </c>
      <c r="AW219" s="15" t="s">
        <v>32</v>
      </c>
      <c r="AX219" s="15" t="s">
        <v>78</v>
      </c>
      <c r="AY219" s="252" t="s">
        <v>146</v>
      </c>
    </row>
    <row r="220" spans="2:51" s="13" customFormat="1" ht="10">
      <c r="B220" s="220"/>
      <c r="C220" s="221"/>
      <c r="D220" s="222" t="s">
        <v>155</v>
      </c>
      <c r="E220" s="223" t="s">
        <v>1</v>
      </c>
      <c r="F220" s="224" t="s">
        <v>156</v>
      </c>
      <c r="G220" s="221"/>
      <c r="H220" s="223" t="s">
        <v>1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155</v>
      </c>
      <c r="AU220" s="230" t="s">
        <v>87</v>
      </c>
      <c r="AV220" s="13" t="s">
        <v>83</v>
      </c>
      <c r="AW220" s="13" t="s">
        <v>32</v>
      </c>
      <c r="AX220" s="13" t="s">
        <v>78</v>
      </c>
      <c r="AY220" s="230" t="s">
        <v>146</v>
      </c>
    </row>
    <row r="221" spans="2:51" s="13" customFormat="1" ht="10">
      <c r="B221" s="220"/>
      <c r="C221" s="221"/>
      <c r="D221" s="222" t="s">
        <v>155</v>
      </c>
      <c r="E221" s="223" t="s">
        <v>1</v>
      </c>
      <c r="F221" s="224" t="s">
        <v>157</v>
      </c>
      <c r="G221" s="221"/>
      <c r="H221" s="223" t="s">
        <v>1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155</v>
      </c>
      <c r="AU221" s="230" t="s">
        <v>87</v>
      </c>
      <c r="AV221" s="13" t="s">
        <v>83</v>
      </c>
      <c r="AW221" s="13" t="s">
        <v>32</v>
      </c>
      <c r="AX221" s="13" t="s">
        <v>78</v>
      </c>
      <c r="AY221" s="230" t="s">
        <v>146</v>
      </c>
    </row>
    <row r="222" spans="2:51" s="14" customFormat="1" ht="10">
      <c r="B222" s="231"/>
      <c r="C222" s="232"/>
      <c r="D222" s="222" t="s">
        <v>155</v>
      </c>
      <c r="E222" s="233" t="s">
        <v>1</v>
      </c>
      <c r="F222" s="234" t="s">
        <v>205</v>
      </c>
      <c r="G222" s="232"/>
      <c r="H222" s="235">
        <v>7.0880000000000001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155</v>
      </c>
      <c r="AU222" s="241" t="s">
        <v>87</v>
      </c>
      <c r="AV222" s="14" t="s">
        <v>87</v>
      </c>
      <c r="AW222" s="14" t="s">
        <v>32</v>
      </c>
      <c r="AX222" s="14" t="s">
        <v>78</v>
      </c>
      <c r="AY222" s="241" t="s">
        <v>146</v>
      </c>
    </row>
    <row r="223" spans="2:51" s="13" customFormat="1" ht="10">
      <c r="B223" s="220"/>
      <c r="C223" s="221"/>
      <c r="D223" s="222" t="s">
        <v>155</v>
      </c>
      <c r="E223" s="223" t="s">
        <v>1</v>
      </c>
      <c r="F223" s="224" t="s">
        <v>206</v>
      </c>
      <c r="G223" s="221"/>
      <c r="H223" s="223" t="s">
        <v>1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155</v>
      </c>
      <c r="AU223" s="230" t="s">
        <v>87</v>
      </c>
      <c r="AV223" s="13" t="s">
        <v>83</v>
      </c>
      <c r="AW223" s="13" t="s">
        <v>32</v>
      </c>
      <c r="AX223" s="13" t="s">
        <v>78</v>
      </c>
      <c r="AY223" s="230" t="s">
        <v>146</v>
      </c>
    </row>
    <row r="224" spans="2:51" s="14" customFormat="1" ht="10">
      <c r="B224" s="231"/>
      <c r="C224" s="232"/>
      <c r="D224" s="222" t="s">
        <v>155</v>
      </c>
      <c r="E224" s="233" t="s">
        <v>1</v>
      </c>
      <c r="F224" s="234" t="s">
        <v>207</v>
      </c>
      <c r="G224" s="232"/>
      <c r="H224" s="235">
        <v>-1.379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155</v>
      </c>
      <c r="AU224" s="241" t="s">
        <v>87</v>
      </c>
      <c r="AV224" s="14" t="s">
        <v>87</v>
      </c>
      <c r="AW224" s="14" t="s">
        <v>32</v>
      </c>
      <c r="AX224" s="14" t="s">
        <v>78</v>
      </c>
      <c r="AY224" s="241" t="s">
        <v>146</v>
      </c>
    </row>
    <row r="225" spans="1:65" s="13" customFormat="1" ht="10">
      <c r="B225" s="220"/>
      <c r="C225" s="221"/>
      <c r="D225" s="222" t="s">
        <v>155</v>
      </c>
      <c r="E225" s="223" t="s">
        <v>1</v>
      </c>
      <c r="F225" s="224" t="s">
        <v>159</v>
      </c>
      <c r="G225" s="221"/>
      <c r="H225" s="223" t="s">
        <v>1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155</v>
      </c>
      <c r="AU225" s="230" t="s">
        <v>87</v>
      </c>
      <c r="AV225" s="13" t="s">
        <v>83</v>
      </c>
      <c r="AW225" s="13" t="s">
        <v>32</v>
      </c>
      <c r="AX225" s="13" t="s">
        <v>78</v>
      </c>
      <c r="AY225" s="230" t="s">
        <v>146</v>
      </c>
    </row>
    <row r="226" spans="1:65" s="14" customFormat="1" ht="10">
      <c r="B226" s="231"/>
      <c r="C226" s="232"/>
      <c r="D226" s="222" t="s">
        <v>155</v>
      </c>
      <c r="E226" s="233" t="s">
        <v>1</v>
      </c>
      <c r="F226" s="234" t="s">
        <v>205</v>
      </c>
      <c r="G226" s="232"/>
      <c r="H226" s="235">
        <v>7.0880000000000001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155</v>
      </c>
      <c r="AU226" s="241" t="s">
        <v>87</v>
      </c>
      <c r="AV226" s="14" t="s">
        <v>87</v>
      </c>
      <c r="AW226" s="14" t="s">
        <v>32</v>
      </c>
      <c r="AX226" s="14" t="s">
        <v>78</v>
      </c>
      <c r="AY226" s="241" t="s">
        <v>146</v>
      </c>
    </row>
    <row r="227" spans="1:65" s="13" customFormat="1" ht="10">
      <c r="B227" s="220"/>
      <c r="C227" s="221"/>
      <c r="D227" s="222" t="s">
        <v>155</v>
      </c>
      <c r="E227" s="223" t="s">
        <v>1</v>
      </c>
      <c r="F227" s="224" t="s">
        <v>206</v>
      </c>
      <c r="G227" s="221"/>
      <c r="H227" s="223" t="s">
        <v>1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155</v>
      </c>
      <c r="AU227" s="230" t="s">
        <v>87</v>
      </c>
      <c r="AV227" s="13" t="s">
        <v>83</v>
      </c>
      <c r="AW227" s="13" t="s">
        <v>32</v>
      </c>
      <c r="AX227" s="13" t="s">
        <v>78</v>
      </c>
      <c r="AY227" s="230" t="s">
        <v>146</v>
      </c>
    </row>
    <row r="228" spans="1:65" s="14" customFormat="1" ht="10">
      <c r="B228" s="231"/>
      <c r="C228" s="232"/>
      <c r="D228" s="222" t="s">
        <v>155</v>
      </c>
      <c r="E228" s="233" t="s">
        <v>1</v>
      </c>
      <c r="F228" s="234" t="s">
        <v>207</v>
      </c>
      <c r="G228" s="232"/>
      <c r="H228" s="235">
        <v>-1.379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155</v>
      </c>
      <c r="AU228" s="241" t="s">
        <v>87</v>
      </c>
      <c r="AV228" s="14" t="s">
        <v>87</v>
      </c>
      <c r="AW228" s="14" t="s">
        <v>32</v>
      </c>
      <c r="AX228" s="14" t="s">
        <v>78</v>
      </c>
      <c r="AY228" s="241" t="s">
        <v>146</v>
      </c>
    </row>
    <row r="229" spans="1:65" s="16" customFormat="1" ht="10">
      <c r="B229" s="264"/>
      <c r="C229" s="265"/>
      <c r="D229" s="222" t="s">
        <v>155</v>
      </c>
      <c r="E229" s="266" t="s">
        <v>1</v>
      </c>
      <c r="F229" s="267" t="s">
        <v>187</v>
      </c>
      <c r="G229" s="265"/>
      <c r="H229" s="268">
        <v>11.417999999999999</v>
      </c>
      <c r="I229" s="269"/>
      <c r="J229" s="265"/>
      <c r="K229" s="265"/>
      <c r="L229" s="270"/>
      <c r="M229" s="271"/>
      <c r="N229" s="272"/>
      <c r="O229" s="272"/>
      <c r="P229" s="272"/>
      <c r="Q229" s="272"/>
      <c r="R229" s="272"/>
      <c r="S229" s="272"/>
      <c r="T229" s="273"/>
      <c r="AT229" s="274" t="s">
        <v>155</v>
      </c>
      <c r="AU229" s="274" t="s">
        <v>87</v>
      </c>
      <c r="AV229" s="16" t="s">
        <v>147</v>
      </c>
      <c r="AW229" s="16" t="s">
        <v>32</v>
      </c>
      <c r="AX229" s="16" t="s">
        <v>78</v>
      </c>
      <c r="AY229" s="274" t="s">
        <v>146</v>
      </c>
    </row>
    <row r="230" spans="1:65" s="15" customFormat="1" ht="10">
      <c r="B230" s="242"/>
      <c r="C230" s="243"/>
      <c r="D230" s="222" t="s">
        <v>155</v>
      </c>
      <c r="E230" s="244" t="s">
        <v>1</v>
      </c>
      <c r="F230" s="245" t="s">
        <v>160</v>
      </c>
      <c r="G230" s="243"/>
      <c r="H230" s="246">
        <v>11.417999999999999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AT230" s="252" t="s">
        <v>155</v>
      </c>
      <c r="AU230" s="252" t="s">
        <v>87</v>
      </c>
      <c r="AV230" s="15" t="s">
        <v>153</v>
      </c>
      <c r="AW230" s="15" t="s">
        <v>32</v>
      </c>
      <c r="AX230" s="15" t="s">
        <v>83</v>
      </c>
      <c r="AY230" s="252" t="s">
        <v>146</v>
      </c>
    </row>
    <row r="231" spans="1:65" s="2" customFormat="1" ht="21.75" customHeight="1">
      <c r="A231" s="36"/>
      <c r="B231" s="37"/>
      <c r="C231" s="253" t="s">
        <v>208</v>
      </c>
      <c r="D231" s="253" t="s">
        <v>165</v>
      </c>
      <c r="E231" s="254" t="s">
        <v>166</v>
      </c>
      <c r="F231" s="255" t="s">
        <v>167</v>
      </c>
      <c r="G231" s="256" t="s">
        <v>163</v>
      </c>
      <c r="H231" s="257">
        <v>4</v>
      </c>
      <c r="I231" s="258"/>
      <c r="J231" s="259">
        <f>ROUND(I231*H231,2)</f>
        <v>0</v>
      </c>
      <c r="K231" s="260"/>
      <c r="L231" s="261"/>
      <c r="M231" s="262" t="s">
        <v>1</v>
      </c>
      <c r="N231" s="263" t="s">
        <v>43</v>
      </c>
      <c r="O231" s="73"/>
      <c r="P231" s="217">
        <f>O231*H231</f>
        <v>0</v>
      </c>
      <c r="Q231" s="217">
        <v>4.1000000000000002E-2</v>
      </c>
      <c r="R231" s="217">
        <f>Q231*H231</f>
        <v>0.16400000000000001</v>
      </c>
      <c r="S231" s="217">
        <v>0</v>
      </c>
      <c r="T231" s="21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19" t="s">
        <v>168</v>
      </c>
      <c r="AT231" s="219" t="s">
        <v>165</v>
      </c>
      <c r="AU231" s="219" t="s">
        <v>87</v>
      </c>
      <c r="AY231" s="18" t="s">
        <v>146</v>
      </c>
      <c r="BE231" s="112">
        <f>IF(N231="základní",J231,0)</f>
        <v>0</v>
      </c>
      <c r="BF231" s="112">
        <f>IF(N231="snížená",J231,0)</f>
        <v>0</v>
      </c>
      <c r="BG231" s="112">
        <f>IF(N231="zákl. přenesená",J231,0)</f>
        <v>0</v>
      </c>
      <c r="BH231" s="112">
        <f>IF(N231="sníž. přenesená",J231,0)</f>
        <v>0</v>
      </c>
      <c r="BI231" s="112">
        <f>IF(N231="nulová",J231,0)</f>
        <v>0</v>
      </c>
      <c r="BJ231" s="18" t="s">
        <v>83</v>
      </c>
      <c r="BK231" s="112">
        <f>ROUND(I231*H231,2)</f>
        <v>0</v>
      </c>
      <c r="BL231" s="18" t="s">
        <v>153</v>
      </c>
      <c r="BM231" s="219" t="s">
        <v>209</v>
      </c>
    </row>
    <row r="232" spans="1:65" s="2" customFormat="1" ht="24.15" customHeight="1">
      <c r="A232" s="36"/>
      <c r="B232" s="37"/>
      <c r="C232" s="207" t="s">
        <v>8</v>
      </c>
      <c r="D232" s="207" t="s">
        <v>149</v>
      </c>
      <c r="E232" s="208" t="s">
        <v>210</v>
      </c>
      <c r="F232" s="209" t="s">
        <v>211</v>
      </c>
      <c r="G232" s="210" t="s">
        <v>196</v>
      </c>
      <c r="H232" s="211">
        <v>56.468000000000004</v>
      </c>
      <c r="I232" s="212"/>
      <c r="J232" s="213">
        <f>ROUND(I232*H232,2)</f>
        <v>0</v>
      </c>
      <c r="K232" s="214"/>
      <c r="L232" s="39"/>
      <c r="M232" s="215" t="s">
        <v>1</v>
      </c>
      <c r="N232" s="216" t="s">
        <v>43</v>
      </c>
      <c r="O232" s="73"/>
      <c r="P232" s="217">
        <f>O232*H232</f>
        <v>0</v>
      </c>
      <c r="Q232" s="217">
        <v>6.166E-2</v>
      </c>
      <c r="R232" s="217">
        <f>Q232*H232</f>
        <v>3.4818168800000002</v>
      </c>
      <c r="S232" s="217">
        <v>0</v>
      </c>
      <c r="T232" s="21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19" t="s">
        <v>153</v>
      </c>
      <c r="AT232" s="219" t="s">
        <v>149</v>
      </c>
      <c r="AU232" s="219" t="s">
        <v>87</v>
      </c>
      <c r="AY232" s="18" t="s">
        <v>146</v>
      </c>
      <c r="BE232" s="112">
        <f>IF(N232="základní",J232,0)</f>
        <v>0</v>
      </c>
      <c r="BF232" s="112">
        <f>IF(N232="snížená",J232,0)</f>
        <v>0</v>
      </c>
      <c r="BG232" s="112">
        <f>IF(N232="zákl. přenesená",J232,0)</f>
        <v>0</v>
      </c>
      <c r="BH232" s="112">
        <f>IF(N232="sníž. přenesená",J232,0)</f>
        <v>0</v>
      </c>
      <c r="BI232" s="112">
        <f>IF(N232="nulová",J232,0)</f>
        <v>0</v>
      </c>
      <c r="BJ232" s="18" t="s">
        <v>83</v>
      </c>
      <c r="BK232" s="112">
        <f>ROUND(I232*H232,2)</f>
        <v>0</v>
      </c>
      <c r="BL232" s="18" t="s">
        <v>153</v>
      </c>
      <c r="BM232" s="219" t="s">
        <v>212</v>
      </c>
    </row>
    <row r="233" spans="1:65" s="13" customFormat="1" ht="10">
      <c r="B233" s="220"/>
      <c r="C233" s="221"/>
      <c r="D233" s="222" t="s">
        <v>155</v>
      </c>
      <c r="E233" s="223" t="s">
        <v>1</v>
      </c>
      <c r="F233" s="224" t="s">
        <v>156</v>
      </c>
      <c r="G233" s="221"/>
      <c r="H233" s="223" t="s">
        <v>1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155</v>
      </c>
      <c r="AU233" s="230" t="s">
        <v>87</v>
      </c>
      <c r="AV233" s="13" t="s">
        <v>83</v>
      </c>
      <c r="AW233" s="13" t="s">
        <v>32</v>
      </c>
      <c r="AX233" s="13" t="s">
        <v>78</v>
      </c>
      <c r="AY233" s="230" t="s">
        <v>146</v>
      </c>
    </row>
    <row r="234" spans="1:65" s="13" customFormat="1" ht="10">
      <c r="B234" s="220"/>
      <c r="C234" s="221"/>
      <c r="D234" s="222" t="s">
        <v>155</v>
      </c>
      <c r="E234" s="223" t="s">
        <v>1</v>
      </c>
      <c r="F234" s="224" t="s">
        <v>157</v>
      </c>
      <c r="G234" s="221"/>
      <c r="H234" s="223" t="s">
        <v>1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155</v>
      </c>
      <c r="AU234" s="230" t="s">
        <v>87</v>
      </c>
      <c r="AV234" s="13" t="s">
        <v>83</v>
      </c>
      <c r="AW234" s="13" t="s">
        <v>32</v>
      </c>
      <c r="AX234" s="13" t="s">
        <v>78</v>
      </c>
      <c r="AY234" s="230" t="s">
        <v>146</v>
      </c>
    </row>
    <row r="235" spans="1:65" s="14" customFormat="1" ht="10">
      <c r="B235" s="231"/>
      <c r="C235" s="232"/>
      <c r="D235" s="222" t="s">
        <v>155</v>
      </c>
      <c r="E235" s="233" t="s">
        <v>1</v>
      </c>
      <c r="F235" s="234" t="s">
        <v>213</v>
      </c>
      <c r="G235" s="232"/>
      <c r="H235" s="235">
        <v>12.584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155</v>
      </c>
      <c r="AU235" s="241" t="s">
        <v>87</v>
      </c>
      <c r="AV235" s="14" t="s">
        <v>87</v>
      </c>
      <c r="AW235" s="14" t="s">
        <v>32</v>
      </c>
      <c r="AX235" s="14" t="s">
        <v>78</v>
      </c>
      <c r="AY235" s="241" t="s">
        <v>146</v>
      </c>
    </row>
    <row r="236" spans="1:65" s="13" customFormat="1" ht="10">
      <c r="B236" s="220"/>
      <c r="C236" s="221"/>
      <c r="D236" s="222" t="s">
        <v>155</v>
      </c>
      <c r="E236" s="223" t="s">
        <v>1</v>
      </c>
      <c r="F236" s="224" t="s">
        <v>206</v>
      </c>
      <c r="G236" s="221"/>
      <c r="H236" s="223" t="s">
        <v>1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155</v>
      </c>
      <c r="AU236" s="230" t="s">
        <v>87</v>
      </c>
      <c r="AV236" s="13" t="s">
        <v>83</v>
      </c>
      <c r="AW236" s="13" t="s">
        <v>32</v>
      </c>
      <c r="AX236" s="13" t="s">
        <v>78</v>
      </c>
      <c r="AY236" s="230" t="s">
        <v>146</v>
      </c>
    </row>
    <row r="237" spans="1:65" s="14" customFormat="1" ht="10">
      <c r="B237" s="231"/>
      <c r="C237" s="232"/>
      <c r="D237" s="222" t="s">
        <v>155</v>
      </c>
      <c r="E237" s="233" t="s">
        <v>1</v>
      </c>
      <c r="F237" s="234" t="s">
        <v>214</v>
      </c>
      <c r="G237" s="232"/>
      <c r="H237" s="235">
        <v>-3.5459999999999998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155</v>
      </c>
      <c r="AU237" s="241" t="s">
        <v>87</v>
      </c>
      <c r="AV237" s="14" t="s">
        <v>87</v>
      </c>
      <c r="AW237" s="14" t="s">
        <v>32</v>
      </c>
      <c r="AX237" s="14" t="s">
        <v>78</v>
      </c>
      <c r="AY237" s="241" t="s">
        <v>146</v>
      </c>
    </row>
    <row r="238" spans="1:65" s="13" customFormat="1" ht="10">
      <c r="B238" s="220"/>
      <c r="C238" s="221"/>
      <c r="D238" s="222" t="s">
        <v>155</v>
      </c>
      <c r="E238" s="223" t="s">
        <v>1</v>
      </c>
      <c r="F238" s="224" t="s">
        <v>159</v>
      </c>
      <c r="G238" s="221"/>
      <c r="H238" s="223" t="s">
        <v>1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155</v>
      </c>
      <c r="AU238" s="230" t="s">
        <v>87</v>
      </c>
      <c r="AV238" s="13" t="s">
        <v>83</v>
      </c>
      <c r="AW238" s="13" t="s">
        <v>32</v>
      </c>
      <c r="AX238" s="13" t="s">
        <v>78</v>
      </c>
      <c r="AY238" s="230" t="s">
        <v>146</v>
      </c>
    </row>
    <row r="239" spans="1:65" s="14" customFormat="1" ht="10">
      <c r="B239" s="231"/>
      <c r="C239" s="232"/>
      <c r="D239" s="222" t="s">
        <v>155</v>
      </c>
      <c r="E239" s="233" t="s">
        <v>1</v>
      </c>
      <c r="F239" s="234" t="s">
        <v>213</v>
      </c>
      <c r="G239" s="232"/>
      <c r="H239" s="235">
        <v>12.584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155</v>
      </c>
      <c r="AU239" s="241" t="s">
        <v>87</v>
      </c>
      <c r="AV239" s="14" t="s">
        <v>87</v>
      </c>
      <c r="AW239" s="14" t="s">
        <v>32</v>
      </c>
      <c r="AX239" s="14" t="s">
        <v>78</v>
      </c>
      <c r="AY239" s="241" t="s">
        <v>146</v>
      </c>
    </row>
    <row r="240" spans="1:65" s="13" customFormat="1" ht="10">
      <c r="B240" s="220"/>
      <c r="C240" s="221"/>
      <c r="D240" s="222" t="s">
        <v>155</v>
      </c>
      <c r="E240" s="223" t="s">
        <v>1</v>
      </c>
      <c r="F240" s="224" t="s">
        <v>206</v>
      </c>
      <c r="G240" s="221"/>
      <c r="H240" s="223" t="s">
        <v>1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155</v>
      </c>
      <c r="AU240" s="230" t="s">
        <v>87</v>
      </c>
      <c r="AV240" s="13" t="s">
        <v>83</v>
      </c>
      <c r="AW240" s="13" t="s">
        <v>32</v>
      </c>
      <c r="AX240" s="13" t="s">
        <v>78</v>
      </c>
      <c r="AY240" s="230" t="s">
        <v>146</v>
      </c>
    </row>
    <row r="241" spans="1:65" s="14" customFormat="1" ht="10">
      <c r="B241" s="231"/>
      <c r="C241" s="232"/>
      <c r="D241" s="222" t="s">
        <v>155</v>
      </c>
      <c r="E241" s="233" t="s">
        <v>1</v>
      </c>
      <c r="F241" s="234" t="s">
        <v>214</v>
      </c>
      <c r="G241" s="232"/>
      <c r="H241" s="235">
        <v>-3.5459999999999998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155</v>
      </c>
      <c r="AU241" s="241" t="s">
        <v>87</v>
      </c>
      <c r="AV241" s="14" t="s">
        <v>87</v>
      </c>
      <c r="AW241" s="14" t="s">
        <v>32</v>
      </c>
      <c r="AX241" s="14" t="s">
        <v>78</v>
      </c>
      <c r="AY241" s="241" t="s">
        <v>146</v>
      </c>
    </row>
    <row r="242" spans="1:65" s="16" customFormat="1" ht="10">
      <c r="B242" s="264"/>
      <c r="C242" s="265"/>
      <c r="D242" s="222" t="s">
        <v>155</v>
      </c>
      <c r="E242" s="266" t="s">
        <v>1</v>
      </c>
      <c r="F242" s="267" t="s">
        <v>187</v>
      </c>
      <c r="G242" s="265"/>
      <c r="H242" s="268">
        <v>18.076000000000001</v>
      </c>
      <c r="I242" s="269"/>
      <c r="J242" s="265"/>
      <c r="K242" s="265"/>
      <c r="L242" s="270"/>
      <c r="M242" s="271"/>
      <c r="N242" s="272"/>
      <c r="O242" s="272"/>
      <c r="P242" s="272"/>
      <c r="Q242" s="272"/>
      <c r="R242" s="272"/>
      <c r="S242" s="272"/>
      <c r="T242" s="273"/>
      <c r="AT242" s="274" t="s">
        <v>155</v>
      </c>
      <c r="AU242" s="274" t="s">
        <v>87</v>
      </c>
      <c r="AV242" s="16" t="s">
        <v>147</v>
      </c>
      <c r="AW242" s="16" t="s">
        <v>32</v>
      </c>
      <c r="AX242" s="16" t="s">
        <v>78</v>
      </c>
      <c r="AY242" s="274" t="s">
        <v>146</v>
      </c>
    </row>
    <row r="243" spans="1:65" s="13" customFormat="1" ht="10">
      <c r="B243" s="220"/>
      <c r="C243" s="221"/>
      <c r="D243" s="222" t="s">
        <v>155</v>
      </c>
      <c r="E243" s="223" t="s">
        <v>1</v>
      </c>
      <c r="F243" s="224" t="s">
        <v>173</v>
      </c>
      <c r="G243" s="221"/>
      <c r="H243" s="223" t="s">
        <v>1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155</v>
      </c>
      <c r="AU243" s="230" t="s">
        <v>87</v>
      </c>
      <c r="AV243" s="13" t="s">
        <v>83</v>
      </c>
      <c r="AW243" s="13" t="s">
        <v>32</v>
      </c>
      <c r="AX243" s="13" t="s">
        <v>78</v>
      </c>
      <c r="AY243" s="230" t="s">
        <v>146</v>
      </c>
    </row>
    <row r="244" spans="1:65" s="14" customFormat="1" ht="10">
      <c r="B244" s="231"/>
      <c r="C244" s="232"/>
      <c r="D244" s="222" t="s">
        <v>155</v>
      </c>
      <c r="E244" s="233" t="s">
        <v>1</v>
      </c>
      <c r="F244" s="234" t="s">
        <v>215</v>
      </c>
      <c r="G244" s="232"/>
      <c r="H244" s="235">
        <v>21.56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155</v>
      </c>
      <c r="AU244" s="241" t="s">
        <v>87</v>
      </c>
      <c r="AV244" s="14" t="s">
        <v>87</v>
      </c>
      <c r="AW244" s="14" t="s">
        <v>32</v>
      </c>
      <c r="AX244" s="14" t="s">
        <v>78</v>
      </c>
      <c r="AY244" s="241" t="s">
        <v>146</v>
      </c>
    </row>
    <row r="245" spans="1:65" s="13" customFormat="1" ht="10">
      <c r="B245" s="220"/>
      <c r="C245" s="221"/>
      <c r="D245" s="222" t="s">
        <v>155</v>
      </c>
      <c r="E245" s="223" t="s">
        <v>1</v>
      </c>
      <c r="F245" s="224" t="s">
        <v>206</v>
      </c>
      <c r="G245" s="221"/>
      <c r="H245" s="223" t="s">
        <v>1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155</v>
      </c>
      <c r="AU245" s="230" t="s">
        <v>87</v>
      </c>
      <c r="AV245" s="13" t="s">
        <v>83</v>
      </c>
      <c r="AW245" s="13" t="s">
        <v>32</v>
      </c>
      <c r="AX245" s="13" t="s">
        <v>78</v>
      </c>
      <c r="AY245" s="230" t="s">
        <v>146</v>
      </c>
    </row>
    <row r="246" spans="1:65" s="14" customFormat="1" ht="10">
      <c r="B246" s="231"/>
      <c r="C246" s="232"/>
      <c r="D246" s="222" t="s">
        <v>155</v>
      </c>
      <c r="E246" s="233" t="s">
        <v>1</v>
      </c>
      <c r="F246" s="234" t="s">
        <v>216</v>
      </c>
      <c r="G246" s="232"/>
      <c r="H246" s="235">
        <v>-2.3639999999999999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155</v>
      </c>
      <c r="AU246" s="241" t="s">
        <v>87</v>
      </c>
      <c r="AV246" s="14" t="s">
        <v>87</v>
      </c>
      <c r="AW246" s="14" t="s">
        <v>32</v>
      </c>
      <c r="AX246" s="14" t="s">
        <v>78</v>
      </c>
      <c r="AY246" s="241" t="s">
        <v>146</v>
      </c>
    </row>
    <row r="247" spans="1:65" s="13" customFormat="1" ht="10">
      <c r="B247" s="220"/>
      <c r="C247" s="221"/>
      <c r="D247" s="222" t="s">
        <v>155</v>
      </c>
      <c r="E247" s="223" t="s">
        <v>1</v>
      </c>
      <c r="F247" s="224" t="s">
        <v>174</v>
      </c>
      <c r="G247" s="221"/>
      <c r="H247" s="223" t="s">
        <v>1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155</v>
      </c>
      <c r="AU247" s="230" t="s">
        <v>87</v>
      </c>
      <c r="AV247" s="13" t="s">
        <v>83</v>
      </c>
      <c r="AW247" s="13" t="s">
        <v>32</v>
      </c>
      <c r="AX247" s="13" t="s">
        <v>78</v>
      </c>
      <c r="AY247" s="230" t="s">
        <v>146</v>
      </c>
    </row>
    <row r="248" spans="1:65" s="14" customFormat="1" ht="10">
      <c r="B248" s="231"/>
      <c r="C248" s="232"/>
      <c r="D248" s="222" t="s">
        <v>155</v>
      </c>
      <c r="E248" s="233" t="s">
        <v>1</v>
      </c>
      <c r="F248" s="234" t="s">
        <v>215</v>
      </c>
      <c r="G248" s="232"/>
      <c r="H248" s="235">
        <v>21.56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155</v>
      </c>
      <c r="AU248" s="241" t="s">
        <v>87</v>
      </c>
      <c r="AV248" s="14" t="s">
        <v>87</v>
      </c>
      <c r="AW248" s="14" t="s">
        <v>32</v>
      </c>
      <c r="AX248" s="14" t="s">
        <v>78</v>
      </c>
      <c r="AY248" s="241" t="s">
        <v>146</v>
      </c>
    </row>
    <row r="249" spans="1:65" s="13" customFormat="1" ht="10">
      <c r="B249" s="220"/>
      <c r="C249" s="221"/>
      <c r="D249" s="222" t="s">
        <v>155</v>
      </c>
      <c r="E249" s="223" t="s">
        <v>1</v>
      </c>
      <c r="F249" s="224" t="s">
        <v>206</v>
      </c>
      <c r="G249" s="221"/>
      <c r="H249" s="223" t="s">
        <v>1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155</v>
      </c>
      <c r="AU249" s="230" t="s">
        <v>87</v>
      </c>
      <c r="AV249" s="13" t="s">
        <v>83</v>
      </c>
      <c r="AW249" s="13" t="s">
        <v>32</v>
      </c>
      <c r="AX249" s="13" t="s">
        <v>78</v>
      </c>
      <c r="AY249" s="230" t="s">
        <v>146</v>
      </c>
    </row>
    <row r="250" spans="1:65" s="14" customFormat="1" ht="10">
      <c r="B250" s="231"/>
      <c r="C250" s="232"/>
      <c r="D250" s="222" t="s">
        <v>155</v>
      </c>
      <c r="E250" s="233" t="s">
        <v>1</v>
      </c>
      <c r="F250" s="234" t="s">
        <v>216</v>
      </c>
      <c r="G250" s="232"/>
      <c r="H250" s="235">
        <v>-2.3639999999999999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155</v>
      </c>
      <c r="AU250" s="241" t="s">
        <v>87</v>
      </c>
      <c r="AV250" s="14" t="s">
        <v>87</v>
      </c>
      <c r="AW250" s="14" t="s">
        <v>32</v>
      </c>
      <c r="AX250" s="14" t="s">
        <v>78</v>
      </c>
      <c r="AY250" s="241" t="s">
        <v>146</v>
      </c>
    </row>
    <row r="251" spans="1:65" s="16" customFormat="1" ht="10">
      <c r="B251" s="264"/>
      <c r="C251" s="265"/>
      <c r="D251" s="222" t="s">
        <v>155</v>
      </c>
      <c r="E251" s="266" t="s">
        <v>1</v>
      </c>
      <c r="F251" s="267" t="s">
        <v>187</v>
      </c>
      <c r="G251" s="265"/>
      <c r="H251" s="268">
        <v>38.392000000000003</v>
      </c>
      <c r="I251" s="269"/>
      <c r="J251" s="265"/>
      <c r="K251" s="265"/>
      <c r="L251" s="270"/>
      <c r="M251" s="271"/>
      <c r="N251" s="272"/>
      <c r="O251" s="272"/>
      <c r="P251" s="272"/>
      <c r="Q251" s="272"/>
      <c r="R251" s="272"/>
      <c r="S251" s="272"/>
      <c r="T251" s="273"/>
      <c r="AT251" s="274" t="s">
        <v>155</v>
      </c>
      <c r="AU251" s="274" t="s">
        <v>87</v>
      </c>
      <c r="AV251" s="16" t="s">
        <v>147</v>
      </c>
      <c r="AW251" s="16" t="s">
        <v>32</v>
      </c>
      <c r="AX251" s="16" t="s">
        <v>78</v>
      </c>
      <c r="AY251" s="274" t="s">
        <v>146</v>
      </c>
    </row>
    <row r="252" spans="1:65" s="15" customFormat="1" ht="10">
      <c r="B252" s="242"/>
      <c r="C252" s="243"/>
      <c r="D252" s="222" t="s">
        <v>155</v>
      </c>
      <c r="E252" s="244" t="s">
        <v>1</v>
      </c>
      <c r="F252" s="245" t="s">
        <v>160</v>
      </c>
      <c r="G252" s="243"/>
      <c r="H252" s="246">
        <v>56.468000000000004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AT252" s="252" t="s">
        <v>155</v>
      </c>
      <c r="AU252" s="252" t="s">
        <v>87</v>
      </c>
      <c r="AV252" s="15" t="s">
        <v>153</v>
      </c>
      <c r="AW252" s="15" t="s">
        <v>32</v>
      </c>
      <c r="AX252" s="15" t="s">
        <v>83</v>
      </c>
      <c r="AY252" s="252" t="s">
        <v>146</v>
      </c>
    </row>
    <row r="253" spans="1:65" s="2" customFormat="1" ht="24.15" customHeight="1">
      <c r="A253" s="36"/>
      <c r="B253" s="37"/>
      <c r="C253" s="207" t="s">
        <v>217</v>
      </c>
      <c r="D253" s="207" t="s">
        <v>149</v>
      </c>
      <c r="E253" s="208" t="s">
        <v>218</v>
      </c>
      <c r="F253" s="209" t="s">
        <v>219</v>
      </c>
      <c r="G253" s="210" t="s">
        <v>196</v>
      </c>
      <c r="H253" s="211">
        <v>15.12</v>
      </c>
      <c r="I253" s="212"/>
      <c r="J253" s="213">
        <f>ROUND(I253*H253,2)</f>
        <v>0</v>
      </c>
      <c r="K253" s="214"/>
      <c r="L253" s="39"/>
      <c r="M253" s="215" t="s">
        <v>1</v>
      </c>
      <c r="N253" s="216" t="s">
        <v>43</v>
      </c>
      <c r="O253" s="73"/>
      <c r="P253" s="217">
        <f>O253*H253</f>
        <v>0</v>
      </c>
      <c r="Q253" s="217">
        <v>7.9240000000000005E-2</v>
      </c>
      <c r="R253" s="217">
        <f>Q253*H253</f>
        <v>1.1981088</v>
      </c>
      <c r="S253" s="217">
        <v>0</v>
      </c>
      <c r="T253" s="21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19" t="s">
        <v>153</v>
      </c>
      <c r="AT253" s="219" t="s">
        <v>149</v>
      </c>
      <c r="AU253" s="219" t="s">
        <v>87</v>
      </c>
      <c r="AY253" s="18" t="s">
        <v>146</v>
      </c>
      <c r="BE253" s="112">
        <f>IF(N253="základní",J253,0)</f>
        <v>0</v>
      </c>
      <c r="BF253" s="112">
        <f>IF(N253="snížená",J253,0)</f>
        <v>0</v>
      </c>
      <c r="BG253" s="112">
        <f>IF(N253="zákl. přenesená",J253,0)</f>
        <v>0</v>
      </c>
      <c r="BH253" s="112">
        <f>IF(N253="sníž. přenesená",J253,0)</f>
        <v>0</v>
      </c>
      <c r="BI253" s="112">
        <f>IF(N253="nulová",J253,0)</f>
        <v>0</v>
      </c>
      <c r="BJ253" s="18" t="s">
        <v>83</v>
      </c>
      <c r="BK253" s="112">
        <f>ROUND(I253*H253,2)</f>
        <v>0</v>
      </c>
      <c r="BL253" s="18" t="s">
        <v>153</v>
      </c>
      <c r="BM253" s="219" t="s">
        <v>220</v>
      </c>
    </row>
    <row r="254" spans="1:65" s="13" customFormat="1" ht="10">
      <c r="B254" s="220"/>
      <c r="C254" s="221"/>
      <c r="D254" s="222" t="s">
        <v>155</v>
      </c>
      <c r="E254" s="223" t="s">
        <v>1</v>
      </c>
      <c r="F254" s="224" t="s">
        <v>221</v>
      </c>
      <c r="G254" s="221"/>
      <c r="H254" s="223" t="s">
        <v>1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155</v>
      </c>
      <c r="AU254" s="230" t="s">
        <v>87</v>
      </c>
      <c r="AV254" s="13" t="s">
        <v>83</v>
      </c>
      <c r="AW254" s="13" t="s">
        <v>32</v>
      </c>
      <c r="AX254" s="13" t="s">
        <v>78</v>
      </c>
      <c r="AY254" s="230" t="s">
        <v>146</v>
      </c>
    </row>
    <row r="255" spans="1:65" s="13" customFormat="1" ht="10">
      <c r="B255" s="220"/>
      <c r="C255" s="221"/>
      <c r="D255" s="222" t="s">
        <v>155</v>
      </c>
      <c r="E255" s="223" t="s">
        <v>1</v>
      </c>
      <c r="F255" s="224" t="s">
        <v>156</v>
      </c>
      <c r="G255" s="221"/>
      <c r="H255" s="223" t="s">
        <v>1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155</v>
      </c>
      <c r="AU255" s="230" t="s">
        <v>87</v>
      </c>
      <c r="AV255" s="13" t="s">
        <v>83</v>
      </c>
      <c r="AW255" s="13" t="s">
        <v>32</v>
      </c>
      <c r="AX255" s="13" t="s">
        <v>78</v>
      </c>
      <c r="AY255" s="230" t="s">
        <v>146</v>
      </c>
    </row>
    <row r="256" spans="1:65" s="13" customFormat="1" ht="10">
      <c r="B256" s="220"/>
      <c r="C256" s="221"/>
      <c r="D256" s="222" t="s">
        <v>155</v>
      </c>
      <c r="E256" s="223" t="s">
        <v>1</v>
      </c>
      <c r="F256" s="224" t="s">
        <v>157</v>
      </c>
      <c r="G256" s="221"/>
      <c r="H256" s="223" t="s">
        <v>1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155</v>
      </c>
      <c r="AU256" s="230" t="s">
        <v>87</v>
      </c>
      <c r="AV256" s="13" t="s">
        <v>83</v>
      </c>
      <c r="AW256" s="13" t="s">
        <v>32</v>
      </c>
      <c r="AX256" s="13" t="s">
        <v>78</v>
      </c>
      <c r="AY256" s="230" t="s">
        <v>146</v>
      </c>
    </row>
    <row r="257" spans="1:65" s="14" customFormat="1" ht="10">
      <c r="B257" s="231"/>
      <c r="C257" s="232"/>
      <c r="D257" s="222" t="s">
        <v>155</v>
      </c>
      <c r="E257" s="233" t="s">
        <v>1</v>
      </c>
      <c r="F257" s="234" t="s">
        <v>222</v>
      </c>
      <c r="G257" s="232"/>
      <c r="H257" s="235">
        <v>4.32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155</v>
      </c>
      <c r="AU257" s="241" t="s">
        <v>87</v>
      </c>
      <c r="AV257" s="14" t="s">
        <v>87</v>
      </c>
      <c r="AW257" s="14" t="s">
        <v>32</v>
      </c>
      <c r="AX257" s="14" t="s">
        <v>78</v>
      </c>
      <c r="AY257" s="241" t="s">
        <v>146</v>
      </c>
    </row>
    <row r="258" spans="1:65" s="13" customFormat="1" ht="10">
      <c r="B258" s="220"/>
      <c r="C258" s="221"/>
      <c r="D258" s="222" t="s">
        <v>155</v>
      </c>
      <c r="E258" s="223" t="s">
        <v>1</v>
      </c>
      <c r="F258" s="224" t="s">
        <v>159</v>
      </c>
      <c r="G258" s="221"/>
      <c r="H258" s="223" t="s">
        <v>1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155</v>
      </c>
      <c r="AU258" s="230" t="s">
        <v>87</v>
      </c>
      <c r="AV258" s="13" t="s">
        <v>83</v>
      </c>
      <c r="AW258" s="13" t="s">
        <v>32</v>
      </c>
      <c r="AX258" s="13" t="s">
        <v>78</v>
      </c>
      <c r="AY258" s="230" t="s">
        <v>146</v>
      </c>
    </row>
    <row r="259" spans="1:65" s="14" customFormat="1" ht="10">
      <c r="B259" s="231"/>
      <c r="C259" s="232"/>
      <c r="D259" s="222" t="s">
        <v>155</v>
      </c>
      <c r="E259" s="233" t="s">
        <v>1</v>
      </c>
      <c r="F259" s="234" t="s">
        <v>222</v>
      </c>
      <c r="G259" s="232"/>
      <c r="H259" s="235">
        <v>4.32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155</v>
      </c>
      <c r="AU259" s="241" t="s">
        <v>87</v>
      </c>
      <c r="AV259" s="14" t="s">
        <v>87</v>
      </c>
      <c r="AW259" s="14" t="s">
        <v>32</v>
      </c>
      <c r="AX259" s="14" t="s">
        <v>78</v>
      </c>
      <c r="AY259" s="241" t="s">
        <v>146</v>
      </c>
    </row>
    <row r="260" spans="1:65" s="13" customFormat="1" ht="10">
      <c r="B260" s="220"/>
      <c r="C260" s="221"/>
      <c r="D260" s="222" t="s">
        <v>155</v>
      </c>
      <c r="E260" s="223" t="s">
        <v>1</v>
      </c>
      <c r="F260" s="224" t="s">
        <v>173</v>
      </c>
      <c r="G260" s="221"/>
      <c r="H260" s="223" t="s">
        <v>1</v>
      </c>
      <c r="I260" s="225"/>
      <c r="J260" s="221"/>
      <c r="K260" s="221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155</v>
      </c>
      <c r="AU260" s="230" t="s">
        <v>87</v>
      </c>
      <c r="AV260" s="13" t="s">
        <v>83</v>
      </c>
      <c r="AW260" s="13" t="s">
        <v>32</v>
      </c>
      <c r="AX260" s="13" t="s">
        <v>78</v>
      </c>
      <c r="AY260" s="230" t="s">
        <v>146</v>
      </c>
    </row>
    <row r="261" spans="1:65" s="14" customFormat="1" ht="10">
      <c r="B261" s="231"/>
      <c r="C261" s="232"/>
      <c r="D261" s="222" t="s">
        <v>155</v>
      </c>
      <c r="E261" s="233" t="s">
        <v>1</v>
      </c>
      <c r="F261" s="234" t="s">
        <v>223</v>
      </c>
      <c r="G261" s="232"/>
      <c r="H261" s="235">
        <v>3.24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155</v>
      </c>
      <c r="AU261" s="241" t="s">
        <v>87</v>
      </c>
      <c r="AV261" s="14" t="s">
        <v>87</v>
      </c>
      <c r="AW261" s="14" t="s">
        <v>32</v>
      </c>
      <c r="AX261" s="14" t="s">
        <v>78</v>
      </c>
      <c r="AY261" s="241" t="s">
        <v>146</v>
      </c>
    </row>
    <row r="262" spans="1:65" s="13" customFormat="1" ht="10">
      <c r="B262" s="220"/>
      <c r="C262" s="221"/>
      <c r="D262" s="222" t="s">
        <v>155</v>
      </c>
      <c r="E262" s="223" t="s">
        <v>1</v>
      </c>
      <c r="F262" s="224" t="s">
        <v>174</v>
      </c>
      <c r="G262" s="221"/>
      <c r="H262" s="223" t="s">
        <v>1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155</v>
      </c>
      <c r="AU262" s="230" t="s">
        <v>87</v>
      </c>
      <c r="AV262" s="13" t="s">
        <v>83</v>
      </c>
      <c r="AW262" s="13" t="s">
        <v>32</v>
      </c>
      <c r="AX262" s="13" t="s">
        <v>78</v>
      </c>
      <c r="AY262" s="230" t="s">
        <v>146</v>
      </c>
    </row>
    <row r="263" spans="1:65" s="14" customFormat="1" ht="10">
      <c r="B263" s="231"/>
      <c r="C263" s="232"/>
      <c r="D263" s="222" t="s">
        <v>155</v>
      </c>
      <c r="E263" s="233" t="s">
        <v>1</v>
      </c>
      <c r="F263" s="234" t="s">
        <v>223</v>
      </c>
      <c r="G263" s="232"/>
      <c r="H263" s="235">
        <v>3.24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AT263" s="241" t="s">
        <v>155</v>
      </c>
      <c r="AU263" s="241" t="s">
        <v>87</v>
      </c>
      <c r="AV263" s="14" t="s">
        <v>87</v>
      </c>
      <c r="AW263" s="14" t="s">
        <v>32</v>
      </c>
      <c r="AX263" s="14" t="s">
        <v>78</v>
      </c>
      <c r="AY263" s="241" t="s">
        <v>146</v>
      </c>
    </row>
    <row r="264" spans="1:65" s="15" customFormat="1" ht="10">
      <c r="B264" s="242"/>
      <c r="C264" s="243"/>
      <c r="D264" s="222" t="s">
        <v>155</v>
      </c>
      <c r="E264" s="244" t="s">
        <v>1</v>
      </c>
      <c r="F264" s="245" t="s">
        <v>160</v>
      </c>
      <c r="G264" s="243"/>
      <c r="H264" s="246">
        <v>15.12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AT264" s="252" t="s">
        <v>155</v>
      </c>
      <c r="AU264" s="252" t="s">
        <v>87</v>
      </c>
      <c r="AV264" s="15" t="s">
        <v>153</v>
      </c>
      <c r="AW264" s="15" t="s">
        <v>32</v>
      </c>
      <c r="AX264" s="15" t="s">
        <v>83</v>
      </c>
      <c r="AY264" s="252" t="s">
        <v>146</v>
      </c>
    </row>
    <row r="265" spans="1:65" s="2" customFormat="1" ht="24.15" customHeight="1">
      <c r="A265" s="36"/>
      <c r="B265" s="37"/>
      <c r="C265" s="207" t="s">
        <v>224</v>
      </c>
      <c r="D265" s="207" t="s">
        <v>149</v>
      </c>
      <c r="E265" s="208" t="s">
        <v>225</v>
      </c>
      <c r="F265" s="209" t="s">
        <v>226</v>
      </c>
      <c r="G265" s="210" t="s">
        <v>190</v>
      </c>
      <c r="H265" s="211">
        <v>104</v>
      </c>
      <c r="I265" s="212"/>
      <c r="J265" s="213">
        <f>ROUND(I265*H265,2)</f>
        <v>0</v>
      </c>
      <c r="K265" s="214"/>
      <c r="L265" s="39"/>
      <c r="M265" s="215" t="s">
        <v>1</v>
      </c>
      <c r="N265" s="216" t="s">
        <v>43</v>
      </c>
      <c r="O265" s="73"/>
      <c r="P265" s="217">
        <f>O265*H265</f>
        <v>0</v>
      </c>
      <c r="Q265" s="217">
        <v>1.2999999999999999E-4</v>
      </c>
      <c r="R265" s="217">
        <f>Q265*H265</f>
        <v>1.3519999999999999E-2</v>
      </c>
      <c r="S265" s="217">
        <v>0</v>
      </c>
      <c r="T265" s="218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19" t="s">
        <v>153</v>
      </c>
      <c r="AT265" s="219" t="s">
        <v>149</v>
      </c>
      <c r="AU265" s="219" t="s">
        <v>87</v>
      </c>
      <c r="AY265" s="18" t="s">
        <v>146</v>
      </c>
      <c r="BE265" s="112">
        <f>IF(N265="základní",J265,0)</f>
        <v>0</v>
      </c>
      <c r="BF265" s="112">
        <f>IF(N265="snížená",J265,0)</f>
        <v>0</v>
      </c>
      <c r="BG265" s="112">
        <f>IF(N265="zákl. přenesená",J265,0)</f>
        <v>0</v>
      </c>
      <c r="BH265" s="112">
        <f>IF(N265="sníž. přenesená",J265,0)</f>
        <v>0</v>
      </c>
      <c r="BI265" s="112">
        <f>IF(N265="nulová",J265,0)</f>
        <v>0</v>
      </c>
      <c r="BJ265" s="18" t="s">
        <v>83</v>
      </c>
      <c r="BK265" s="112">
        <f>ROUND(I265*H265,2)</f>
        <v>0</v>
      </c>
      <c r="BL265" s="18" t="s">
        <v>153</v>
      </c>
      <c r="BM265" s="219" t="s">
        <v>227</v>
      </c>
    </row>
    <row r="266" spans="1:65" s="13" customFormat="1" ht="10">
      <c r="B266" s="220"/>
      <c r="C266" s="221"/>
      <c r="D266" s="222" t="s">
        <v>155</v>
      </c>
      <c r="E266" s="223" t="s">
        <v>1</v>
      </c>
      <c r="F266" s="224" t="s">
        <v>228</v>
      </c>
      <c r="G266" s="221"/>
      <c r="H266" s="223" t="s">
        <v>1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155</v>
      </c>
      <c r="AU266" s="230" t="s">
        <v>87</v>
      </c>
      <c r="AV266" s="13" t="s">
        <v>83</v>
      </c>
      <c r="AW266" s="13" t="s">
        <v>32</v>
      </c>
      <c r="AX266" s="13" t="s">
        <v>78</v>
      </c>
      <c r="AY266" s="230" t="s">
        <v>146</v>
      </c>
    </row>
    <row r="267" spans="1:65" s="13" customFormat="1" ht="10">
      <c r="B267" s="220"/>
      <c r="C267" s="221"/>
      <c r="D267" s="222" t="s">
        <v>155</v>
      </c>
      <c r="E267" s="223" t="s">
        <v>1</v>
      </c>
      <c r="F267" s="224" t="s">
        <v>157</v>
      </c>
      <c r="G267" s="221"/>
      <c r="H267" s="223" t="s">
        <v>1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155</v>
      </c>
      <c r="AU267" s="230" t="s">
        <v>87</v>
      </c>
      <c r="AV267" s="13" t="s">
        <v>83</v>
      </c>
      <c r="AW267" s="13" t="s">
        <v>32</v>
      </c>
      <c r="AX267" s="13" t="s">
        <v>78</v>
      </c>
      <c r="AY267" s="230" t="s">
        <v>146</v>
      </c>
    </row>
    <row r="268" spans="1:65" s="14" customFormat="1" ht="10">
      <c r="B268" s="231"/>
      <c r="C268" s="232"/>
      <c r="D268" s="222" t="s">
        <v>155</v>
      </c>
      <c r="E268" s="233" t="s">
        <v>1</v>
      </c>
      <c r="F268" s="234" t="s">
        <v>229</v>
      </c>
      <c r="G268" s="232"/>
      <c r="H268" s="235">
        <v>26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155</v>
      </c>
      <c r="AU268" s="241" t="s">
        <v>87</v>
      </c>
      <c r="AV268" s="14" t="s">
        <v>87</v>
      </c>
      <c r="AW268" s="14" t="s">
        <v>32</v>
      </c>
      <c r="AX268" s="14" t="s">
        <v>78</v>
      </c>
      <c r="AY268" s="241" t="s">
        <v>146</v>
      </c>
    </row>
    <row r="269" spans="1:65" s="13" customFormat="1" ht="10">
      <c r="B269" s="220"/>
      <c r="C269" s="221"/>
      <c r="D269" s="222" t="s">
        <v>155</v>
      </c>
      <c r="E269" s="223" t="s">
        <v>1</v>
      </c>
      <c r="F269" s="224" t="s">
        <v>159</v>
      </c>
      <c r="G269" s="221"/>
      <c r="H269" s="223" t="s">
        <v>1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155</v>
      </c>
      <c r="AU269" s="230" t="s">
        <v>87</v>
      </c>
      <c r="AV269" s="13" t="s">
        <v>83</v>
      </c>
      <c r="AW269" s="13" t="s">
        <v>32</v>
      </c>
      <c r="AX269" s="13" t="s">
        <v>78</v>
      </c>
      <c r="AY269" s="230" t="s">
        <v>146</v>
      </c>
    </row>
    <row r="270" spans="1:65" s="14" customFormat="1" ht="10">
      <c r="B270" s="231"/>
      <c r="C270" s="232"/>
      <c r="D270" s="222" t="s">
        <v>155</v>
      </c>
      <c r="E270" s="233" t="s">
        <v>1</v>
      </c>
      <c r="F270" s="234" t="s">
        <v>229</v>
      </c>
      <c r="G270" s="232"/>
      <c r="H270" s="235">
        <v>26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155</v>
      </c>
      <c r="AU270" s="241" t="s">
        <v>87</v>
      </c>
      <c r="AV270" s="14" t="s">
        <v>87</v>
      </c>
      <c r="AW270" s="14" t="s">
        <v>32</v>
      </c>
      <c r="AX270" s="14" t="s">
        <v>78</v>
      </c>
      <c r="AY270" s="241" t="s">
        <v>146</v>
      </c>
    </row>
    <row r="271" spans="1:65" s="13" customFormat="1" ht="10">
      <c r="B271" s="220"/>
      <c r="C271" s="221"/>
      <c r="D271" s="222" t="s">
        <v>155</v>
      </c>
      <c r="E271" s="223" t="s">
        <v>1</v>
      </c>
      <c r="F271" s="224" t="s">
        <v>173</v>
      </c>
      <c r="G271" s="221"/>
      <c r="H271" s="223" t="s">
        <v>1</v>
      </c>
      <c r="I271" s="225"/>
      <c r="J271" s="221"/>
      <c r="K271" s="221"/>
      <c r="L271" s="226"/>
      <c r="M271" s="227"/>
      <c r="N271" s="228"/>
      <c r="O271" s="228"/>
      <c r="P271" s="228"/>
      <c r="Q271" s="228"/>
      <c r="R271" s="228"/>
      <c r="S271" s="228"/>
      <c r="T271" s="229"/>
      <c r="AT271" s="230" t="s">
        <v>155</v>
      </c>
      <c r="AU271" s="230" t="s">
        <v>87</v>
      </c>
      <c r="AV271" s="13" t="s">
        <v>83</v>
      </c>
      <c r="AW271" s="13" t="s">
        <v>32</v>
      </c>
      <c r="AX271" s="13" t="s">
        <v>78</v>
      </c>
      <c r="AY271" s="230" t="s">
        <v>146</v>
      </c>
    </row>
    <row r="272" spans="1:65" s="14" customFormat="1" ht="10">
      <c r="B272" s="231"/>
      <c r="C272" s="232"/>
      <c r="D272" s="222" t="s">
        <v>155</v>
      </c>
      <c r="E272" s="233" t="s">
        <v>1</v>
      </c>
      <c r="F272" s="234" t="s">
        <v>229</v>
      </c>
      <c r="G272" s="232"/>
      <c r="H272" s="235">
        <v>26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155</v>
      </c>
      <c r="AU272" s="241" t="s">
        <v>87</v>
      </c>
      <c r="AV272" s="14" t="s">
        <v>87</v>
      </c>
      <c r="AW272" s="14" t="s">
        <v>32</v>
      </c>
      <c r="AX272" s="14" t="s">
        <v>78</v>
      </c>
      <c r="AY272" s="241" t="s">
        <v>146</v>
      </c>
    </row>
    <row r="273" spans="1:65" s="13" customFormat="1" ht="10">
      <c r="B273" s="220"/>
      <c r="C273" s="221"/>
      <c r="D273" s="222" t="s">
        <v>155</v>
      </c>
      <c r="E273" s="223" t="s">
        <v>1</v>
      </c>
      <c r="F273" s="224" t="s">
        <v>174</v>
      </c>
      <c r="G273" s="221"/>
      <c r="H273" s="223" t="s">
        <v>1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155</v>
      </c>
      <c r="AU273" s="230" t="s">
        <v>87</v>
      </c>
      <c r="AV273" s="13" t="s">
        <v>83</v>
      </c>
      <c r="AW273" s="13" t="s">
        <v>32</v>
      </c>
      <c r="AX273" s="13" t="s">
        <v>78</v>
      </c>
      <c r="AY273" s="230" t="s">
        <v>146</v>
      </c>
    </row>
    <row r="274" spans="1:65" s="14" customFormat="1" ht="10">
      <c r="B274" s="231"/>
      <c r="C274" s="232"/>
      <c r="D274" s="222" t="s">
        <v>155</v>
      </c>
      <c r="E274" s="233" t="s">
        <v>1</v>
      </c>
      <c r="F274" s="234" t="s">
        <v>229</v>
      </c>
      <c r="G274" s="232"/>
      <c r="H274" s="235">
        <v>26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AT274" s="241" t="s">
        <v>155</v>
      </c>
      <c r="AU274" s="241" t="s">
        <v>87</v>
      </c>
      <c r="AV274" s="14" t="s">
        <v>87</v>
      </c>
      <c r="AW274" s="14" t="s">
        <v>32</v>
      </c>
      <c r="AX274" s="14" t="s">
        <v>78</v>
      </c>
      <c r="AY274" s="241" t="s">
        <v>146</v>
      </c>
    </row>
    <row r="275" spans="1:65" s="15" customFormat="1" ht="10">
      <c r="B275" s="242"/>
      <c r="C275" s="243"/>
      <c r="D275" s="222" t="s">
        <v>155</v>
      </c>
      <c r="E275" s="244" t="s">
        <v>1</v>
      </c>
      <c r="F275" s="245" t="s">
        <v>160</v>
      </c>
      <c r="G275" s="243"/>
      <c r="H275" s="246">
        <v>104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AT275" s="252" t="s">
        <v>155</v>
      </c>
      <c r="AU275" s="252" t="s">
        <v>87</v>
      </c>
      <c r="AV275" s="15" t="s">
        <v>153</v>
      </c>
      <c r="AW275" s="15" t="s">
        <v>32</v>
      </c>
      <c r="AX275" s="15" t="s">
        <v>83</v>
      </c>
      <c r="AY275" s="252" t="s">
        <v>146</v>
      </c>
    </row>
    <row r="276" spans="1:65" s="12" customFormat="1" ht="22.75" customHeight="1">
      <c r="B276" s="191"/>
      <c r="C276" s="192"/>
      <c r="D276" s="193" t="s">
        <v>77</v>
      </c>
      <c r="E276" s="205" t="s">
        <v>179</v>
      </c>
      <c r="F276" s="205" t="s">
        <v>230</v>
      </c>
      <c r="G276" s="192"/>
      <c r="H276" s="192"/>
      <c r="I276" s="195"/>
      <c r="J276" s="206">
        <f>BK276</f>
        <v>0</v>
      </c>
      <c r="K276" s="192"/>
      <c r="L276" s="197"/>
      <c r="M276" s="198"/>
      <c r="N276" s="199"/>
      <c r="O276" s="199"/>
      <c r="P276" s="200">
        <f>SUM(P277:P474)</f>
        <v>0</v>
      </c>
      <c r="Q276" s="199"/>
      <c r="R276" s="200">
        <f>SUM(R277:R474)</f>
        <v>28.102276010000001</v>
      </c>
      <c r="S276" s="199"/>
      <c r="T276" s="201">
        <f>SUM(T277:T474)</f>
        <v>0</v>
      </c>
      <c r="AR276" s="202" t="s">
        <v>83</v>
      </c>
      <c r="AT276" s="203" t="s">
        <v>77</v>
      </c>
      <c r="AU276" s="203" t="s">
        <v>83</v>
      </c>
      <c r="AY276" s="202" t="s">
        <v>146</v>
      </c>
      <c r="BK276" s="204">
        <f>SUM(BK277:BK474)</f>
        <v>0</v>
      </c>
    </row>
    <row r="277" spans="1:65" s="2" customFormat="1" ht="24.15" customHeight="1">
      <c r="A277" s="36"/>
      <c r="B277" s="37"/>
      <c r="C277" s="207" t="s">
        <v>231</v>
      </c>
      <c r="D277" s="207" t="s">
        <v>149</v>
      </c>
      <c r="E277" s="208" t="s">
        <v>232</v>
      </c>
      <c r="F277" s="209" t="s">
        <v>233</v>
      </c>
      <c r="G277" s="210" t="s">
        <v>196</v>
      </c>
      <c r="H277" s="211">
        <v>216.678</v>
      </c>
      <c r="I277" s="212"/>
      <c r="J277" s="213">
        <f>ROUND(I277*H277,2)</f>
        <v>0</v>
      </c>
      <c r="K277" s="214"/>
      <c r="L277" s="39"/>
      <c r="M277" s="215" t="s">
        <v>1</v>
      </c>
      <c r="N277" s="216" t="s">
        <v>43</v>
      </c>
      <c r="O277" s="73"/>
      <c r="P277" s="217">
        <f>O277*H277</f>
        <v>0</v>
      </c>
      <c r="Q277" s="217">
        <v>7.3499999999999998E-3</v>
      </c>
      <c r="R277" s="217">
        <f>Q277*H277</f>
        <v>1.5925833</v>
      </c>
      <c r="S277" s="217">
        <v>0</v>
      </c>
      <c r="T277" s="218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19" t="s">
        <v>153</v>
      </c>
      <c r="AT277" s="219" t="s">
        <v>149</v>
      </c>
      <c r="AU277" s="219" t="s">
        <v>87</v>
      </c>
      <c r="AY277" s="18" t="s">
        <v>146</v>
      </c>
      <c r="BE277" s="112">
        <f>IF(N277="základní",J277,0)</f>
        <v>0</v>
      </c>
      <c r="BF277" s="112">
        <f>IF(N277="snížená",J277,0)</f>
        <v>0</v>
      </c>
      <c r="BG277" s="112">
        <f>IF(N277="zákl. přenesená",J277,0)</f>
        <v>0</v>
      </c>
      <c r="BH277" s="112">
        <f>IF(N277="sníž. přenesená",J277,0)</f>
        <v>0</v>
      </c>
      <c r="BI277" s="112">
        <f>IF(N277="nulová",J277,0)</f>
        <v>0</v>
      </c>
      <c r="BJ277" s="18" t="s">
        <v>83</v>
      </c>
      <c r="BK277" s="112">
        <f>ROUND(I277*H277,2)</f>
        <v>0</v>
      </c>
      <c r="BL277" s="18" t="s">
        <v>153</v>
      </c>
      <c r="BM277" s="219" t="s">
        <v>234</v>
      </c>
    </row>
    <row r="278" spans="1:65" s="13" customFormat="1" ht="10">
      <c r="B278" s="220"/>
      <c r="C278" s="221"/>
      <c r="D278" s="222" t="s">
        <v>155</v>
      </c>
      <c r="E278" s="223" t="s">
        <v>1</v>
      </c>
      <c r="F278" s="224" t="s">
        <v>156</v>
      </c>
      <c r="G278" s="221"/>
      <c r="H278" s="223" t="s">
        <v>1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155</v>
      </c>
      <c r="AU278" s="230" t="s">
        <v>87</v>
      </c>
      <c r="AV278" s="13" t="s">
        <v>83</v>
      </c>
      <c r="AW278" s="13" t="s">
        <v>32</v>
      </c>
      <c r="AX278" s="13" t="s">
        <v>78</v>
      </c>
      <c r="AY278" s="230" t="s">
        <v>146</v>
      </c>
    </row>
    <row r="279" spans="1:65" s="13" customFormat="1" ht="10">
      <c r="B279" s="220"/>
      <c r="C279" s="221"/>
      <c r="D279" s="222" t="s">
        <v>155</v>
      </c>
      <c r="E279" s="223" t="s">
        <v>1</v>
      </c>
      <c r="F279" s="224" t="s">
        <v>235</v>
      </c>
      <c r="G279" s="221"/>
      <c r="H279" s="223" t="s">
        <v>1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155</v>
      </c>
      <c r="AU279" s="230" t="s">
        <v>87</v>
      </c>
      <c r="AV279" s="13" t="s">
        <v>83</v>
      </c>
      <c r="AW279" s="13" t="s">
        <v>32</v>
      </c>
      <c r="AX279" s="13" t="s">
        <v>78</v>
      </c>
      <c r="AY279" s="230" t="s">
        <v>146</v>
      </c>
    </row>
    <row r="280" spans="1:65" s="13" customFormat="1" ht="10">
      <c r="B280" s="220"/>
      <c r="C280" s="221"/>
      <c r="D280" s="222" t="s">
        <v>155</v>
      </c>
      <c r="E280" s="223" t="s">
        <v>1</v>
      </c>
      <c r="F280" s="224" t="s">
        <v>157</v>
      </c>
      <c r="G280" s="221"/>
      <c r="H280" s="223" t="s">
        <v>1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155</v>
      </c>
      <c r="AU280" s="230" t="s">
        <v>87</v>
      </c>
      <c r="AV280" s="13" t="s">
        <v>83</v>
      </c>
      <c r="AW280" s="13" t="s">
        <v>32</v>
      </c>
      <c r="AX280" s="13" t="s">
        <v>78</v>
      </c>
      <c r="AY280" s="230" t="s">
        <v>146</v>
      </c>
    </row>
    <row r="281" spans="1:65" s="14" customFormat="1" ht="10">
      <c r="B281" s="231"/>
      <c r="C281" s="232"/>
      <c r="D281" s="222" t="s">
        <v>155</v>
      </c>
      <c r="E281" s="233" t="s">
        <v>1</v>
      </c>
      <c r="F281" s="234" t="s">
        <v>236</v>
      </c>
      <c r="G281" s="232"/>
      <c r="H281" s="235">
        <v>53.415999999999997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AT281" s="241" t="s">
        <v>155</v>
      </c>
      <c r="AU281" s="241" t="s">
        <v>87</v>
      </c>
      <c r="AV281" s="14" t="s">
        <v>87</v>
      </c>
      <c r="AW281" s="14" t="s">
        <v>32</v>
      </c>
      <c r="AX281" s="14" t="s">
        <v>78</v>
      </c>
      <c r="AY281" s="241" t="s">
        <v>146</v>
      </c>
    </row>
    <row r="282" spans="1:65" s="13" customFormat="1" ht="10">
      <c r="B282" s="220"/>
      <c r="C282" s="221"/>
      <c r="D282" s="222" t="s">
        <v>155</v>
      </c>
      <c r="E282" s="223" t="s">
        <v>1</v>
      </c>
      <c r="F282" s="224" t="s">
        <v>206</v>
      </c>
      <c r="G282" s="221"/>
      <c r="H282" s="223" t="s">
        <v>1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155</v>
      </c>
      <c r="AU282" s="230" t="s">
        <v>87</v>
      </c>
      <c r="AV282" s="13" t="s">
        <v>83</v>
      </c>
      <c r="AW282" s="13" t="s">
        <v>32</v>
      </c>
      <c r="AX282" s="13" t="s">
        <v>78</v>
      </c>
      <c r="AY282" s="230" t="s">
        <v>146</v>
      </c>
    </row>
    <row r="283" spans="1:65" s="14" customFormat="1" ht="10">
      <c r="B283" s="231"/>
      <c r="C283" s="232"/>
      <c r="D283" s="222" t="s">
        <v>155</v>
      </c>
      <c r="E283" s="233" t="s">
        <v>1</v>
      </c>
      <c r="F283" s="234" t="s">
        <v>237</v>
      </c>
      <c r="G283" s="232"/>
      <c r="H283" s="235">
        <v>-7.0919999999999996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155</v>
      </c>
      <c r="AU283" s="241" t="s">
        <v>87</v>
      </c>
      <c r="AV283" s="14" t="s">
        <v>87</v>
      </c>
      <c r="AW283" s="14" t="s">
        <v>32</v>
      </c>
      <c r="AX283" s="14" t="s">
        <v>78</v>
      </c>
      <c r="AY283" s="241" t="s">
        <v>146</v>
      </c>
    </row>
    <row r="284" spans="1:65" s="14" customFormat="1" ht="10">
      <c r="B284" s="231"/>
      <c r="C284" s="232"/>
      <c r="D284" s="222" t="s">
        <v>155</v>
      </c>
      <c r="E284" s="233" t="s">
        <v>1</v>
      </c>
      <c r="F284" s="234" t="s">
        <v>207</v>
      </c>
      <c r="G284" s="232"/>
      <c r="H284" s="235">
        <v>-1.379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155</v>
      </c>
      <c r="AU284" s="241" t="s">
        <v>87</v>
      </c>
      <c r="AV284" s="14" t="s">
        <v>87</v>
      </c>
      <c r="AW284" s="14" t="s">
        <v>32</v>
      </c>
      <c r="AX284" s="14" t="s">
        <v>78</v>
      </c>
      <c r="AY284" s="241" t="s">
        <v>146</v>
      </c>
    </row>
    <row r="285" spans="1:65" s="14" customFormat="1" ht="10">
      <c r="B285" s="231"/>
      <c r="C285" s="232"/>
      <c r="D285" s="222" t="s">
        <v>155</v>
      </c>
      <c r="E285" s="233" t="s">
        <v>1</v>
      </c>
      <c r="F285" s="234" t="s">
        <v>238</v>
      </c>
      <c r="G285" s="232"/>
      <c r="H285" s="235">
        <v>-1.5760000000000001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AT285" s="241" t="s">
        <v>155</v>
      </c>
      <c r="AU285" s="241" t="s">
        <v>87</v>
      </c>
      <c r="AV285" s="14" t="s">
        <v>87</v>
      </c>
      <c r="AW285" s="14" t="s">
        <v>32</v>
      </c>
      <c r="AX285" s="14" t="s">
        <v>78</v>
      </c>
      <c r="AY285" s="241" t="s">
        <v>146</v>
      </c>
    </row>
    <row r="286" spans="1:65" s="14" customFormat="1" ht="10">
      <c r="B286" s="231"/>
      <c r="C286" s="232"/>
      <c r="D286" s="222" t="s">
        <v>155</v>
      </c>
      <c r="E286" s="233" t="s">
        <v>1</v>
      </c>
      <c r="F286" s="234" t="s">
        <v>239</v>
      </c>
      <c r="G286" s="232"/>
      <c r="H286" s="235">
        <v>-0.7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155</v>
      </c>
      <c r="AU286" s="241" t="s">
        <v>87</v>
      </c>
      <c r="AV286" s="14" t="s">
        <v>87</v>
      </c>
      <c r="AW286" s="14" t="s">
        <v>32</v>
      </c>
      <c r="AX286" s="14" t="s">
        <v>78</v>
      </c>
      <c r="AY286" s="241" t="s">
        <v>146</v>
      </c>
    </row>
    <row r="287" spans="1:65" s="16" customFormat="1" ht="10">
      <c r="B287" s="264"/>
      <c r="C287" s="265"/>
      <c r="D287" s="222" t="s">
        <v>155</v>
      </c>
      <c r="E287" s="266" t="s">
        <v>1</v>
      </c>
      <c r="F287" s="267" t="s">
        <v>187</v>
      </c>
      <c r="G287" s="265"/>
      <c r="H287" s="268">
        <v>42.668999999999997</v>
      </c>
      <c r="I287" s="269"/>
      <c r="J287" s="265"/>
      <c r="K287" s="265"/>
      <c r="L287" s="270"/>
      <c r="M287" s="271"/>
      <c r="N287" s="272"/>
      <c r="O287" s="272"/>
      <c r="P287" s="272"/>
      <c r="Q287" s="272"/>
      <c r="R287" s="272"/>
      <c r="S287" s="272"/>
      <c r="T287" s="273"/>
      <c r="AT287" s="274" t="s">
        <v>155</v>
      </c>
      <c r="AU287" s="274" t="s">
        <v>87</v>
      </c>
      <c r="AV287" s="16" t="s">
        <v>147</v>
      </c>
      <c r="AW287" s="16" t="s">
        <v>32</v>
      </c>
      <c r="AX287" s="16" t="s">
        <v>78</v>
      </c>
      <c r="AY287" s="274" t="s">
        <v>146</v>
      </c>
    </row>
    <row r="288" spans="1:65" s="13" customFormat="1" ht="10">
      <c r="B288" s="220"/>
      <c r="C288" s="221"/>
      <c r="D288" s="222" t="s">
        <v>155</v>
      </c>
      <c r="E288" s="223" t="s">
        <v>1</v>
      </c>
      <c r="F288" s="224" t="s">
        <v>159</v>
      </c>
      <c r="G288" s="221"/>
      <c r="H288" s="223" t="s">
        <v>1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155</v>
      </c>
      <c r="AU288" s="230" t="s">
        <v>87</v>
      </c>
      <c r="AV288" s="13" t="s">
        <v>83</v>
      </c>
      <c r="AW288" s="13" t="s">
        <v>32</v>
      </c>
      <c r="AX288" s="13" t="s">
        <v>78</v>
      </c>
      <c r="AY288" s="230" t="s">
        <v>146</v>
      </c>
    </row>
    <row r="289" spans="2:51" s="14" customFormat="1" ht="10">
      <c r="B289" s="231"/>
      <c r="C289" s="232"/>
      <c r="D289" s="222" t="s">
        <v>155</v>
      </c>
      <c r="E289" s="233" t="s">
        <v>1</v>
      </c>
      <c r="F289" s="234" t="s">
        <v>236</v>
      </c>
      <c r="G289" s="232"/>
      <c r="H289" s="235">
        <v>53.415999999999997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AT289" s="241" t="s">
        <v>155</v>
      </c>
      <c r="AU289" s="241" t="s">
        <v>87</v>
      </c>
      <c r="AV289" s="14" t="s">
        <v>87</v>
      </c>
      <c r="AW289" s="14" t="s">
        <v>32</v>
      </c>
      <c r="AX289" s="14" t="s">
        <v>78</v>
      </c>
      <c r="AY289" s="241" t="s">
        <v>146</v>
      </c>
    </row>
    <row r="290" spans="2:51" s="13" customFormat="1" ht="10">
      <c r="B290" s="220"/>
      <c r="C290" s="221"/>
      <c r="D290" s="222" t="s">
        <v>155</v>
      </c>
      <c r="E290" s="223" t="s">
        <v>1</v>
      </c>
      <c r="F290" s="224" t="s">
        <v>206</v>
      </c>
      <c r="G290" s="221"/>
      <c r="H290" s="223" t="s">
        <v>1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155</v>
      </c>
      <c r="AU290" s="230" t="s">
        <v>87</v>
      </c>
      <c r="AV290" s="13" t="s">
        <v>83</v>
      </c>
      <c r="AW290" s="13" t="s">
        <v>32</v>
      </c>
      <c r="AX290" s="13" t="s">
        <v>78</v>
      </c>
      <c r="AY290" s="230" t="s">
        <v>146</v>
      </c>
    </row>
    <row r="291" spans="2:51" s="14" customFormat="1" ht="10">
      <c r="B291" s="231"/>
      <c r="C291" s="232"/>
      <c r="D291" s="222" t="s">
        <v>155</v>
      </c>
      <c r="E291" s="233" t="s">
        <v>1</v>
      </c>
      <c r="F291" s="234" t="s">
        <v>237</v>
      </c>
      <c r="G291" s="232"/>
      <c r="H291" s="235">
        <v>-7.0919999999999996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AT291" s="241" t="s">
        <v>155</v>
      </c>
      <c r="AU291" s="241" t="s">
        <v>87</v>
      </c>
      <c r="AV291" s="14" t="s">
        <v>87</v>
      </c>
      <c r="AW291" s="14" t="s">
        <v>32</v>
      </c>
      <c r="AX291" s="14" t="s">
        <v>78</v>
      </c>
      <c r="AY291" s="241" t="s">
        <v>146</v>
      </c>
    </row>
    <row r="292" spans="2:51" s="14" customFormat="1" ht="10">
      <c r="B292" s="231"/>
      <c r="C292" s="232"/>
      <c r="D292" s="222" t="s">
        <v>155</v>
      </c>
      <c r="E292" s="233" t="s">
        <v>1</v>
      </c>
      <c r="F292" s="234" t="s">
        <v>207</v>
      </c>
      <c r="G292" s="232"/>
      <c r="H292" s="235">
        <v>-1.379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155</v>
      </c>
      <c r="AU292" s="241" t="s">
        <v>87</v>
      </c>
      <c r="AV292" s="14" t="s">
        <v>87</v>
      </c>
      <c r="AW292" s="14" t="s">
        <v>32</v>
      </c>
      <c r="AX292" s="14" t="s">
        <v>78</v>
      </c>
      <c r="AY292" s="241" t="s">
        <v>146</v>
      </c>
    </row>
    <row r="293" spans="2:51" s="14" customFormat="1" ht="10">
      <c r="B293" s="231"/>
      <c r="C293" s="232"/>
      <c r="D293" s="222" t="s">
        <v>155</v>
      </c>
      <c r="E293" s="233" t="s">
        <v>1</v>
      </c>
      <c r="F293" s="234" t="s">
        <v>238</v>
      </c>
      <c r="G293" s="232"/>
      <c r="H293" s="235">
        <v>-1.5760000000000001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AT293" s="241" t="s">
        <v>155</v>
      </c>
      <c r="AU293" s="241" t="s">
        <v>87</v>
      </c>
      <c r="AV293" s="14" t="s">
        <v>87</v>
      </c>
      <c r="AW293" s="14" t="s">
        <v>32</v>
      </c>
      <c r="AX293" s="14" t="s">
        <v>78</v>
      </c>
      <c r="AY293" s="241" t="s">
        <v>146</v>
      </c>
    </row>
    <row r="294" spans="2:51" s="16" customFormat="1" ht="10">
      <c r="B294" s="264"/>
      <c r="C294" s="265"/>
      <c r="D294" s="222" t="s">
        <v>155</v>
      </c>
      <c r="E294" s="266" t="s">
        <v>1</v>
      </c>
      <c r="F294" s="267" t="s">
        <v>187</v>
      </c>
      <c r="G294" s="265"/>
      <c r="H294" s="268">
        <v>43.369</v>
      </c>
      <c r="I294" s="269"/>
      <c r="J294" s="265"/>
      <c r="K294" s="265"/>
      <c r="L294" s="270"/>
      <c r="M294" s="271"/>
      <c r="N294" s="272"/>
      <c r="O294" s="272"/>
      <c r="P294" s="272"/>
      <c r="Q294" s="272"/>
      <c r="R294" s="272"/>
      <c r="S294" s="272"/>
      <c r="T294" s="273"/>
      <c r="AT294" s="274" t="s">
        <v>155</v>
      </c>
      <c r="AU294" s="274" t="s">
        <v>87</v>
      </c>
      <c r="AV294" s="16" t="s">
        <v>147</v>
      </c>
      <c r="AW294" s="16" t="s">
        <v>32</v>
      </c>
      <c r="AX294" s="16" t="s">
        <v>78</v>
      </c>
      <c r="AY294" s="274" t="s">
        <v>146</v>
      </c>
    </row>
    <row r="295" spans="2:51" s="13" customFormat="1" ht="10">
      <c r="B295" s="220"/>
      <c r="C295" s="221"/>
      <c r="D295" s="222" t="s">
        <v>155</v>
      </c>
      <c r="E295" s="223" t="s">
        <v>1</v>
      </c>
      <c r="F295" s="224" t="s">
        <v>173</v>
      </c>
      <c r="G295" s="221"/>
      <c r="H295" s="223" t="s">
        <v>1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155</v>
      </c>
      <c r="AU295" s="230" t="s">
        <v>87</v>
      </c>
      <c r="AV295" s="13" t="s">
        <v>83</v>
      </c>
      <c r="AW295" s="13" t="s">
        <v>32</v>
      </c>
      <c r="AX295" s="13" t="s">
        <v>78</v>
      </c>
      <c r="AY295" s="230" t="s">
        <v>146</v>
      </c>
    </row>
    <row r="296" spans="2:51" s="14" customFormat="1" ht="10">
      <c r="B296" s="231"/>
      <c r="C296" s="232"/>
      <c r="D296" s="222" t="s">
        <v>155</v>
      </c>
      <c r="E296" s="233" t="s">
        <v>1</v>
      </c>
      <c r="F296" s="234" t="s">
        <v>240</v>
      </c>
      <c r="G296" s="232"/>
      <c r="H296" s="235">
        <v>55.968000000000004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AT296" s="241" t="s">
        <v>155</v>
      </c>
      <c r="AU296" s="241" t="s">
        <v>87</v>
      </c>
      <c r="AV296" s="14" t="s">
        <v>87</v>
      </c>
      <c r="AW296" s="14" t="s">
        <v>32</v>
      </c>
      <c r="AX296" s="14" t="s">
        <v>78</v>
      </c>
      <c r="AY296" s="241" t="s">
        <v>146</v>
      </c>
    </row>
    <row r="297" spans="2:51" s="14" customFormat="1" ht="10">
      <c r="B297" s="231"/>
      <c r="C297" s="232"/>
      <c r="D297" s="222" t="s">
        <v>155</v>
      </c>
      <c r="E297" s="233" t="s">
        <v>1</v>
      </c>
      <c r="F297" s="234" t="s">
        <v>241</v>
      </c>
      <c r="G297" s="232"/>
      <c r="H297" s="235">
        <v>6.05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155</v>
      </c>
      <c r="AU297" s="241" t="s">
        <v>87</v>
      </c>
      <c r="AV297" s="14" t="s">
        <v>87</v>
      </c>
      <c r="AW297" s="14" t="s">
        <v>32</v>
      </c>
      <c r="AX297" s="14" t="s">
        <v>78</v>
      </c>
      <c r="AY297" s="241" t="s">
        <v>146</v>
      </c>
    </row>
    <row r="298" spans="2:51" s="13" customFormat="1" ht="10">
      <c r="B298" s="220"/>
      <c r="C298" s="221"/>
      <c r="D298" s="222" t="s">
        <v>155</v>
      </c>
      <c r="E298" s="223" t="s">
        <v>1</v>
      </c>
      <c r="F298" s="224" t="s">
        <v>206</v>
      </c>
      <c r="G298" s="221"/>
      <c r="H298" s="223" t="s">
        <v>1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155</v>
      </c>
      <c r="AU298" s="230" t="s">
        <v>87</v>
      </c>
      <c r="AV298" s="13" t="s">
        <v>83</v>
      </c>
      <c r="AW298" s="13" t="s">
        <v>32</v>
      </c>
      <c r="AX298" s="13" t="s">
        <v>78</v>
      </c>
      <c r="AY298" s="230" t="s">
        <v>146</v>
      </c>
    </row>
    <row r="299" spans="2:51" s="14" customFormat="1" ht="10">
      <c r="B299" s="231"/>
      <c r="C299" s="232"/>
      <c r="D299" s="222" t="s">
        <v>155</v>
      </c>
      <c r="E299" s="233" t="s">
        <v>1</v>
      </c>
      <c r="F299" s="234" t="s">
        <v>242</v>
      </c>
      <c r="G299" s="232"/>
      <c r="H299" s="235">
        <v>-4.7279999999999998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155</v>
      </c>
      <c r="AU299" s="241" t="s">
        <v>87</v>
      </c>
      <c r="AV299" s="14" t="s">
        <v>87</v>
      </c>
      <c r="AW299" s="14" t="s">
        <v>32</v>
      </c>
      <c r="AX299" s="14" t="s">
        <v>78</v>
      </c>
      <c r="AY299" s="241" t="s">
        <v>146</v>
      </c>
    </row>
    <row r="300" spans="2:51" s="14" customFormat="1" ht="10">
      <c r="B300" s="231"/>
      <c r="C300" s="232"/>
      <c r="D300" s="222" t="s">
        <v>155</v>
      </c>
      <c r="E300" s="233" t="s">
        <v>1</v>
      </c>
      <c r="F300" s="234" t="s">
        <v>243</v>
      </c>
      <c r="G300" s="232"/>
      <c r="H300" s="235">
        <v>-1.379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155</v>
      </c>
      <c r="AU300" s="241" t="s">
        <v>87</v>
      </c>
      <c r="AV300" s="14" t="s">
        <v>87</v>
      </c>
      <c r="AW300" s="14" t="s">
        <v>32</v>
      </c>
      <c r="AX300" s="14" t="s">
        <v>78</v>
      </c>
      <c r="AY300" s="241" t="s">
        <v>146</v>
      </c>
    </row>
    <row r="301" spans="2:51" s="14" customFormat="1" ht="10">
      <c r="B301" s="231"/>
      <c r="C301" s="232"/>
      <c r="D301" s="222" t="s">
        <v>155</v>
      </c>
      <c r="E301" s="233" t="s">
        <v>1</v>
      </c>
      <c r="F301" s="234" t="s">
        <v>244</v>
      </c>
      <c r="G301" s="232"/>
      <c r="H301" s="235">
        <v>-1.5760000000000001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155</v>
      </c>
      <c r="AU301" s="241" t="s">
        <v>87</v>
      </c>
      <c r="AV301" s="14" t="s">
        <v>87</v>
      </c>
      <c r="AW301" s="14" t="s">
        <v>32</v>
      </c>
      <c r="AX301" s="14" t="s">
        <v>78</v>
      </c>
      <c r="AY301" s="241" t="s">
        <v>146</v>
      </c>
    </row>
    <row r="302" spans="2:51" s="14" customFormat="1" ht="10">
      <c r="B302" s="231"/>
      <c r="C302" s="232"/>
      <c r="D302" s="222" t="s">
        <v>155</v>
      </c>
      <c r="E302" s="233" t="s">
        <v>1</v>
      </c>
      <c r="F302" s="234" t="s">
        <v>239</v>
      </c>
      <c r="G302" s="232"/>
      <c r="H302" s="235">
        <v>-0.7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155</v>
      </c>
      <c r="AU302" s="241" t="s">
        <v>87</v>
      </c>
      <c r="AV302" s="14" t="s">
        <v>87</v>
      </c>
      <c r="AW302" s="14" t="s">
        <v>32</v>
      </c>
      <c r="AX302" s="14" t="s">
        <v>78</v>
      </c>
      <c r="AY302" s="241" t="s">
        <v>146</v>
      </c>
    </row>
    <row r="303" spans="2:51" s="16" customFormat="1" ht="10">
      <c r="B303" s="264"/>
      <c r="C303" s="265"/>
      <c r="D303" s="222" t="s">
        <v>155</v>
      </c>
      <c r="E303" s="266" t="s">
        <v>1</v>
      </c>
      <c r="F303" s="267" t="s">
        <v>187</v>
      </c>
      <c r="G303" s="265"/>
      <c r="H303" s="268">
        <v>53.634999999999998</v>
      </c>
      <c r="I303" s="269"/>
      <c r="J303" s="265"/>
      <c r="K303" s="265"/>
      <c r="L303" s="270"/>
      <c r="M303" s="271"/>
      <c r="N303" s="272"/>
      <c r="O303" s="272"/>
      <c r="P303" s="272"/>
      <c r="Q303" s="272"/>
      <c r="R303" s="272"/>
      <c r="S303" s="272"/>
      <c r="T303" s="273"/>
      <c r="AT303" s="274" t="s">
        <v>155</v>
      </c>
      <c r="AU303" s="274" t="s">
        <v>87</v>
      </c>
      <c r="AV303" s="16" t="s">
        <v>147</v>
      </c>
      <c r="AW303" s="16" t="s">
        <v>32</v>
      </c>
      <c r="AX303" s="16" t="s">
        <v>78</v>
      </c>
      <c r="AY303" s="274" t="s">
        <v>146</v>
      </c>
    </row>
    <row r="304" spans="2:51" s="13" customFormat="1" ht="10">
      <c r="B304" s="220"/>
      <c r="C304" s="221"/>
      <c r="D304" s="222" t="s">
        <v>155</v>
      </c>
      <c r="E304" s="223" t="s">
        <v>1</v>
      </c>
      <c r="F304" s="224" t="s">
        <v>174</v>
      </c>
      <c r="G304" s="221"/>
      <c r="H304" s="223" t="s">
        <v>1</v>
      </c>
      <c r="I304" s="225"/>
      <c r="J304" s="221"/>
      <c r="K304" s="221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155</v>
      </c>
      <c r="AU304" s="230" t="s">
        <v>87</v>
      </c>
      <c r="AV304" s="13" t="s">
        <v>83</v>
      </c>
      <c r="AW304" s="13" t="s">
        <v>32</v>
      </c>
      <c r="AX304" s="13" t="s">
        <v>78</v>
      </c>
      <c r="AY304" s="230" t="s">
        <v>146</v>
      </c>
    </row>
    <row r="305" spans="1:65" s="14" customFormat="1" ht="10">
      <c r="B305" s="231"/>
      <c r="C305" s="232"/>
      <c r="D305" s="222" t="s">
        <v>155</v>
      </c>
      <c r="E305" s="233" t="s">
        <v>1</v>
      </c>
      <c r="F305" s="234" t="s">
        <v>245</v>
      </c>
      <c r="G305" s="232"/>
      <c r="H305" s="235">
        <v>55.968000000000004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155</v>
      </c>
      <c r="AU305" s="241" t="s">
        <v>87</v>
      </c>
      <c r="AV305" s="14" t="s">
        <v>87</v>
      </c>
      <c r="AW305" s="14" t="s">
        <v>32</v>
      </c>
      <c r="AX305" s="14" t="s">
        <v>78</v>
      </c>
      <c r="AY305" s="241" t="s">
        <v>146</v>
      </c>
    </row>
    <row r="306" spans="1:65" s="14" customFormat="1" ht="10">
      <c r="B306" s="231"/>
      <c r="C306" s="232"/>
      <c r="D306" s="222" t="s">
        <v>155</v>
      </c>
      <c r="E306" s="233" t="s">
        <v>1</v>
      </c>
      <c r="F306" s="234" t="s">
        <v>241</v>
      </c>
      <c r="G306" s="232"/>
      <c r="H306" s="235">
        <v>6.05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155</v>
      </c>
      <c r="AU306" s="241" t="s">
        <v>87</v>
      </c>
      <c r="AV306" s="14" t="s">
        <v>87</v>
      </c>
      <c r="AW306" s="14" t="s">
        <v>32</v>
      </c>
      <c r="AX306" s="14" t="s">
        <v>78</v>
      </c>
      <c r="AY306" s="241" t="s">
        <v>146</v>
      </c>
    </row>
    <row r="307" spans="1:65" s="13" customFormat="1" ht="10">
      <c r="B307" s="220"/>
      <c r="C307" s="221"/>
      <c r="D307" s="222" t="s">
        <v>155</v>
      </c>
      <c r="E307" s="223" t="s">
        <v>1</v>
      </c>
      <c r="F307" s="224" t="s">
        <v>206</v>
      </c>
      <c r="G307" s="221"/>
      <c r="H307" s="223" t="s">
        <v>1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155</v>
      </c>
      <c r="AU307" s="230" t="s">
        <v>87</v>
      </c>
      <c r="AV307" s="13" t="s">
        <v>83</v>
      </c>
      <c r="AW307" s="13" t="s">
        <v>32</v>
      </c>
      <c r="AX307" s="13" t="s">
        <v>78</v>
      </c>
      <c r="AY307" s="230" t="s">
        <v>146</v>
      </c>
    </row>
    <row r="308" spans="1:65" s="14" customFormat="1" ht="10">
      <c r="B308" s="231"/>
      <c r="C308" s="232"/>
      <c r="D308" s="222" t="s">
        <v>155</v>
      </c>
      <c r="E308" s="233" t="s">
        <v>1</v>
      </c>
      <c r="F308" s="234" t="s">
        <v>242</v>
      </c>
      <c r="G308" s="232"/>
      <c r="H308" s="235">
        <v>-4.7279999999999998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155</v>
      </c>
      <c r="AU308" s="241" t="s">
        <v>87</v>
      </c>
      <c r="AV308" s="14" t="s">
        <v>87</v>
      </c>
      <c r="AW308" s="14" t="s">
        <v>32</v>
      </c>
      <c r="AX308" s="14" t="s">
        <v>78</v>
      </c>
      <c r="AY308" s="241" t="s">
        <v>146</v>
      </c>
    </row>
    <row r="309" spans="1:65" s="14" customFormat="1" ht="10">
      <c r="B309" s="231"/>
      <c r="C309" s="232"/>
      <c r="D309" s="222" t="s">
        <v>155</v>
      </c>
      <c r="E309" s="233" t="s">
        <v>1</v>
      </c>
      <c r="F309" s="234" t="s">
        <v>243</v>
      </c>
      <c r="G309" s="232"/>
      <c r="H309" s="235">
        <v>-1.379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155</v>
      </c>
      <c r="AU309" s="241" t="s">
        <v>87</v>
      </c>
      <c r="AV309" s="14" t="s">
        <v>87</v>
      </c>
      <c r="AW309" s="14" t="s">
        <v>32</v>
      </c>
      <c r="AX309" s="14" t="s">
        <v>78</v>
      </c>
      <c r="AY309" s="241" t="s">
        <v>146</v>
      </c>
    </row>
    <row r="310" spans="1:65" s="14" customFormat="1" ht="10">
      <c r="B310" s="231"/>
      <c r="C310" s="232"/>
      <c r="D310" s="222" t="s">
        <v>155</v>
      </c>
      <c r="E310" s="233" t="s">
        <v>1</v>
      </c>
      <c r="F310" s="234" t="s">
        <v>244</v>
      </c>
      <c r="G310" s="232"/>
      <c r="H310" s="235">
        <v>-1.5760000000000001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155</v>
      </c>
      <c r="AU310" s="241" t="s">
        <v>87</v>
      </c>
      <c r="AV310" s="14" t="s">
        <v>87</v>
      </c>
      <c r="AW310" s="14" t="s">
        <v>32</v>
      </c>
      <c r="AX310" s="14" t="s">
        <v>78</v>
      </c>
      <c r="AY310" s="241" t="s">
        <v>146</v>
      </c>
    </row>
    <row r="311" spans="1:65" s="16" customFormat="1" ht="10">
      <c r="B311" s="264"/>
      <c r="C311" s="265"/>
      <c r="D311" s="222" t="s">
        <v>155</v>
      </c>
      <c r="E311" s="266" t="s">
        <v>1</v>
      </c>
      <c r="F311" s="267" t="s">
        <v>187</v>
      </c>
      <c r="G311" s="265"/>
      <c r="H311" s="268">
        <v>54.335000000000001</v>
      </c>
      <c r="I311" s="269"/>
      <c r="J311" s="265"/>
      <c r="K311" s="265"/>
      <c r="L311" s="270"/>
      <c r="M311" s="271"/>
      <c r="N311" s="272"/>
      <c r="O311" s="272"/>
      <c r="P311" s="272"/>
      <c r="Q311" s="272"/>
      <c r="R311" s="272"/>
      <c r="S311" s="272"/>
      <c r="T311" s="273"/>
      <c r="AT311" s="274" t="s">
        <v>155</v>
      </c>
      <c r="AU311" s="274" t="s">
        <v>87</v>
      </c>
      <c r="AV311" s="16" t="s">
        <v>147</v>
      </c>
      <c r="AW311" s="16" t="s">
        <v>32</v>
      </c>
      <c r="AX311" s="16" t="s">
        <v>78</v>
      </c>
      <c r="AY311" s="274" t="s">
        <v>146</v>
      </c>
    </row>
    <row r="312" spans="1:65" s="13" customFormat="1" ht="10">
      <c r="B312" s="220"/>
      <c r="C312" s="221"/>
      <c r="D312" s="222" t="s">
        <v>155</v>
      </c>
      <c r="E312" s="223" t="s">
        <v>1</v>
      </c>
      <c r="F312" s="224" t="s">
        <v>246</v>
      </c>
      <c r="G312" s="221"/>
      <c r="H312" s="223" t="s">
        <v>1</v>
      </c>
      <c r="I312" s="225"/>
      <c r="J312" s="221"/>
      <c r="K312" s="221"/>
      <c r="L312" s="226"/>
      <c r="M312" s="227"/>
      <c r="N312" s="228"/>
      <c r="O312" s="228"/>
      <c r="P312" s="228"/>
      <c r="Q312" s="228"/>
      <c r="R312" s="228"/>
      <c r="S312" s="228"/>
      <c r="T312" s="229"/>
      <c r="AT312" s="230" t="s">
        <v>155</v>
      </c>
      <c r="AU312" s="230" t="s">
        <v>87</v>
      </c>
      <c r="AV312" s="13" t="s">
        <v>83</v>
      </c>
      <c r="AW312" s="13" t="s">
        <v>32</v>
      </c>
      <c r="AX312" s="13" t="s">
        <v>78</v>
      </c>
      <c r="AY312" s="230" t="s">
        <v>146</v>
      </c>
    </row>
    <row r="313" spans="1:65" s="14" customFormat="1" ht="10">
      <c r="B313" s="231"/>
      <c r="C313" s="232"/>
      <c r="D313" s="222" t="s">
        <v>155</v>
      </c>
      <c r="E313" s="233" t="s">
        <v>1</v>
      </c>
      <c r="F313" s="234" t="s">
        <v>247</v>
      </c>
      <c r="G313" s="232"/>
      <c r="H313" s="235">
        <v>22.67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AT313" s="241" t="s">
        <v>155</v>
      </c>
      <c r="AU313" s="241" t="s">
        <v>87</v>
      </c>
      <c r="AV313" s="14" t="s">
        <v>87</v>
      </c>
      <c r="AW313" s="14" t="s">
        <v>32</v>
      </c>
      <c r="AX313" s="14" t="s">
        <v>78</v>
      </c>
      <c r="AY313" s="241" t="s">
        <v>146</v>
      </c>
    </row>
    <row r="314" spans="1:65" s="15" customFormat="1" ht="10">
      <c r="B314" s="242"/>
      <c r="C314" s="243"/>
      <c r="D314" s="222" t="s">
        <v>155</v>
      </c>
      <c r="E314" s="244" t="s">
        <v>1</v>
      </c>
      <c r="F314" s="245" t="s">
        <v>160</v>
      </c>
      <c r="G314" s="243"/>
      <c r="H314" s="246">
        <v>216.67800000000005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AT314" s="252" t="s">
        <v>155</v>
      </c>
      <c r="AU314" s="252" t="s">
        <v>87</v>
      </c>
      <c r="AV314" s="15" t="s">
        <v>153</v>
      </c>
      <c r="AW314" s="15" t="s">
        <v>32</v>
      </c>
      <c r="AX314" s="15" t="s">
        <v>83</v>
      </c>
      <c r="AY314" s="252" t="s">
        <v>146</v>
      </c>
    </row>
    <row r="315" spans="1:65" s="2" customFormat="1" ht="24.15" customHeight="1">
      <c r="A315" s="36"/>
      <c r="B315" s="37"/>
      <c r="C315" s="207" t="s">
        <v>248</v>
      </c>
      <c r="D315" s="207" t="s">
        <v>149</v>
      </c>
      <c r="E315" s="208" t="s">
        <v>249</v>
      </c>
      <c r="F315" s="209" t="s">
        <v>250</v>
      </c>
      <c r="G315" s="210" t="s">
        <v>196</v>
      </c>
      <c r="H315" s="211">
        <v>22.67</v>
      </c>
      <c r="I315" s="212"/>
      <c r="J315" s="213">
        <f>ROUND(I315*H315,2)</f>
        <v>0</v>
      </c>
      <c r="K315" s="214"/>
      <c r="L315" s="39"/>
      <c r="M315" s="215" t="s">
        <v>1</v>
      </c>
      <c r="N315" s="216" t="s">
        <v>43</v>
      </c>
      <c r="O315" s="73"/>
      <c r="P315" s="217">
        <f>O315*H315</f>
        <v>0</v>
      </c>
      <c r="Q315" s="217">
        <v>1.8380000000000001E-2</v>
      </c>
      <c r="R315" s="217">
        <f>Q315*H315</f>
        <v>0.41667460000000006</v>
      </c>
      <c r="S315" s="217">
        <v>0</v>
      </c>
      <c r="T315" s="218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19" t="s">
        <v>153</v>
      </c>
      <c r="AT315" s="219" t="s">
        <v>149</v>
      </c>
      <c r="AU315" s="219" t="s">
        <v>87</v>
      </c>
      <c r="AY315" s="18" t="s">
        <v>146</v>
      </c>
      <c r="BE315" s="112">
        <f>IF(N315="základní",J315,0)</f>
        <v>0</v>
      </c>
      <c r="BF315" s="112">
        <f>IF(N315="snížená",J315,0)</f>
        <v>0</v>
      </c>
      <c r="BG315" s="112">
        <f>IF(N315="zákl. přenesená",J315,0)</f>
        <v>0</v>
      </c>
      <c r="BH315" s="112">
        <f>IF(N315="sníž. přenesená",J315,0)</f>
        <v>0</v>
      </c>
      <c r="BI315" s="112">
        <f>IF(N315="nulová",J315,0)</f>
        <v>0</v>
      </c>
      <c r="BJ315" s="18" t="s">
        <v>83</v>
      </c>
      <c r="BK315" s="112">
        <f>ROUND(I315*H315,2)</f>
        <v>0</v>
      </c>
      <c r="BL315" s="18" t="s">
        <v>153</v>
      </c>
      <c r="BM315" s="219" t="s">
        <v>251</v>
      </c>
    </row>
    <row r="316" spans="1:65" s="13" customFormat="1" ht="10">
      <c r="B316" s="220"/>
      <c r="C316" s="221"/>
      <c r="D316" s="222" t="s">
        <v>155</v>
      </c>
      <c r="E316" s="223" t="s">
        <v>1</v>
      </c>
      <c r="F316" s="224" t="s">
        <v>156</v>
      </c>
      <c r="G316" s="221"/>
      <c r="H316" s="223" t="s">
        <v>1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155</v>
      </c>
      <c r="AU316" s="230" t="s">
        <v>87</v>
      </c>
      <c r="AV316" s="13" t="s">
        <v>83</v>
      </c>
      <c r="AW316" s="13" t="s">
        <v>32</v>
      </c>
      <c r="AX316" s="13" t="s">
        <v>78</v>
      </c>
      <c r="AY316" s="230" t="s">
        <v>146</v>
      </c>
    </row>
    <row r="317" spans="1:65" s="13" customFormat="1" ht="10">
      <c r="B317" s="220"/>
      <c r="C317" s="221"/>
      <c r="D317" s="222" t="s">
        <v>155</v>
      </c>
      <c r="E317" s="223" t="s">
        <v>1</v>
      </c>
      <c r="F317" s="224" t="s">
        <v>157</v>
      </c>
      <c r="G317" s="221"/>
      <c r="H317" s="223" t="s">
        <v>1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155</v>
      </c>
      <c r="AU317" s="230" t="s">
        <v>87</v>
      </c>
      <c r="AV317" s="13" t="s">
        <v>83</v>
      </c>
      <c r="AW317" s="13" t="s">
        <v>32</v>
      </c>
      <c r="AX317" s="13" t="s">
        <v>78</v>
      </c>
      <c r="AY317" s="230" t="s">
        <v>146</v>
      </c>
    </row>
    <row r="318" spans="1:65" s="14" customFormat="1" ht="10">
      <c r="B318" s="231"/>
      <c r="C318" s="232"/>
      <c r="D318" s="222" t="s">
        <v>155</v>
      </c>
      <c r="E318" s="233" t="s">
        <v>1</v>
      </c>
      <c r="F318" s="234" t="s">
        <v>252</v>
      </c>
      <c r="G318" s="232"/>
      <c r="H318" s="235">
        <v>3.238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155</v>
      </c>
      <c r="AU318" s="241" t="s">
        <v>87</v>
      </c>
      <c r="AV318" s="14" t="s">
        <v>87</v>
      </c>
      <c r="AW318" s="14" t="s">
        <v>32</v>
      </c>
      <c r="AX318" s="14" t="s">
        <v>78</v>
      </c>
      <c r="AY318" s="241" t="s">
        <v>146</v>
      </c>
    </row>
    <row r="319" spans="1:65" s="14" customFormat="1" ht="10">
      <c r="B319" s="231"/>
      <c r="C319" s="232"/>
      <c r="D319" s="222" t="s">
        <v>155</v>
      </c>
      <c r="E319" s="233" t="s">
        <v>1</v>
      </c>
      <c r="F319" s="234" t="s">
        <v>205</v>
      </c>
      <c r="G319" s="232"/>
      <c r="H319" s="235">
        <v>7.0880000000000001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155</v>
      </c>
      <c r="AU319" s="241" t="s">
        <v>87</v>
      </c>
      <c r="AV319" s="14" t="s">
        <v>87</v>
      </c>
      <c r="AW319" s="14" t="s">
        <v>32</v>
      </c>
      <c r="AX319" s="14" t="s">
        <v>78</v>
      </c>
      <c r="AY319" s="241" t="s">
        <v>146</v>
      </c>
    </row>
    <row r="320" spans="1:65" s="13" customFormat="1" ht="10">
      <c r="B320" s="220"/>
      <c r="C320" s="221"/>
      <c r="D320" s="222" t="s">
        <v>155</v>
      </c>
      <c r="E320" s="223" t="s">
        <v>1</v>
      </c>
      <c r="F320" s="224" t="s">
        <v>206</v>
      </c>
      <c r="G320" s="221"/>
      <c r="H320" s="223" t="s">
        <v>1</v>
      </c>
      <c r="I320" s="225"/>
      <c r="J320" s="221"/>
      <c r="K320" s="221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155</v>
      </c>
      <c r="AU320" s="230" t="s">
        <v>87</v>
      </c>
      <c r="AV320" s="13" t="s">
        <v>83</v>
      </c>
      <c r="AW320" s="13" t="s">
        <v>32</v>
      </c>
      <c r="AX320" s="13" t="s">
        <v>78</v>
      </c>
      <c r="AY320" s="230" t="s">
        <v>146</v>
      </c>
    </row>
    <row r="321" spans="2:51" s="14" customFormat="1" ht="10">
      <c r="B321" s="231"/>
      <c r="C321" s="232"/>
      <c r="D321" s="222" t="s">
        <v>155</v>
      </c>
      <c r="E321" s="233" t="s">
        <v>1</v>
      </c>
      <c r="F321" s="234" t="s">
        <v>207</v>
      </c>
      <c r="G321" s="232"/>
      <c r="H321" s="235">
        <v>-1.379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155</v>
      </c>
      <c r="AU321" s="241" t="s">
        <v>87</v>
      </c>
      <c r="AV321" s="14" t="s">
        <v>87</v>
      </c>
      <c r="AW321" s="14" t="s">
        <v>32</v>
      </c>
      <c r="AX321" s="14" t="s">
        <v>78</v>
      </c>
      <c r="AY321" s="241" t="s">
        <v>146</v>
      </c>
    </row>
    <row r="322" spans="2:51" s="13" customFormat="1" ht="10">
      <c r="B322" s="220"/>
      <c r="C322" s="221"/>
      <c r="D322" s="222" t="s">
        <v>155</v>
      </c>
      <c r="E322" s="223" t="s">
        <v>1</v>
      </c>
      <c r="F322" s="224" t="s">
        <v>253</v>
      </c>
      <c r="G322" s="221"/>
      <c r="H322" s="223" t="s">
        <v>1</v>
      </c>
      <c r="I322" s="225"/>
      <c r="J322" s="221"/>
      <c r="K322" s="221"/>
      <c r="L322" s="226"/>
      <c r="M322" s="227"/>
      <c r="N322" s="228"/>
      <c r="O322" s="228"/>
      <c r="P322" s="228"/>
      <c r="Q322" s="228"/>
      <c r="R322" s="228"/>
      <c r="S322" s="228"/>
      <c r="T322" s="229"/>
      <c r="AT322" s="230" t="s">
        <v>155</v>
      </c>
      <c r="AU322" s="230" t="s">
        <v>87</v>
      </c>
      <c r="AV322" s="13" t="s">
        <v>83</v>
      </c>
      <c r="AW322" s="13" t="s">
        <v>32</v>
      </c>
      <c r="AX322" s="13" t="s">
        <v>78</v>
      </c>
      <c r="AY322" s="230" t="s">
        <v>146</v>
      </c>
    </row>
    <row r="323" spans="2:51" s="14" customFormat="1" ht="10">
      <c r="B323" s="231"/>
      <c r="C323" s="232"/>
      <c r="D323" s="222" t="s">
        <v>155</v>
      </c>
      <c r="E323" s="233" t="s">
        <v>1</v>
      </c>
      <c r="F323" s="234" t="s">
        <v>254</v>
      </c>
      <c r="G323" s="232"/>
      <c r="H323" s="235">
        <v>0.98499999999999999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155</v>
      </c>
      <c r="AU323" s="241" t="s">
        <v>87</v>
      </c>
      <c r="AV323" s="14" t="s">
        <v>87</v>
      </c>
      <c r="AW323" s="14" t="s">
        <v>32</v>
      </c>
      <c r="AX323" s="14" t="s">
        <v>78</v>
      </c>
      <c r="AY323" s="241" t="s">
        <v>146</v>
      </c>
    </row>
    <row r="324" spans="2:51" s="14" customFormat="1" ht="10">
      <c r="B324" s="231"/>
      <c r="C324" s="232"/>
      <c r="D324" s="222" t="s">
        <v>155</v>
      </c>
      <c r="E324" s="233" t="s">
        <v>1</v>
      </c>
      <c r="F324" s="234" t="s">
        <v>158</v>
      </c>
      <c r="G324" s="232"/>
      <c r="H324" s="235">
        <v>0.56299999999999994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155</v>
      </c>
      <c r="AU324" s="241" t="s">
        <v>87</v>
      </c>
      <c r="AV324" s="14" t="s">
        <v>87</v>
      </c>
      <c r="AW324" s="14" t="s">
        <v>32</v>
      </c>
      <c r="AX324" s="14" t="s">
        <v>78</v>
      </c>
      <c r="AY324" s="241" t="s">
        <v>146</v>
      </c>
    </row>
    <row r="325" spans="2:51" s="14" customFormat="1" ht="10">
      <c r="B325" s="231"/>
      <c r="C325" s="232"/>
      <c r="D325" s="222" t="s">
        <v>155</v>
      </c>
      <c r="E325" s="233" t="s">
        <v>1</v>
      </c>
      <c r="F325" s="234" t="s">
        <v>255</v>
      </c>
      <c r="G325" s="232"/>
      <c r="H325" s="235">
        <v>0.75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155</v>
      </c>
      <c r="AU325" s="241" t="s">
        <v>87</v>
      </c>
      <c r="AV325" s="14" t="s">
        <v>87</v>
      </c>
      <c r="AW325" s="14" t="s">
        <v>32</v>
      </c>
      <c r="AX325" s="14" t="s">
        <v>78</v>
      </c>
      <c r="AY325" s="241" t="s">
        <v>146</v>
      </c>
    </row>
    <row r="326" spans="2:51" s="14" customFormat="1" ht="10">
      <c r="B326" s="231"/>
      <c r="C326" s="232"/>
      <c r="D326" s="222" t="s">
        <v>155</v>
      </c>
      <c r="E326" s="233" t="s">
        <v>1</v>
      </c>
      <c r="F326" s="234" t="s">
        <v>256</v>
      </c>
      <c r="G326" s="232"/>
      <c r="H326" s="235">
        <v>0.09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155</v>
      </c>
      <c r="AU326" s="241" t="s">
        <v>87</v>
      </c>
      <c r="AV326" s="14" t="s">
        <v>87</v>
      </c>
      <c r="AW326" s="14" t="s">
        <v>32</v>
      </c>
      <c r="AX326" s="14" t="s">
        <v>78</v>
      </c>
      <c r="AY326" s="241" t="s">
        <v>146</v>
      </c>
    </row>
    <row r="327" spans="2:51" s="16" customFormat="1" ht="10">
      <c r="B327" s="264"/>
      <c r="C327" s="265"/>
      <c r="D327" s="222" t="s">
        <v>155</v>
      </c>
      <c r="E327" s="266" t="s">
        <v>1</v>
      </c>
      <c r="F327" s="267" t="s">
        <v>187</v>
      </c>
      <c r="G327" s="265"/>
      <c r="H327" s="268">
        <v>11.335000000000001</v>
      </c>
      <c r="I327" s="269"/>
      <c r="J327" s="265"/>
      <c r="K327" s="265"/>
      <c r="L327" s="270"/>
      <c r="M327" s="271"/>
      <c r="N327" s="272"/>
      <c r="O327" s="272"/>
      <c r="P327" s="272"/>
      <c r="Q327" s="272"/>
      <c r="R327" s="272"/>
      <c r="S327" s="272"/>
      <c r="T327" s="273"/>
      <c r="AT327" s="274" t="s">
        <v>155</v>
      </c>
      <c r="AU327" s="274" t="s">
        <v>87</v>
      </c>
      <c r="AV327" s="16" t="s">
        <v>147</v>
      </c>
      <c r="AW327" s="16" t="s">
        <v>32</v>
      </c>
      <c r="AX327" s="16" t="s">
        <v>78</v>
      </c>
      <c r="AY327" s="274" t="s">
        <v>146</v>
      </c>
    </row>
    <row r="328" spans="2:51" s="13" customFormat="1" ht="10">
      <c r="B328" s="220"/>
      <c r="C328" s="221"/>
      <c r="D328" s="222" t="s">
        <v>155</v>
      </c>
      <c r="E328" s="223" t="s">
        <v>1</v>
      </c>
      <c r="F328" s="224" t="s">
        <v>159</v>
      </c>
      <c r="G328" s="221"/>
      <c r="H328" s="223" t="s">
        <v>1</v>
      </c>
      <c r="I328" s="225"/>
      <c r="J328" s="221"/>
      <c r="K328" s="221"/>
      <c r="L328" s="226"/>
      <c r="M328" s="227"/>
      <c r="N328" s="228"/>
      <c r="O328" s="228"/>
      <c r="P328" s="228"/>
      <c r="Q328" s="228"/>
      <c r="R328" s="228"/>
      <c r="S328" s="228"/>
      <c r="T328" s="229"/>
      <c r="AT328" s="230" t="s">
        <v>155</v>
      </c>
      <c r="AU328" s="230" t="s">
        <v>87</v>
      </c>
      <c r="AV328" s="13" t="s">
        <v>83</v>
      </c>
      <c r="AW328" s="13" t="s">
        <v>32</v>
      </c>
      <c r="AX328" s="13" t="s">
        <v>78</v>
      </c>
      <c r="AY328" s="230" t="s">
        <v>146</v>
      </c>
    </row>
    <row r="329" spans="2:51" s="14" customFormat="1" ht="10">
      <c r="B329" s="231"/>
      <c r="C329" s="232"/>
      <c r="D329" s="222" t="s">
        <v>155</v>
      </c>
      <c r="E329" s="233" t="s">
        <v>1</v>
      </c>
      <c r="F329" s="234" t="s">
        <v>252</v>
      </c>
      <c r="G329" s="232"/>
      <c r="H329" s="235">
        <v>3.238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155</v>
      </c>
      <c r="AU329" s="241" t="s">
        <v>87</v>
      </c>
      <c r="AV329" s="14" t="s">
        <v>87</v>
      </c>
      <c r="AW329" s="14" t="s">
        <v>32</v>
      </c>
      <c r="AX329" s="14" t="s">
        <v>78</v>
      </c>
      <c r="AY329" s="241" t="s">
        <v>146</v>
      </c>
    </row>
    <row r="330" spans="2:51" s="14" customFormat="1" ht="10">
      <c r="B330" s="231"/>
      <c r="C330" s="232"/>
      <c r="D330" s="222" t="s">
        <v>155</v>
      </c>
      <c r="E330" s="233" t="s">
        <v>1</v>
      </c>
      <c r="F330" s="234" t="s">
        <v>205</v>
      </c>
      <c r="G330" s="232"/>
      <c r="H330" s="235">
        <v>7.0880000000000001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AT330" s="241" t="s">
        <v>155</v>
      </c>
      <c r="AU330" s="241" t="s">
        <v>87</v>
      </c>
      <c r="AV330" s="14" t="s">
        <v>87</v>
      </c>
      <c r="AW330" s="14" t="s">
        <v>32</v>
      </c>
      <c r="AX330" s="14" t="s">
        <v>78</v>
      </c>
      <c r="AY330" s="241" t="s">
        <v>146</v>
      </c>
    </row>
    <row r="331" spans="2:51" s="13" customFormat="1" ht="10">
      <c r="B331" s="220"/>
      <c r="C331" s="221"/>
      <c r="D331" s="222" t="s">
        <v>155</v>
      </c>
      <c r="E331" s="223" t="s">
        <v>1</v>
      </c>
      <c r="F331" s="224" t="s">
        <v>206</v>
      </c>
      <c r="G331" s="221"/>
      <c r="H331" s="223" t="s">
        <v>1</v>
      </c>
      <c r="I331" s="225"/>
      <c r="J331" s="221"/>
      <c r="K331" s="221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155</v>
      </c>
      <c r="AU331" s="230" t="s">
        <v>87</v>
      </c>
      <c r="AV331" s="13" t="s">
        <v>83</v>
      </c>
      <c r="AW331" s="13" t="s">
        <v>32</v>
      </c>
      <c r="AX331" s="13" t="s">
        <v>78</v>
      </c>
      <c r="AY331" s="230" t="s">
        <v>146</v>
      </c>
    </row>
    <row r="332" spans="2:51" s="14" customFormat="1" ht="10">
      <c r="B332" s="231"/>
      <c r="C332" s="232"/>
      <c r="D332" s="222" t="s">
        <v>155</v>
      </c>
      <c r="E332" s="233" t="s">
        <v>1</v>
      </c>
      <c r="F332" s="234" t="s">
        <v>207</v>
      </c>
      <c r="G332" s="232"/>
      <c r="H332" s="235">
        <v>-1.379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AT332" s="241" t="s">
        <v>155</v>
      </c>
      <c r="AU332" s="241" t="s">
        <v>87</v>
      </c>
      <c r="AV332" s="14" t="s">
        <v>87</v>
      </c>
      <c r="AW332" s="14" t="s">
        <v>32</v>
      </c>
      <c r="AX332" s="14" t="s">
        <v>78</v>
      </c>
      <c r="AY332" s="241" t="s">
        <v>146</v>
      </c>
    </row>
    <row r="333" spans="2:51" s="13" customFormat="1" ht="10">
      <c r="B333" s="220"/>
      <c r="C333" s="221"/>
      <c r="D333" s="222" t="s">
        <v>155</v>
      </c>
      <c r="E333" s="223" t="s">
        <v>1</v>
      </c>
      <c r="F333" s="224" t="s">
        <v>253</v>
      </c>
      <c r="G333" s="221"/>
      <c r="H333" s="223" t="s">
        <v>1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155</v>
      </c>
      <c r="AU333" s="230" t="s">
        <v>87</v>
      </c>
      <c r="AV333" s="13" t="s">
        <v>83</v>
      </c>
      <c r="AW333" s="13" t="s">
        <v>32</v>
      </c>
      <c r="AX333" s="13" t="s">
        <v>78</v>
      </c>
      <c r="AY333" s="230" t="s">
        <v>146</v>
      </c>
    </row>
    <row r="334" spans="2:51" s="14" customFormat="1" ht="10">
      <c r="B334" s="231"/>
      <c r="C334" s="232"/>
      <c r="D334" s="222" t="s">
        <v>155</v>
      </c>
      <c r="E334" s="233" t="s">
        <v>1</v>
      </c>
      <c r="F334" s="234" t="s">
        <v>254</v>
      </c>
      <c r="G334" s="232"/>
      <c r="H334" s="235">
        <v>0.98499999999999999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AT334" s="241" t="s">
        <v>155</v>
      </c>
      <c r="AU334" s="241" t="s">
        <v>87</v>
      </c>
      <c r="AV334" s="14" t="s">
        <v>87</v>
      </c>
      <c r="AW334" s="14" t="s">
        <v>32</v>
      </c>
      <c r="AX334" s="14" t="s">
        <v>78</v>
      </c>
      <c r="AY334" s="241" t="s">
        <v>146</v>
      </c>
    </row>
    <row r="335" spans="2:51" s="14" customFormat="1" ht="10">
      <c r="B335" s="231"/>
      <c r="C335" s="232"/>
      <c r="D335" s="222" t="s">
        <v>155</v>
      </c>
      <c r="E335" s="233" t="s">
        <v>1</v>
      </c>
      <c r="F335" s="234" t="s">
        <v>158</v>
      </c>
      <c r="G335" s="232"/>
      <c r="H335" s="235">
        <v>0.56299999999999994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155</v>
      </c>
      <c r="AU335" s="241" t="s">
        <v>87</v>
      </c>
      <c r="AV335" s="14" t="s">
        <v>87</v>
      </c>
      <c r="AW335" s="14" t="s">
        <v>32</v>
      </c>
      <c r="AX335" s="14" t="s">
        <v>78</v>
      </c>
      <c r="AY335" s="241" t="s">
        <v>146</v>
      </c>
    </row>
    <row r="336" spans="2:51" s="14" customFormat="1" ht="10">
      <c r="B336" s="231"/>
      <c r="C336" s="232"/>
      <c r="D336" s="222" t="s">
        <v>155</v>
      </c>
      <c r="E336" s="233" t="s">
        <v>1</v>
      </c>
      <c r="F336" s="234" t="s">
        <v>255</v>
      </c>
      <c r="G336" s="232"/>
      <c r="H336" s="235">
        <v>0.75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155</v>
      </c>
      <c r="AU336" s="241" t="s">
        <v>87</v>
      </c>
      <c r="AV336" s="14" t="s">
        <v>87</v>
      </c>
      <c r="AW336" s="14" t="s">
        <v>32</v>
      </c>
      <c r="AX336" s="14" t="s">
        <v>78</v>
      </c>
      <c r="AY336" s="241" t="s">
        <v>146</v>
      </c>
    </row>
    <row r="337" spans="1:65" s="14" customFormat="1" ht="10">
      <c r="B337" s="231"/>
      <c r="C337" s="232"/>
      <c r="D337" s="222" t="s">
        <v>155</v>
      </c>
      <c r="E337" s="233" t="s">
        <v>1</v>
      </c>
      <c r="F337" s="234" t="s">
        <v>256</v>
      </c>
      <c r="G337" s="232"/>
      <c r="H337" s="235">
        <v>0.09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155</v>
      </c>
      <c r="AU337" s="241" t="s">
        <v>87</v>
      </c>
      <c r="AV337" s="14" t="s">
        <v>87</v>
      </c>
      <c r="AW337" s="14" t="s">
        <v>32</v>
      </c>
      <c r="AX337" s="14" t="s">
        <v>78</v>
      </c>
      <c r="AY337" s="241" t="s">
        <v>146</v>
      </c>
    </row>
    <row r="338" spans="1:65" s="16" customFormat="1" ht="10">
      <c r="B338" s="264"/>
      <c r="C338" s="265"/>
      <c r="D338" s="222" t="s">
        <v>155</v>
      </c>
      <c r="E338" s="266" t="s">
        <v>1</v>
      </c>
      <c r="F338" s="267" t="s">
        <v>187</v>
      </c>
      <c r="G338" s="265"/>
      <c r="H338" s="268">
        <v>11.335000000000001</v>
      </c>
      <c r="I338" s="269"/>
      <c r="J338" s="265"/>
      <c r="K338" s="265"/>
      <c r="L338" s="270"/>
      <c r="M338" s="271"/>
      <c r="N338" s="272"/>
      <c r="O338" s="272"/>
      <c r="P338" s="272"/>
      <c r="Q338" s="272"/>
      <c r="R338" s="272"/>
      <c r="S338" s="272"/>
      <c r="T338" s="273"/>
      <c r="AT338" s="274" t="s">
        <v>155</v>
      </c>
      <c r="AU338" s="274" t="s">
        <v>87</v>
      </c>
      <c r="AV338" s="16" t="s">
        <v>147</v>
      </c>
      <c r="AW338" s="16" t="s">
        <v>32</v>
      </c>
      <c r="AX338" s="16" t="s">
        <v>78</v>
      </c>
      <c r="AY338" s="274" t="s">
        <v>146</v>
      </c>
    </row>
    <row r="339" spans="1:65" s="15" customFormat="1" ht="10">
      <c r="B339" s="242"/>
      <c r="C339" s="243"/>
      <c r="D339" s="222" t="s">
        <v>155</v>
      </c>
      <c r="E339" s="244" t="s">
        <v>1</v>
      </c>
      <c r="F339" s="245" t="s">
        <v>160</v>
      </c>
      <c r="G339" s="243"/>
      <c r="H339" s="246">
        <v>22.669999999999998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AT339" s="252" t="s">
        <v>155</v>
      </c>
      <c r="AU339" s="252" t="s">
        <v>87</v>
      </c>
      <c r="AV339" s="15" t="s">
        <v>153</v>
      </c>
      <c r="AW339" s="15" t="s">
        <v>32</v>
      </c>
      <c r="AX339" s="15" t="s">
        <v>83</v>
      </c>
      <c r="AY339" s="252" t="s">
        <v>146</v>
      </c>
    </row>
    <row r="340" spans="1:65" s="2" customFormat="1" ht="24.15" customHeight="1">
      <c r="A340" s="36"/>
      <c r="B340" s="37"/>
      <c r="C340" s="207" t="s">
        <v>257</v>
      </c>
      <c r="D340" s="207" t="s">
        <v>149</v>
      </c>
      <c r="E340" s="208" t="s">
        <v>258</v>
      </c>
      <c r="F340" s="209" t="s">
        <v>259</v>
      </c>
      <c r="G340" s="210" t="s">
        <v>196</v>
      </c>
      <c r="H340" s="211">
        <v>209.84800000000001</v>
      </c>
      <c r="I340" s="212"/>
      <c r="J340" s="213">
        <f>ROUND(I340*H340,2)</f>
        <v>0</v>
      </c>
      <c r="K340" s="214"/>
      <c r="L340" s="39"/>
      <c r="M340" s="215" t="s">
        <v>1</v>
      </c>
      <c r="N340" s="216" t="s">
        <v>43</v>
      </c>
      <c r="O340" s="73"/>
      <c r="P340" s="217">
        <f>O340*H340</f>
        <v>0</v>
      </c>
      <c r="Q340" s="217">
        <v>2.1000000000000001E-2</v>
      </c>
      <c r="R340" s="217">
        <f>Q340*H340</f>
        <v>4.4068080000000007</v>
      </c>
      <c r="S340" s="217">
        <v>0</v>
      </c>
      <c r="T340" s="218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19" t="s">
        <v>153</v>
      </c>
      <c r="AT340" s="219" t="s">
        <v>149</v>
      </c>
      <c r="AU340" s="219" t="s">
        <v>87</v>
      </c>
      <c r="AY340" s="18" t="s">
        <v>146</v>
      </c>
      <c r="BE340" s="112">
        <f>IF(N340="základní",J340,0)</f>
        <v>0</v>
      </c>
      <c r="BF340" s="112">
        <f>IF(N340="snížená",J340,0)</f>
        <v>0</v>
      </c>
      <c r="BG340" s="112">
        <f>IF(N340="zákl. přenesená",J340,0)</f>
        <v>0</v>
      </c>
      <c r="BH340" s="112">
        <f>IF(N340="sníž. přenesená",J340,0)</f>
        <v>0</v>
      </c>
      <c r="BI340" s="112">
        <f>IF(N340="nulová",J340,0)</f>
        <v>0</v>
      </c>
      <c r="BJ340" s="18" t="s">
        <v>83</v>
      </c>
      <c r="BK340" s="112">
        <f>ROUND(I340*H340,2)</f>
        <v>0</v>
      </c>
      <c r="BL340" s="18" t="s">
        <v>153</v>
      </c>
      <c r="BM340" s="219" t="s">
        <v>260</v>
      </c>
    </row>
    <row r="341" spans="1:65" s="13" customFormat="1" ht="10">
      <c r="B341" s="220"/>
      <c r="C341" s="221"/>
      <c r="D341" s="222" t="s">
        <v>155</v>
      </c>
      <c r="E341" s="223" t="s">
        <v>1</v>
      </c>
      <c r="F341" s="224" t="s">
        <v>156</v>
      </c>
      <c r="G341" s="221"/>
      <c r="H341" s="223" t="s">
        <v>1</v>
      </c>
      <c r="I341" s="225"/>
      <c r="J341" s="221"/>
      <c r="K341" s="221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155</v>
      </c>
      <c r="AU341" s="230" t="s">
        <v>87</v>
      </c>
      <c r="AV341" s="13" t="s">
        <v>83</v>
      </c>
      <c r="AW341" s="13" t="s">
        <v>32</v>
      </c>
      <c r="AX341" s="13" t="s">
        <v>78</v>
      </c>
      <c r="AY341" s="230" t="s">
        <v>146</v>
      </c>
    </row>
    <row r="342" spans="1:65" s="13" customFormat="1" ht="10">
      <c r="B342" s="220"/>
      <c r="C342" s="221"/>
      <c r="D342" s="222" t="s">
        <v>155</v>
      </c>
      <c r="E342" s="223" t="s">
        <v>1</v>
      </c>
      <c r="F342" s="224" t="s">
        <v>157</v>
      </c>
      <c r="G342" s="221"/>
      <c r="H342" s="223" t="s">
        <v>1</v>
      </c>
      <c r="I342" s="225"/>
      <c r="J342" s="221"/>
      <c r="K342" s="221"/>
      <c r="L342" s="226"/>
      <c r="M342" s="227"/>
      <c r="N342" s="228"/>
      <c r="O342" s="228"/>
      <c r="P342" s="228"/>
      <c r="Q342" s="228"/>
      <c r="R342" s="228"/>
      <c r="S342" s="228"/>
      <c r="T342" s="229"/>
      <c r="AT342" s="230" t="s">
        <v>155</v>
      </c>
      <c r="AU342" s="230" t="s">
        <v>87</v>
      </c>
      <c r="AV342" s="13" t="s">
        <v>83</v>
      </c>
      <c r="AW342" s="13" t="s">
        <v>32</v>
      </c>
      <c r="AX342" s="13" t="s">
        <v>78</v>
      </c>
      <c r="AY342" s="230" t="s">
        <v>146</v>
      </c>
    </row>
    <row r="343" spans="1:65" s="14" customFormat="1" ht="10">
      <c r="B343" s="231"/>
      <c r="C343" s="232"/>
      <c r="D343" s="222" t="s">
        <v>155</v>
      </c>
      <c r="E343" s="233" t="s">
        <v>1</v>
      </c>
      <c r="F343" s="234" t="s">
        <v>261</v>
      </c>
      <c r="G343" s="232"/>
      <c r="H343" s="235">
        <v>61.335999999999999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AT343" s="241" t="s">
        <v>155</v>
      </c>
      <c r="AU343" s="241" t="s">
        <v>87</v>
      </c>
      <c r="AV343" s="14" t="s">
        <v>87</v>
      </c>
      <c r="AW343" s="14" t="s">
        <v>32</v>
      </c>
      <c r="AX343" s="14" t="s">
        <v>78</v>
      </c>
      <c r="AY343" s="241" t="s">
        <v>146</v>
      </c>
    </row>
    <row r="344" spans="1:65" s="13" customFormat="1" ht="10">
      <c r="B344" s="220"/>
      <c r="C344" s="221"/>
      <c r="D344" s="222" t="s">
        <v>155</v>
      </c>
      <c r="E344" s="223" t="s">
        <v>1</v>
      </c>
      <c r="F344" s="224" t="s">
        <v>206</v>
      </c>
      <c r="G344" s="221"/>
      <c r="H344" s="223" t="s">
        <v>1</v>
      </c>
      <c r="I344" s="225"/>
      <c r="J344" s="221"/>
      <c r="K344" s="221"/>
      <c r="L344" s="226"/>
      <c r="M344" s="227"/>
      <c r="N344" s="228"/>
      <c r="O344" s="228"/>
      <c r="P344" s="228"/>
      <c r="Q344" s="228"/>
      <c r="R344" s="228"/>
      <c r="S344" s="228"/>
      <c r="T344" s="229"/>
      <c r="AT344" s="230" t="s">
        <v>155</v>
      </c>
      <c r="AU344" s="230" t="s">
        <v>87</v>
      </c>
      <c r="AV344" s="13" t="s">
        <v>83</v>
      </c>
      <c r="AW344" s="13" t="s">
        <v>32</v>
      </c>
      <c r="AX344" s="13" t="s">
        <v>78</v>
      </c>
      <c r="AY344" s="230" t="s">
        <v>146</v>
      </c>
    </row>
    <row r="345" spans="1:65" s="14" customFormat="1" ht="10">
      <c r="B345" s="231"/>
      <c r="C345" s="232"/>
      <c r="D345" s="222" t="s">
        <v>155</v>
      </c>
      <c r="E345" s="233" t="s">
        <v>1</v>
      </c>
      <c r="F345" s="234" t="s">
        <v>237</v>
      </c>
      <c r="G345" s="232"/>
      <c r="H345" s="235">
        <v>-7.0919999999999996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155</v>
      </c>
      <c r="AU345" s="241" t="s">
        <v>87</v>
      </c>
      <c r="AV345" s="14" t="s">
        <v>87</v>
      </c>
      <c r="AW345" s="14" t="s">
        <v>32</v>
      </c>
      <c r="AX345" s="14" t="s">
        <v>78</v>
      </c>
      <c r="AY345" s="241" t="s">
        <v>146</v>
      </c>
    </row>
    <row r="346" spans="1:65" s="14" customFormat="1" ht="10">
      <c r="B346" s="231"/>
      <c r="C346" s="232"/>
      <c r="D346" s="222" t="s">
        <v>155</v>
      </c>
      <c r="E346" s="233" t="s">
        <v>1</v>
      </c>
      <c r="F346" s="234" t="s">
        <v>207</v>
      </c>
      <c r="G346" s="232"/>
      <c r="H346" s="235">
        <v>-1.379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AT346" s="241" t="s">
        <v>155</v>
      </c>
      <c r="AU346" s="241" t="s">
        <v>87</v>
      </c>
      <c r="AV346" s="14" t="s">
        <v>87</v>
      </c>
      <c r="AW346" s="14" t="s">
        <v>32</v>
      </c>
      <c r="AX346" s="14" t="s">
        <v>78</v>
      </c>
      <c r="AY346" s="241" t="s">
        <v>146</v>
      </c>
    </row>
    <row r="347" spans="1:65" s="14" customFormat="1" ht="10">
      <c r="B347" s="231"/>
      <c r="C347" s="232"/>
      <c r="D347" s="222" t="s">
        <v>155</v>
      </c>
      <c r="E347" s="233" t="s">
        <v>1</v>
      </c>
      <c r="F347" s="234" t="s">
        <v>238</v>
      </c>
      <c r="G347" s="232"/>
      <c r="H347" s="235">
        <v>-1.5760000000000001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155</v>
      </c>
      <c r="AU347" s="241" t="s">
        <v>87</v>
      </c>
      <c r="AV347" s="14" t="s">
        <v>87</v>
      </c>
      <c r="AW347" s="14" t="s">
        <v>32</v>
      </c>
      <c r="AX347" s="14" t="s">
        <v>78</v>
      </c>
      <c r="AY347" s="241" t="s">
        <v>146</v>
      </c>
    </row>
    <row r="348" spans="1:65" s="14" customFormat="1" ht="10">
      <c r="B348" s="231"/>
      <c r="C348" s="232"/>
      <c r="D348" s="222" t="s">
        <v>155</v>
      </c>
      <c r="E348" s="233" t="s">
        <v>1</v>
      </c>
      <c r="F348" s="234" t="s">
        <v>239</v>
      </c>
      <c r="G348" s="232"/>
      <c r="H348" s="235">
        <v>-0.7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AT348" s="241" t="s">
        <v>155</v>
      </c>
      <c r="AU348" s="241" t="s">
        <v>87</v>
      </c>
      <c r="AV348" s="14" t="s">
        <v>87</v>
      </c>
      <c r="AW348" s="14" t="s">
        <v>32</v>
      </c>
      <c r="AX348" s="14" t="s">
        <v>78</v>
      </c>
      <c r="AY348" s="241" t="s">
        <v>146</v>
      </c>
    </row>
    <row r="349" spans="1:65" s="16" customFormat="1" ht="10">
      <c r="B349" s="264"/>
      <c r="C349" s="265"/>
      <c r="D349" s="222" t="s">
        <v>155</v>
      </c>
      <c r="E349" s="266" t="s">
        <v>1</v>
      </c>
      <c r="F349" s="267" t="s">
        <v>187</v>
      </c>
      <c r="G349" s="265"/>
      <c r="H349" s="268">
        <v>50.588999999999999</v>
      </c>
      <c r="I349" s="269"/>
      <c r="J349" s="265"/>
      <c r="K349" s="265"/>
      <c r="L349" s="270"/>
      <c r="M349" s="271"/>
      <c r="N349" s="272"/>
      <c r="O349" s="272"/>
      <c r="P349" s="272"/>
      <c r="Q349" s="272"/>
      <c r="R349" s="272"/>
      <c r="S349" s="272"/>
      <c r="T349" s="273"/>
      <c r="AT349" s="274" t="s">
        <v>155</v>
      </c>
      <c r="AU349" s="274" t="s">
        <v>87</v>
      </c>
      <c r="AV349" s="16" t="s">
        <v>147</v>
      </c>
      <c r="AW349" s="16" t="s">
        <v>32</v>
      </c>
      <c r="AX349" s="16" t="s">
        <v>78</v>
      </c>
      <c r="AY349" s="274" t="s">
        <v>146</v>
      </c>
    </row>
    <row r="350" spans="1:65" s="13" customFormat="1" ht="10">
      <c r="B350" s="220"/>
      <c r="C350" s="221"/>
      <c r="D350" s="222" t="s">
        <v>155</v>
      </c>
      <c r="E350" s="223" t="s">
        <v>1</v>
      </c>
      <c r="F350" s="224" t="s">
        <v>159</v>
      </c>
      <c r="G350" s="221"/>
      <c r="H350" s="223" t="s">
        <v>1</v>
      </c>
      <c r="I350" s="225"/>
      <c r="J350" s="221"/>
      <c r="K350" s="221"/>
      <c r="L350" s="226"/>
      <c r="M350" s="227"/>
      <c r="N350" s="228"/>
      <c r="O350" s="228"/>
      <c r="P350" s="228"/>
      <c r="Q350" s="228"/>
      <c r="R350" s="228"/>
      <c r="S350" s="228"/>
      <c r="T350" s="229"/>
      <c r="AT350" s="230" t="s">
        <v>155</v>
      </c>
      <c r="AU350" s="230" t="s">
        <v>87</v>
      </c>
      <c r="AV350" s="13" t="s">
        <v>83</v>
      </c>
      <c r="AW350" s="13" t="s">
        <v>32</v>
      </c>
      <c r="AX350" s="13" t="s">
        <v>78</v>
      </c>
      <c r="AY350" s="230" t="s">
        <v>146</v>
      </c>
    </row>
    <row r="351" spans="1:65" s="14" customFormat="1" ht="10">
      <c r="B351" s="231"/>
      <c r="C351" s="232"/>
      <c r="D351" s="222" t="s">
        <v>155</v>
      </c>
      <c r="E351" s="233" t="s">
        <v>1</v>
      </c>
      <c r="F351" s="234" t="s">
        <v>261</v>
      </c>
      <c r="G351" s="232"/>
      <c r="H351" s="235">
        <v>61.335999999999999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155</v>
      </c>
      <c r="AU351" s="241" t="s">
        <v>87</v>
      </c>
      <c r="AV351" s="14" t="s">
        <v>87</v>
      </c>
      <c r="AW351" s="14" t="s">
        <v>32</v>
      </c>
      <c r="AX351" s="14" t="s">
        <v>78</v>
      </c>
      <c r="AY351" s="241" t="s">
        <v>146</v>
      </c>
    </row>
    <row r="352" spans="1:65" s="13" customFormat="1" ht="10">
      <c r="B352" s="220"/>
      <c r="C352" s="221"/>
      <c r="D352" s="222" t="s">
        <v>155</v>
      </c>
      <c r="E352" s="223" t="s">
        <v>1</v>
      </c>
      <c r="F352" s="224" t="s">
        <v>206</v>
      </c>
      <c r="G352" s="221"/>
      <c r="H352" s="223" t="s">
        <v>1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155</v>
      </c>
      <c r="AU352" s="230" t="s">
        <v>87</v>
      </c>
      <c r="AV352" s="13" t="s">
        <v>83</v>
      </c>
      <c r="AW352" s="13" t="s">
        <v>32</v>
      </c>
      <c r="AX352" s="13" t="s">
        <v>78</v>
      </c>
      <c r="AY352" s="230" t="s">
        <v>146</v>
      </c>
    </row>
    <row r="353" spans="2:51" s="14" customFormat="1" ht="10">
      <c r="B353" s="231"/>
      <c r="C353" s="232"/>
      <c r="D353" s="222" t="s">
        <v>155</v>
      </c>
      <c r="E353" s="233" t="s">
        <v>1</v>
      </c>
      <c r="F353" s="234" t="s">
        <v>237</v>
      </c>
      <c r="G353" s="232"/>
      <c r="H353" s="235">
        <v>-7.0919999999999996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155</v>
      </c>
      <c r="AU353" s="241" t="s">
        <v>87</v>
      </c>
      <c r="AV353" s="14" t="s">
        <v>87</v>
      </c>
      <c r="AW353" s="14" t="s">
        <v>32</v>
      </c>
      <c r="AX353" s="14" t="s">
        <v>78</v>
      </c>
      <c r="AY353" s="241" t="s">
        <v>146</v>
      </c>
    </row>
    <row r="354" spans="2:51" s="14" customFormat="1" ht="10">
      <c r="B354" s="231"/>
      <c r="C354" s="232"/>
      <c r="D354" s="222" t="s">
        <v>155</v>
      </c>
      <c r="E354" s="233" t="s">
        <v>1</v>
      </c>
      <c r="F354" s="234" t="s">
        <v>207</v>
      </c>
      <c r="G354" s="232"/>
      <c r="H354" s="235">
        <v>-1.379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AT354" s="241" t="s">
        <v>155</v>
      </c>
      <c r="AU354" s="241" t="s">
        <v>87</v>
      </c>
      <c r="AV354" s="14" t="s">
        <v>87</v>
      </c>
      <c r="AW354" s="14" t="s">
        <v>32</v>
      </c>
      <c r="AX354" s="14" t="s">
        <v>78</v>
      </c>
      <c r="AY354" s="241" t="s">
        <v>146</v>
      </c>
    </row>
    <row r="355" spans="2:51" s="14" customFormat="1" ht="10">
      <c r="B355" s="231"/>
      <c r="C355" s="232"/>
      <c r="D355" s="222" t="s">
        <v>155</v>
      </c>
      <c r="E355" s="233" t="s">
        <v>1</v>
      </c>
      <c r="F355" s="234" t="s">
        <v>238</v>
      </c>
      <c r="G355" s="232"/>
      <c r="H355" s="235">
        <v>-1.5760000000000001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AT355" s="241" t="s">
        <v>155</v>
      </c>
      <c r="AU355" s="241" t="s">
        <v>87</v>
      </c>
      <c r="AV355" s="14" t="s">
        <v>87</v>
      </c>
      <c r="AW355" s="14" t="s">
        <v>32</v>
      </c>
      <c r="AX355" s="14" t="s">
        <v>78</v>
      </c>
      <c r="AY355" s="241" t="s">
        <v>146</v>
      </c>
    </row>
    <row r="356" spans="2:51" s="16" customFormat="1" ht="10">
      <c r="B356" s="264"/>
      <c r="C356" s="265"/>
      <c r="D356" s="222" t="s">
        <v>155</v>
      </c>
      <c r="E356" s="266" t="s">
        <v>1</v>
      </c>
      <c r="F356" s="267" t="s">
        <v>187</v>
      </c>
      <c r="G356" s="265"/>
      <c r="H356" s="268">
        <v>51.289000000000001</v>
      </c>
      <c r="I356" s="269"/>
      <c r="J356" s="265"/>
      <c r="K356" s="265"/>
      <c r="L356" s="270"/>
      <c r="M356" s="271"/>
      <c r="N356" s="272"/>
      <c r="O356" s="272"/>
      <c r="P356" s="272"/>
      <c r="Q356" s="272"/>
      <c r="R356" s="272"/>
      <c r="S356" s="272"/>
      <c r="T356" s="273"/>
      <c r="AT356" s="274" t="s">
        <v>155</v>
      </c>
      <c r="AU356" s="274" t="s">
        <v>87</v>
      </c>
      <c r="AV356" s="16" t="s">
        <v>147</v>
      </c>
      <c r="AW356" s="16" t="s">
        <v>32</v>
      </c>
      <c r="AX356" s="16" t="s">
        <v>78</v>
      </c>
      <c r="AY356" s="274" t="s">
        <v>146</v>
      </c>
    </row>
    <row r="357" spans="2:51" s="13" customFormat="1" ht="10">
      <c r="B357" s="220"/>
      <c r="C357" s="221"/>
      <c r="D357" s="222" t="s">
        <v>155</v>
      </c>
      <c r="E357" s="223" t="s">
        <v>1</v>
      </c>
      <c r="F357" s="224" t="s">
        <v>173</v>
      </c>
      <c r="G357" s="221"/>
      <c r="H357" s="223" t="s">
        <v>1</v>
      </c>
      <c r="I357" s="225"/>
      <c r="J357" s="221"/>
      <c r="K357" s="221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155</v>
      </c>
      <c r="AU357" s="230" t="s">
        <v>87</v>
      </c>
      <c r="AV357" s="13" t="s">
        <v>83</v>
      </c>
      <c r="AW357" s="13" t="s">
        <v>32</v>
      </c>
      <c r="AX357" s="13" t="s">
        <v>78</v>
      </c>
      <c r="AY357" s="230" t="s">
        <v>146</v>
      </c>
    </row>
    <row r="358" spans="2:51" s="14" customFormat="1" ht="10">
      <c r="B358" s="231"/>
      <c r="C358" s="232"/>
      <c r="D358" s="222" t="s">
        <v>155</v>
      </c>
      <c r="E358" s="233" t="s">
        <v>1</v>
      </c>
      <c r="F358" s="234" t="s">
        <v>240</v>
      </c>
      <c r="G358" s="232"/>
      <c r="H358" s="235">
        <v>55.968000000000004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155</v>
      </c>
      <c r="AU358" s="241" t="s">
        <v>87</v>
      </c>
      <c r="AV358" s="14" t="s">
        <v>87</v>
      </c>
      <c r="AW358" s="14" t="s">
        <v>32</v>
      </c>
      <c r="AX358" s="14" t="s">
        <v>78</v>
      </c>
      <c r="AY358" s="241" t="s">
        <v>146</v>
      </c>
    </row>
    <row r="359" spans="2:51" s="14" customFormat="1" ht="10">
      <c r="B359" s="231"/>
      <c r="C359" s="232"/>
      <c r="D359" s="222" t="s">
        <v>155</v>
      </c>
      <c r="E359" s="233" t="s">
        <v>1</v>
      </c>
      <c r="F359" s="234" t="s">
        <v>241</v>
      </c>
      <c r="G359" s="232"/>
      <c r="H359" s="235">
        <v>6.05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AT359" s="241" t="s">
        <v>155</v>
      </c>
      <c r="AU359" s="241" t="s">
        <v>87</v>
      </c>
      <c r="AV359" s="14" t="s">
        <v>87</v>
      </c>
      <c r="AW359" s="14" t="s">
        <v>32</v>
      </c>
      <c r="AX359" s="14" t="s">
        <v>78</v>
      </c>
      <c r="AY359" s="241" t="s">
        <v>146</v>
      </c>
    </row>
    <row r="360" spans="2:51" s="13" customFormat="1" ht="10">
      <c r="B360" s="220"/>
      <c r="C360" s="221"/>
      <c r="D360" s="222" t="s">
        <v>155</v>
      </c>
      <c r="E360" s="223" t="s">
        <v>1</v>
      </c>
      <c r="F360" s="224" t="s">
        <v>206</v>
      </c>
      <c r="G360" s="221"/>
      <c r="H360" s="223" t="s">
        <v>1</v>
      </c>
      <c r="I360" s="225"/>
      <c r="J360" s="221"/>
      <c r="K360" s="221"/>
      <c r="L360" s="226"/>
      <c r="M360" s="227"/>
      <c r="N360" s="228"/>
      <c r="O360" s="228"/>
      <c r="P360" s="228"/>
      <c r="Q360" s="228"/>
      <c r="R360" s="228"/>
      <c r="S360" s="228"/>
      <c r="T360" s="229"/>
      <c r="AT360" s="230" t="s">
        <v>155</v>
      </c>
      <c r="AU360" s="230" t="s">
        <v>87</v>
      </c>
      <c r="AV360" s="13" t="s">
        <v>83</v>
      </c>
      <c r="AW360" s="13" t="s">
        <v>32</v>
      </c>
      <c r="AX360" s="13" t="s">
        <v>78</v>
      </c>
      <c r="AY360" s="230" t="s">
        <v>146</v>
      </c>
    </row>
    <row r="361" spans="2:51" s="14" customFormat="1" ht="10">
      <c r="B361" s="231"/>
      <c r="C361" s="232"/>
      <c r="D361" s="222" t="s">
        <v>155</v>
      </c>
      <c r="E361" s="233" t="s">
        <v>1</v>
      </c>
      <c r="F361" s="234" t="s">
        <v>242</v>
      </c>
      <c r="G361" s="232"/>
      <c r="H361" s="235">
        <v>-4.7279999999999998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AT361" s="241" t="s">
        <v>155</v>
      </c>
      <c r="AU361" s="241" t="s">
        <v>87</v>
      </c>
      <c r="AV361" s="14" t="s">
        <v>87</v>
      </c>
      <c r="AW361" s="14" t="s">
        <v>32</v>
      </c>
      <c r="AX361" s="14" t="s">
        <v>78</v>
      </c>
      <c r="AY361" s="241" t="s">
        <v>146</v>
      </c>
    </row>
    <row r="362" spans="2:51" s="14" customFormat="1" ht="10">
      <c r="B362" s="231"/>
      <c r="C362" s="232"/>
      <c r="D362" s="222" t="s">
        <v>155</v>
      </c>
      <c r="E362" s="233" t="s">
        <v>1</v>
      </c>
      <c r="F362" s="234" t="s">
        <v>243</v>
      </c>
      <c r="G362" s="232"/>
      <c r="H362" s="235">
        <v>-1.379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AT362" s="241" t="s">
        <v>155</v>
      </c>
      <c r="AU362" s="241" t="s">
        <v>87</v>
      </c>
      <c r="AV362" s="14" t="s">
        <v>87</v>
      </c>
      <c r="AW362" s="14" t="s">
        <v>32</v>
      </c>
      <c r="AX362" s="14" t="s">
        <v>78</v>
      </c>
      <c r="AY362" s="241" t="s">
        <v>146</v>
      </c>
    </row>
    <row r="363" spans="2:51" s="14" customFormat="1" ht="10">
      <c r="B363" s="231"/>
      <c r="C363" s="232"/>
      <c r="D363" s="222" t="s">
        <v>155</v>
      </c>
      <c r="E363" s="233" t="s">
        <v>1</v>
      </c>
      <c r="F363" s="234" t="s">
        <v>244</v>
      </c>
      <c r="G363" s="232"/>
      <c r="H363" s="235">
        <v>-1.5760000000000001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AT363" s="241" t="s">
        <v>155</v>
      </c>
      <c r="AU363" s="241" t="s">
        <v>87</v>
      </c>
      <c r="AV363" s="14" t="s">
        <v>87</v>
      </c>
      <c r="AW363" s="14" t="s">
        <v>32</v>
      </c>
      <c r="AX363" s="14" t="s">
        <v>78</v>
      </c>
      <c r="AY363" s="241" t="s">
        <v>146</v>
      </c>
    </row>
    <row r="364" spans="2:51" s="14" customFormat="1" ht="10">
      <c r="B364" s="231"/>
      <c r="C364" s="232"/>
      <c r="D364" s="222" t="s">
        <v>155</v>
      </c>
      <c r="E364" s="233" t="s">
        <v>1</v>
      </c>
      <c r="F364" s="234" t="s">
        <v>239</v>
      </c>
      <c r="G364" s="232"/>
      <c r="H364" s="235">
        <v>-0.7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AT364" s="241" t="s">
        <v>155</v>
      </c>
      <c r="AU364" s="241" t="s">
        <v>87</v>
      </c>
      <c r="AV364" s="14" t="s">
        <v>87</v>
      </c>
      <c r="AW364" s="14" t="s">
        <v>32</v>
      </c>
      <c r="AX364" s="14" t="s">
        <v>78</v>
      </c>
      <c r="AY364" s="241" t="s">
        <v>146</v>
      </c>
    </row>
    <row r="365" spans="2:51" s="16" customFormat="1" ht="10">
      <c r="B365" s="264"/>
      <c r="C365" s="265"/>
      <c r="D365" s="222" t="s">
        <v>155</v>
      </c>
      <c r="E365" s="266" t="s">
        <v>1</v>
      </c>
      <c r="F365" s="267" t="s">
        <v>187</v>
      </c>
      <c r="G365" s="265"/>
      <c r="H365" s="268">
        <v>53.634999999999998</v>
      </c>
      <c r="I365" s="269"/>
      <c r="J365" s="265"/>
      <c r="K365" s="265"/>
      <c r="L365" s="270"/>
      <c r="M365" s="271"/>
      <c r="N365" s="272"/>
      <c r="O365" s="272"/>
      <c r="P365" s="272"/>
      <c r="Q365" s="272"/>
      <c r="R365" s="272"/>
      <c r="S365" s="272"/>
      <c r="T365" s="273"/>
      <c r="AT365" s="274" t="s">
        <v>155</v>
      </c>
      <c r="AU365" s="274" t="s">
        <v>87</v>
      </c>
      <c r="AV365" s="16" t="s">
        <v>147</v>
      </c>
      <c r="AW365" s="16" t="s">
        <v>32</v>
      </c>
      <c r="AX365" s="16" t="s">
        <v>78</v>
      </c>
      <c r="AY365" s="274" t="s">
        <v>146</v>
      </c>
    </row>
    <row r="366" spans="2:51" s="13" customFormat="1" ht="10">
      <c r="B366" s="220"/>
      <c r="C366" s="221"/>
      <c r="D366" s="222" t="s">
        <v>155</v>
      </c>
      <c r="E366" s="223" t="s">
        <v>1</v>
      </c>
      <c r="F366" s="224" t="s">
        <v>174</v>
      </c>
      <c r="G366" s="221"/>
      <c r="H366" s="223" t="s">
        <v>1</v>
      </c>
      <c r="I366" s="225"/>
      <c r="J366" s="221"/>
      <c r="K366" s="221"/>
      <c r="L366" s="226"/>
      <c r="M366" s="227"/>
      <c r="N366" s="228"/>
      <c r="O366" s="228"/>
      <c r="P366" s="228"/>
      <c r="Q366" s="228"/>
      <c r="R366" s="228"/>
      <c r="S366" s="228"/>
      <c r="T366" s="229"/>
      <c r="AT366" s="230" t="s">
        <v>155</v>
      </c>
      <c r="AU366" s="230" t="s">
        <v>87</v>
      </c>
      <c r="AV366" s="13" t="s">
        <v>83</v>
      </c>
      <c r="AW366" s="13" t="s">
        <v>32</v>
      </c>
      <c r="AX366" s="13" t="s">
        <v>78</v>
      </c>
      <c r="AY366" s="230" t="s">
        <v>146</v>
      </c>
    </row>
    <row r="367" spans="2:51" s="14" customFormat="1" ht="10">
      <c r="B367" s="231"/>
      <c r="C367" s="232"/>
      <c r="D367" s="222" t="s">
        <v>155</v>
      </c>
      <c r="E367" s="233" t="s">
        <v>1</v>
      </c>
      <c r="F367" s="234" t="s">
        <v>245</v>
      </c>
      <c r="G367" s="232"/>
      <c r="H367" s="235">
        <v>55.968000000000004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AT367" s="241" t="s">
        <v>155</v>
      </c>
      <c r="AU367" s="241" t="s">
        <v>87</v>
      </c>
      <c r="AV367" s="14" t="s">
        <v>87</v>
      </c>
      <c r="AW367" s="14" t="s">
        <v>32</v>
      </c>
      <c r="AX367" s="14" t="s">
        <v>78</v>
      </c>
      <c r="AY367" s="241" t="s">
        <v>146</v>
      </c>
    </row>
    <row r="368" spans="2:51" s="14" customFormat="1" ht="10">
      <c r="B368" s="231"/>
      <c r="C368" s="232"/>
      <c r="D368" s="222" t="s">
        <v>155</v>
      </c>
      <c r="E368" s="233" t="s">
        <v>1</v>
      </c>
      <c r="F368" s="234" t="s">
        <v>241</v>
      </c>
      <c r="G368" s="232"/>
      <c r="H368" s="235">
        <v>6.05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155</v>
      </c>
      <c r="AU368" s="241" t="s">
        <v>87</v>
      </c>
      <c r="AV368" s="14" t="s">
        <v>87</v>
      </c>
      <c r="AW368" s="14" t="s">
        <v>32</v>
      </c>
      <c r="AX368" s="14" t="s">
        <v>78</v>
      </c>
      <c r="AY368" s="241" t="s">
        <v>146</v>
      </c>
    </row>
    <row r="369" spans="1:65" s="13" customFormat="1" ht="10">
      <c r="B369" s="220"/>
      <c r="C369" s="221"/>
      <c r="D369" s="222" t="s">
        <v>155</v>
      </c>
      <c r="E369" s="223" t="s">
        <v>1</v>
      </c>
      <c r="F369" s="224" t="s">
        <v>206</v>
      </c>
      <c r="G369" s="221"/>
      <c r="H369" s="223" t="s">
        <v>1</v>
      </c>
      <c r="I369" s="225"/>
      <c r="J369" s="221"/>
      <c r="K369" s="221"/>
      <c r="L369" s="226"/>
      <c r="M369" s="227"/>
      <c r="N369" s="228"/>
      <c r="O369" s="228"/>
      <c r="P369" s="228"/>
      <c r="Q369" s="228"/>
      <c r="R369" s="228"/>
      <c r="S369" s="228"/>
      <c r="T369" s="229"/>
      <c r="AT369" s="230" t="s">
        <v>155</v>
      </c>
      <c r="AU369" s="230" t="s">
        <v>87</v>
      </c>
      <c r="AV369" s="13" t="s">
        <v>83</v>
      </c>
      <c r="AW369" s="13" t="s">
        <v>32</v>
      </c>
      <c r="AX369" s="13" t="s">
        <v>78</v>
      </c>
      <c r="AY369" s="230" t="s">
        <v>146</v>
      </c>
    </row>
    <row r="370" spans="1:65" s="14" customFormat="1" ht="10">
      <c r="B370" s="231"/>
      <c r="C370" s="232"/>
      <c r="D370" s="222" t="s">
        <v>155</v>
      </c>
      <c r="E370" s="233" t="s">
        <v>1</v>
      </c>
      <c r="F370" s="234" t="s">
        <v>242</v>
      </c>
      <c r="G370" s="232"/>
      <c r="H370" s="235">
        <v>-4.7279999999999998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AT370" s="241" t="s">
        <v>155</v>
      </c>
      <c r="AU370" s="241" t="s">
        <v>87</v>
      </c>
      <c r="AV370" s="14" t="s">
        <v>87</v>
      </c>
      <c r="AW370" s="14" t="s">
        <v>32</v>
      </c>
      <c r="AX370" s="14" t="s">
        <v>78</v>
      </c>
      <c r="AY370" s="241" t="s">
        <v>146</v>
      </c>
    </row>
    <row r="371" spans="1:65" s="14" customFormat="1" ht="10">
      <c r="B371" s="231"/>
      <c r="C371" s="232"/>
      <c r="D371" s="222" t="s">
        <v>155</v>
      </c>
      <c r="E371" s="233" t="s">
        <v>1</v>
      </c>
      <c r="F371" s="234" t="s">
        <v>243</v>
      </c>
      <c r="G371" s="232"/>
      <c r="H371" s="235">
        <v>-1.379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AT371" s="241" t="s">
        <v>155</v>
      </c>
      <c r="AU371" s="241" t="s">
        <v>87</v>
      </c>
      <c r="AV371" s="14" t="s">
        <v>87</v>
      </c>
      <c r="AW371" s="14" t="s">
        <v>32</v>
      </c>
      <c r="AX371" s="14" t="s">
        <v>78</v>
      </c>
      <c r="AY371" s="241" t="s">
        <v>146</v>
      </c>
    </row>
    <row r="372" spans="1:65" s="14" customFormat="1" ht="10">
      <c r="B372" s="231"/>
      <c r="C372" s="232"/>
      <c r="D372" s="222" t="s">
        <v>155</v>
      </c>
      <c r="E372" s="233" t="s">
        <v>1</v>
      </c>
      <c r="F372" s="234" t="s">
        <v>244</v>
      </c>
      <c r="G372" s="232"/>
      <c r="H372" s="235">
        <v>-1.5760000000000001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AT372" s="241" t="s">
        <v>155</v>
      </c>
      <c r="AU372" s="241" t="s">
        <v>87</v>
      </c>
      <c r="AV372" s="14" t="s">
        <v>87</v>
      </c>
      <c r="AW372" s="14" t="s">
        <v>32</v>
      </c>
      <c r="AX372" s="14" t="s">
        <v>78</v>
      </c>
      <c r="AY372" s="241" t="s">
        <v>146</v>
      </c>
    </row>
    <row r="373" spans="1:65" s="16" customFormat="1" ht="10">
      <c r="B373" s="264"/>
      <c r="C373" s="265"/>
      <c r="D373" s="222" t="s">
        <v>155</v>
      </c>
      <c r="E373" s="266" t="s">
        <v>1</v>
      </c>
      <c r="F373" s="267" t="s">
        <v>187</v>
      </c>
      <c r="G373" s="265"/>
      <c r="H373" s="268">
        <v>54.335000000000001</v>
      </c>
      <c r="I373" s="269"/>
      <c r="J373" s="265"/>
      <c r="K373" s="265"/>
      <c r="L373" s="270"/>
      <c r="M373" s="271"/>
      <c r="N373" s="272"/>
      <c r="O373" s="272"/>
      <c r="P373" s="272"/>
      <c r="Q373" s="272"/>
      <c r="R373" s="272"/>
      <c r="S373" s="272"/>
      <c r="T373" s="273"/>
      <c r="AT373" s="274" t="s">
        <v>155</v>
      </c>
      <c r="AU373" s="274" t="s">
        <v>87</v>
      </c>
      <c r="AV373" s="16" t="s">
        <v>147</v>
      </c>
      <c r="AW373" s="16" t="s">
        <v>32</v>
      </c>
      <c r="AX373" s="16" t="s">
        <v>78</v>
      </c>
      <c r="AY373" s="274" t="s">
        <v>146</v>
      </c>
    </row>
    <row r="374" spans="1:65" s="15" customFormat="1" ht="10">
      <c r="B374" s="242"/>
      <c r="C374" s="243"/>
      <c r="D374" s="222" t="s">
        <v>155</v>
      </c>
      <c r="E374" s="244" t="s">
        <v>1</v>
      </c>
      <c r="F374" s="245" t="s">
        <v>160</v>
      </c>
      <c r="G374" s="243"/>
      <c r="H374" s="246">
        <v>209.84800000000007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AT374" s="252" t="s">
        <v>155</v>
      </c>
      <c r="AU374" s="252" t="s">
        <v>87</v>
      </c>
      <c r="AV374" s="15" t="s">
        <v>153</v>
      </c>
      <c r="AW374" s="15" t="s">
        <v>32</v>
      </c>
      <c r="AX374" s="15" t="s">
        <v>83</v>
      </c>
      <c r="AY374" s="252" t="s">
        <v>146</v>
      </c>
    </row>
    <row r="375" spans="1:65" s="2" customFormat="1" ht="33" customHeight="1">
      <c r="A375" s="36"/>
      <c r="B375" s="37"/>
      <c r="C375" s="207" t="s">
        <v>262</v>
      </c>
      <c r="D375" s="207" t="s">
        <v>149</v>
      </c>
      <c r="E375" s="208" t="s">
        <v>263</v>
      </c>
      <c r="F375" s="209" t="s">
        <v>264</v>
      </c>
      <c r="G375" s="210" t="s">
        <v>152</v>
      </c>
      <c r="H375" s="211">
        <v>8.23</v>
      </c>
      <c r="I375" s="212"/>
      <c r="J375" s="213">
        <f>ROUND(I375*H375,2)</f>
        <v>0</v>
      </c>
      <c r="K375" s="214"/>
      <c r="L375" s="39"/>
      <c r="M375" s="215" t="s">
        <v>1</v>
      </c>
      <c r="N375" s="216" t="s">
        <v>43</v>
      </c>
      <c r="O375" s="73"/>
      <c r="P375" s="217">
        <f>O375*H375</f>
        <v>0</v>
      </c>
      <c r="Q375" s="217">
        <v>2.5018699999999998</v>
      </c>
      <c r="R375" s="217">
        <f>Q375*H375</f>
        <v>20.5903901</v>
      </c>
      <c r="S375" s="217">
        <v>0</v>
      </c>
      <c r="T375" s="218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219" t="s">
        <v>153</v>
      </c>
      <c r="AT375" s="219" t="s">
        <v>149</v>
      </c>
      <c r="AU375" s="219" t="s">
        <v>87</v>
      </c>
      <c r="AY375" s="18" t="s">
        <v>146</v>
      </c>
      <c r="BE375" s="112">
        <f>IF(N375="základní",J375,0)</f>
        <v>0</v>
      </c>
      <c r="BF375" s="112">
        <f>IF(N375="snížená",J375,0)</f>
        <v>0</v>
      </c>
      <c r="BG375" s="112">
        <f>IF(N375="zákl. přenesená",J375,0)</f>
        <v>0</v>
      </c>
      <c r="BH375" s="112">
        <f>IF(N375="sníž. přenesená",J375,0)</f>
        <v>0</v>
      </c>
      <c r="BI375" s="112">
        <f>IF(N375="nulová",J375,0)</f>
        <v>0</v>
      </c>
      <c r="BJ375" s="18" t="s">
        <v>83</v>
      </c>
      <c r="BK375" s="112">
        <f>ROUND(I375*H375,2)</f>
        <v>0</v>
      </c>
      <c r="BL375" s="18" t="s">
        <v>153</v>
      </c>
      <c r="BM375" s="219" t="s">
        <v>265</v>
      </c>
    </row>
    <row r="376" spans="1:65" s="13" customFormat="1" ht="10">
      <c r="B376" s="220"/>
      <c r="C376" s="221"/>
      <c r="D376" s="222" t="s">
        <v>155</v>
      </c>
      <c r="E376" s="223" t="s">
        <v>1</v>
      </c>
      <c r="F376" s="224" t="s">
        <v>156</v>
      </c>
      <c r="G376" s="221"/>
      <c r="H376" s="223" t="s">
        <v>1</v>
      </c>
      <c r="I376" s="225"/>
      <c r="J376" s="221"/>
      <c r="K376" s="221"/>
      <c r="L376" s="226"/>
      <c r="M376" s="227"/>
      <c r="N376" s="228"/>
      <c r="O376" s="228"/>
      <c r="P376" s="228"/>
      <c r="Q376" s="228"/>
      <c r="R376" s="228"/>
      <c r="S376" s="228"/>
      <c r="T376" s="229"/>
      <c r="AT376" s="230" t="s">
        <v>155</v>
      </c>
      <c r="AU376" s="230" t="s">
        <v>87</v>
      </c>
      <c r="AV376" s="13" t="s">
        <v>83</v>
      </c>
      <c r="AW376" s="13" t="s">
        <v>32</v>
      </c>
      <c r="AX376" s="13" t="s">
        <v>78</v>
      </c>
      <c r="AY376" s="230" t="s">
        <v>146</v>
      </c>
    </row>
    <row r="377" spans="1:65" s="13" customFormat="1" ht="10">
      <c r="B377" s="220"/>
      <c r="C377" s="221"/>
      <c r="D377" s="222" t="s">
        <v>155</v>
      </c>
      <c r="E377" s="223" t="s">
        <v>1</v>
      </c>
      <c r="F377" s="224" t="s">
        <v>157</v>
      </c>
      <c r="G377" s="221"/>
      <c r="H377" s="223" t="s">
        <v>1</v>
      </c>
      <c r="I377" s="225"/>
      <c r="J377" s="221"/>
      <c r="K377" s="221"/>
      <c r="L377" s="226"/>
      <c r="M377" s="227"/>
      <c r="N377" s="228"/>
      <c r="O377" s="228"/>
      <c r="P377" s="228"/>
      <c r="Q377" s="228"/>
      <c r="R377" s="228"/>
      <c r="S377" s="228"/>
      <c r="T377" s="229"/>
      <c r="AT377" s="230" t="s">
        <v>155</v>
      </c>
      <c r="AU377" s="230" t="s">
        <v>87</v>
      </c>
      <c r="AV377" s="13" t="s">
        <v>83</v>
      </c>
      <c r="AW377" s="13" t="s">
        <v>32</v>
      </c>
      <c r="AX377" s="13" t="s">
        <v>78</v>
      </c>
      <c r="AY377" s="230" t="s">
        <v>146</v>
      </c>
    </row>
    <row r="378" spans="1:65" s="14" customFormat="1" ht="10">
      <c r="B378" s="231"/>
      <c r="C378" s="232"/>
      <c r="D378" s="222" t="s">
        <v>155</v>
      </c>
      <c r="E378" s="233" t="s">
        <v>1</v>
      </c>
      <c r="F378" s="234" t="s">
        <v>266</v>
      </c>
      <c r="G378" s="232"/>
      <c r="H378" s="235">
        <v>1.0369999999999999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AT378" s="241" t="s">
        <v>155</v>
      </c>
      <c r="AU378" s="241" t="s">
        <v>87</v>
      </c>
      <c r="AV378" s="14" t="s">
        <v>87</v>
      </c>
      <c r="AW378" s="14" t="s">
        <v>32</v>
      </c>
      <c r="AX378" s="14" t="s">
        <v>78</v>
      </c>
      <c r="AY378" s="241" t="s">
        <v>146</v>
      </c>
    </row>
    <row r="379" spans="1:65" s="14" customFormat="1" ht="10">
      <c r="B379" s="231"/>
      <c r="C379" s="232"/>
      <c r="D379" s="222" t="s">
        <v>155</v>
      </c>
      <c r="E379" s="233" t="s">
        <v>1</v>
      </c>
      <c r="F379" s="234" t="s">
        <v>267</v>
      </c>
      <c r="G379" s="232"/>
      <c r="H379" s="235">
        <v>1.546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AT379" s="241" t="s">
        <v>155</v>
      </c>
      <c r="AU379" s="241" t="s">
        <v>87</v>
      </c>
      <c r="AV379" s="14" t="s">
        <v>87</v>
      </c>
      <c r="AW379" s="14" t="s">
        <v>32</v>
      </c>
      <c r="AX379" s="14" t="s">
        <v>78</v>
      </c>
      <c r="AY379" s="241" t="s">
        <v>146</v>
      </c>
    </row>
    <row r="380" spans="1:65" s="13" customFormat="1" ht="10">
      <c r="B380" s="220"/>
      <c r="C380" s="221"/>
      <c r="D380" s="222" t="s">
        <v>155</v>
      </c>
      <c r="E380" s="223" t="s">
        <v>1</v>
      </c>
      <c r="F380" s="224" t="s">
        <v>159</v>
      </c>
      <c r="G380" s="221"/>
      <c r="H380" s="223" t="s">
        <v>1</v>
      </c>
      <c r="I380" s="225"/>
      <c r="J380" s="221"/>
      <c r="K380" s="221"/>
      <c r="L380" s="226"/>
      <c r="M380" s="227"/>
      <c r="N380" s="228"/>
      <c r="O380" s="228"/>
      <c r="P380" s="228"/>
      <c r="Q380" s="228"/>
      <c r="R380" s="228"/>
      <c r="S380" s="228"/>
      <c r="T380" s="229"/>
      <c r="AT380" s="230" t="s">
        <v>155</v>
      </c>
      <c r="AU380" s="230" t="s">
        <v>87</v>
      </c>
      <c r="AV380" s="13" t="s">
        <v>83</v>
      </c>
      <c r="AW380" s="13" t="s">
        <v>32</v>
      </c>
      <c r="AX380" s="13" t="s">
        <v>78</v>
      </c>
      <c r="AY380" s="230" t="s">
        <v>146</v>
      </c>
    </row>
    <row r="381" spans="1:65" s="14" customFormat="1" ht="10">
      <c r="B381" s="231"/>
      <c r="C381" s="232"/>
      <c r="D381" s="222" t="s">
        <v>155</v>
      </c>
      <c r="E381" s="233" t="s">
        <v>1</v>
      </c>
      <c r="F381" s="234" t="s">
        <v>267</v>
      </c>
      <c r="G381" s="232"/>
      <c r="H381" s="235">
        <v>1.546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155</v>
      </c>
      <c r="AU381" s="241" t="s">
        <v>87</v>
      </c>
      <c r="AV381" s="14" t="s">
        <v>87</v>
      </c>
      <c r="AW381" s="14" t="s">
        <v>32</v>
      </c>
      <c r="AX381" s="14" t="s">
        <v>78</v>
      </c>
      <c r="AY381" s="241" t="s">
        <v>146</v>
      </c>
    </row>
    <row r="382" spans="1:65" s="13" customFormat="1" ht="10">
      <c r="B382" s="220"/>
      <c r="C382" s="221"/>
      <c r="D382" s="222" t="s">
        <v>155</v>
      </c>
      <c r="E382" s="223" t="s">
        <v>1</v>
      </c>
      <c r="F382" s="224" t="s">
        <v>173</v>
      </c>
      <c r="G382" s="221"/>
      <c r="H382" s="223" t="s">
        <v>1</v>
      </c>
      <c r="I382" s="225"/>
      <c r="J382" s="221"/>
      <c r="K382" s="221"/>
      <c r="L382" s="226"/>
      <c r="M382" s="227"/>
      <c r="N382" s="228"/>
      <c r="O382" s="228"/>
      <c r="P382" s="228"/>
      <c r="Q382" s="228"/>
      <c r="R382" s="228"/>
      <c r="S382" s="228"/>
      <c r="T382" s="229"/>
      <c r="AT382" s="230" t="s">
        <v>155</v>
      </c>
      <c r="AU382" s="230" t="s">
        <v>87</v>
      </c>
      <c r="AV382" s="13" t="s">
        <v>83</v>
      </c>
      <c r="AW382" s="13" t="s">
        <v>32</v>
      </c>
      <c r="AX382" s="13" t="s">
        <v>78</v>
      </c>
      <c r="AY382" s="230" t="s">
        <v>146</v>
      </c>
    </row>
    <row r="383" spans="1:65" s="14" customFormat="1" ht="10">
      <c r="B383" s="231"/>
      <c r="C383" s="232"/>
      <c r="D383" s="222" t="s">
        <v>155</v>
      </c>
      <c r="E383" s="233" t="s">
        <v>1</v>
      </c>
      <c r="F383" s="234" t="s">
        <v>266</v>
      </c>
      <c r="G383" s="232"/>
      <c r="H383" s="235">
        <v>1.0369999999999999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AT383" s="241" t="s">
        <v>155</v>
      </c>
      <c r="AU383" s="241" t="s">
        <v>87</v>
      </c>
      <c r="AV383" s="14" t="s">
        <v>87</v>
      </c>
      <c r="AW383" s="14" t="s">
        <v>32</v>
      </c>
      <c r="AX383" s="14" t="s">
        <v>78</v>
      </c>
      <c r="AY383" s="241" t="s">
        <v>146</v>
      </c>
    </row>
    <row r="384" spans="1:65" s="14" customFormat="1" ht="10">
      <c r="B384" s="231"/>
      <c r="C384" s="232"/>
      <c r="D384" s="222" t="s">
        <v>155</v>
      </c>
      <c r="E384" s="233" t="s">
        <v>1</v>
      </c>
      <c r="F384" s="234" t="s">
        <v>268</v>
      </c>
      <c r="G384" s="232"/>
      <c r="H384" s="235">
        <v>1.532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AT384" s="241" t="s">
        <v>155</v>
      </c>
      <c r="AU384" s="241" t="s">
        <v>87</v>
      </c>
      <c r="AV384" s="14" t="s">
        <v>87</v>
      </c>
      <c r="AW384" s="14" t="s">
        <v>32</v>
      </c>
      <c r="AX384" s="14" t="s">
        <v>78</v>
      </c>
      <c r="AY384" s="241" t="s">
        <v>146</v>
      </c>
    </row>
    <row r="385" spans="1:65" s="13" customFormat="1" ht="10">
      <c r="B385" s="220"/>
      <c r="C385" s="221"/>
      <c r="D385" s="222" t="s">
        <v>155</v>
      </c>
      <c r="E385" s="223" t="s">
        <v>1</v>
      </c>
      <c r="F385" s="224" t="s">
        <v>174</v>
      </c>
      <c r="G385" s="221"/>
      <c r="H385" s="223" t="s">
        <v>1</v>
      </c>
      <c r="I385" s="225"/>
      <c r="J385" s="221"/>
      <c r="K385" s="221"/>
      <c r="L385" s="226"/>
      <c r="M385" s="227"/>
      <c r="N385" s="228"/>
      <c r="O385" s="228"/>
      <c r="P385" s="228"/>
      <c r="Q385" s="228"/>
      <c r="R385" s="228"/>
      <c r="S385" s="228"/>
      <c r="T385" s="229"/>
      <c r="AT385" s="230" t="s">
        <v>155</v>
      </c>
      <c r="AU385" s="230" t="s">
        <v>87</v>
      </c>
      <c r="AV385" s="13" t="s">
        <v>83</v>
      </c>
      <c r="AW385" s="13" t="s">
        <v>32</v>
      </c>
      <c r="AX385" s="13" t="s">
        <v>78</v>
      </c>
      <c r="AY385" s="230" t="s">
        <v>146</v>
      </c>
    </row>
    <row r="386" spans="1:65" s="14" customFormat="1" ht="10">
      <c r="B386" s="231"/>
      <c r="C386" s="232"/>
      <c r="D386" s="222" t="s">
        <v>155</v>
      </c>
      <c r="E386" s="233" t="s">
        <v>1</v>
      </c>
      <c r="F386" s="234" t="s">
        <v>268</v>
      </c>
      <c r="G386" s="232"/>
      <c r="H386" s="235">
        <v>1.532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155</v>
      </c>
      <c r="AU386" s="241" t="s">
        <v>87</v>
      </c>
      <c r="AV386" s="14" t="s">
        <v>87</v>
      </c>
      <c r="AW386" s="14" t="s">
        <v>32</v>
      </c>
      <c r="AX386" s="14" t="s">
        <v>78</v>
      </c>
      <c r="AY386" s="241" t="s">
        <v>146</v>
      </c>
    </row>
    <row r="387" spans="1:65" s="15" customFormat="1" ht="10">
      <c r="B387" s="242"/>
      <c r="C387" s="243"/>
      <c r="D387" s="222" t="s">
        <v>155</v>
      </c>
      <c r="E387" s="244" t="s">
        <v>1</v>
      </c>
      <c r="F387" s="245" t="s">
        <v>160</v>
      </c>
      <c r="G387" s="243"/>
      <c r="H387" s="246">
        <v>8.23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AT387" s="252" t="s">
        <v>155</v>
      </c>
      <c r="AU387" s="252" t="s">
        <v>87</v>
      </c>
      <c r="AV387" s="15" t="s">
        <v>153</v>
      </c>
      <c r="AW387" s="15" t="s">
        <v>32</v>
      </c>
      <c r="AX387" s="15" t="s">
        <v>83</v>
      </c>
      <c r="AY387" s="252" t="s">
        <v>146</v>
      </c>
    </row>
    <row r="388" spans="1:65" s="2" customFormat="1" ht="33" customHeight="1">
      <c r="A388" s="36"/>
      <c r="B388" s="37"/>
      <c r="C388" s="207" t="s">
        <v>269</v>
      </c>
      <c r="D388" s="207" t="s">
        <v>149</v>
      </c>
      <c r="E388" s="208" t="s">
        <v>270</v>
      </c>
      <c r="F388" s="209" t="s">
        <v>271</v>
      </c>
      <c r="G388" s="210" t="s">
        <v>152</v>
      </c>
      <c r="H388" s="211">
        <v>2.0670000000000002</v>
      </c>
      <c r="I388" s="212"/>
      <c r="J388" s="213">
        <f>ROUND(I388*H388,2)</f>
        <v>0</v>
      </c>
      <c r="K388" s="214"/>
      <c r="L388" s="39"/>
      <c r="M388" s="215" t="s">
        <v>1</v>
      </c>
      <c r="N388" s="216" t="s">
        <v>43</v>
      </c>
      <c r="O388" s="73"/>
      <c r="P388" s="217">
        <f>O388*H388</f>
        <v>0</v>
      </c>
      <c r="Q388" s="217">
        <v>0</v>
      </c>
      <c r="R388" s="217">
        <f>Q388*H388</f>
        <v>0</v>
      </c>
      <c r="S388" s="217">
        <v>0</v>
      </c>
      <c r="T388" s="218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219" t="s">
        <v>153</v>
      </c>
      <c r="AT388" s="219" t="s">
        <v>149</v>
      </c>
      <c r="AU388" s="219" t="s">
        <v>87</v>
      </c>
      <c r="AY388" s="18" t="s">
        <v>146</v>
      </c>
      <c r="BE388" s="112">
        <f>IF(N388="základní",J388,0)</f>
        <v>0</v>
      </c>
      <c r="BF388" s="112">
        <f>IF(N388="snížená",J388,0)</f>
        <v>0</v>
      </c>
      <c r="BG388" s="112">
        <f>IF(N388="zákl. přenesená",J388,0)</f>
        <v>0</v>
      </c>
      <c r="BH388" s="112">
        <f>IF(N388="sníž. přenesená",J388,0)</f>
        <v>0</v>
      </c>
      <c r="BI388" s="112">
        <f>IF(N388="nulová",J388,0)</f>
        <v>0</v>
      </c>
      <c r="BJ388" s="18" t="s">
        <v>83</v>
      </c>
      <c r="BK388" s="112">
        <f>ROUND(I388*H388,2)</f>
        <v>0</v>
      </c>
      <c r="BL388" s="18" t="s">
        <v>153</v>
      </c>
      <c r="BM388" s="219" t="s">
        <v>272</v>
      </c>
    </row>
    <row r="389" spans="1:65" s="13" customFormat="1" ht="10">
      <c r="B389" s="220"/>
      <c r="C389" s="221"/>
      <c r="D389" s="222" t="s">
        <v>155</v>
      </c>
      <c r="E389" s="223" t="s">
        <v>1</v>
      </c>
      <c r="F389" s="224" t="s">
        <v>156</v>
      </c>
      <c r="G389" s="221"/>
      <c r="H389" s="223" t="s">
        <v>1</v>
      </c>
      <c r="I389" s="225"/>
      <c r="J389" s="221"/>
      <c r="K389" s="221"/>
      <c r="L389" s="226"/>
      <c r="M389" s="227"/>
      <c r="N389" s="228"/>
      <c r="O389" s="228"/>
      <c r="P389" s="228"/>
      <c r="Q389" s="228"/>
      <c r="R389" s="228"/>
      <c r="S389" s="228"/>
      <c r="T389" s="229"/>
      <c r="AT389" s="230" t="s">
        <v>155</v>
      </c>
      <c r="AU389" s="230" t="s">
        <v>87</v>
      </c>
      <c r="AV389" s="13" t="s">
        <v>83</v>
      </c>
      <c r="AW389" s="13" t="s">
        <v>32</v>
      </c>
      <c r="AX389" s="13" t="s">
        <v>78</v>
      </c>
      <c r="AY389" s="230" t="s">
        <v>146</v>
      </c>
    </row>
    <row r="390" spans="1:65" s="13" customFormat="1" ht="10">
      <c r="B390" s="220"/>
      <c r="C390" s="221"/>
      <c r="D390" s="222" t="s">
        <v>155</v>
      </c>
      <c r="E390" s="223" t="s">
        <v>1</v>
      </c>
      <c r="F390" s="224" t="s">
        <v>157</v>
      </c>
      <c r="G390" s="221"/>
      <c r="H390" s="223" t="s">
        <v>1</v>
      </c>
      <c r="I390" s="225"/>
      <c r="J390" s="221"/>
      <c r="K390" s="221"/>
      <c r="L390" s="226"/>
      <c r="M390" s="227"/>
      <c r="N390" s="228"/>
      <c r="O390" s="228"/>
      <c r="P390" s="228"/>
      <c r="Q390" s="228"/>
      <c r="R390" s="228"/>
      <c r="S390" s="228"/>
      <c r="T390" s="229"/>
      <c r="AT390" s="230" t="s">
        <v>155</v>
      </c>
      <c r="AU390" s="230" t="s">
        <v>87</v>
      </c>
      <c r="AV390" s="13" t="s">
        <v>83</v>
      </c>
      <c r="AW390" s="13" t="s">
        <v>32</v>
      </c>
      <c r="AX390" s="13" t="s">
        <v>78</v>
      </c>
      <c r="AY390" s="230" t="s">
        <v>146</v>
      </c>
    </row>
    <row r="391" spans="1:65" s="14" customFormat="1" ht="10">
      <c r="B391" s="231"/>
      <c r="C391" s="232"/>
      <c r="D391" s="222" t="s">
        <v>155</v>
      </c>
      <c r="E391" s="233" t="s">
        <v>1</v>
      </c>
      <c r="F391" s="234" t="s">
        <v>273</v>
      </c>
      <c r="G391" s="232"/>
      <c r="H391" s="235">
        <v>1.03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AT391" s="241" t="s">
        <v>155</v>
      </c>
      <c r="AU391" s="241" t="s">
        <v>87</v>
      </c>
      <c r="AV391" s="14" t="s">
        <v>87</v>
      </c>
      <c r="AW391" s="14" t="s">
        <v>32</v>
      </c>
      <c r="AX391" s="14" t="s">
        <v>78</v>
      </c>
      <c r="AY391" s="241" t="s">
        <v>146</v>
      </c>
    </row>
    <row r="392" spans="1:65" s="13" customFormat="1" ht="10">
      <c r="B392" s="220"/>
      <c r="C392" s="221"/>
      <c r="D392" s="222" t="s">
        <v>155</v>
      </c>
      <c r="E392" s="223" t="s">
        <v>1</v>
      </c>
      <c r="F392" s="224" t="s">
        <v>173</v>
      </c>
      <c r="G392" s="221"/>
      <c r="H392" s="223" t="s">
        <v>1</v>
      </c>
      <c r="I392" s="225"/>
      <c r="J392" s="221"/>
      <c r="K392" s="221"/>
      <c r="L392" s="226"/>
      <c r="M392" s="227"/>
      <c r="N392" s="228"/>
      <c r="O392" s="228"/>
      <c r="P392" s="228"/>
      <c r="Q392" s="228"/>
      <c r="R392" s="228"/>
      <c r="S392" s="228"/>
      <c r="T392" s="229"/>
      <c r="AT392" s="230" t="s">
        <v>155</v>
      </c>
      <c r="AU392" s="230" t="s">
        <v>87</v>
      </c>
      <c r="AV392" s="13" t="s">
        <v>83</v>
      </c>
      <c r="AW392" s="13" t="s">
        <v>32</v>
      </c>
      <c r="AX392" s="13" t="s">
        <v>78</v>
      </c>
      <c r="AY392" s="230" t="s">
        <v>146</v>
      </c>
    </row>
    <row r="393" spans="1:65" s="14" customFormat="1" ht="10">
      <c r="B393" s="231"/>
      <c r="C393" s="232"/>
      <c r="D393" s="222" t="s">
        <v>155</v>
      </c>
      <c r="E393" s="233" t="s">
        <v>1</v>
      </c>
      <c r="F393" s="234" t="s">
        <v>266</v>
      </c>
      <c r="G393" s="232"/>
      <c r="H393" s="235">
        <v>1.0369999999999999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AT393" s="241" t="s">
        <v>155</v>
      </c>
      <c r="AU393" s="241" t="s">
        <v>87</v>
      </c>
      <c r="AV393" s="14" t="s">
        <v>87</v>
      </c>
      <c r="AW393" s="14" t="s">
        <v>32</v>
      </c>
      <c r="AX393" s="14" t="s">
        <v>78</v>
      </c>
      <c r="AY393" s="241" t="s">
        <v>146</v>
      </c>
    </row>
    <row r="394" spans="1:65" s="15" customFormat="1" ht="10">
      <c r="B394" s="242"/>
      <c r="C394" s="243"/>
      <c r="D394" s="222" t="s">
        <v>155</v>
      </c>
      <c r="E394" s="244" t="s">
        <v>1</v>
      </c>
      <c r="F394" s="245" t="s">
        <v>160</v>
      </c>
      <c r="G394" s="243"/>
      <c r="H394" s="246">
        <v>2.0670000000000002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AT394" s="252" t="s">
        <v>155</v>
      </c>
      <c r="AU394" s="252" t="s">
        <v>87</v>
      </c>
      <c r="AV394" s="15" t="s">
        <v>153</v>
      </c>
      <c r="AW394" s="15" t="s">
        <v>32</v>
      </c>
      <c r="AX394" s="15" t="s">
        <v>83</v>
      </c>
      <c r="AY394" s="252" t="s">
        <v>146</v>
      </c>
    </row>
    <row r="395" spans="1:65" s="2" customFormat="1" ht="24.15" customHeight="1">
      <c r="A395" s="36"/>
      <c r="B395" s="37"/>
      <c r="C395" s="207" t="s">
        <v>274</v>
      </c>
      <c r="D395" s="207" t="s">
        <v>149</v>
      </c>
      <c r="E395" s="208" t="s">
        <v>275</v>
      </c>
      <c r="F395" s="209" t="s">
        <v>276</v>
      </c>
      <c r="G395" s="210" t="s">
        <v>196</v>
      </c>
      <c r="H395" s="211">
        <v>20.661000000000001</v>
      </c>
      <c r="I395" s="212"/>
      <c r="J395" s="213">
        <f>ROUND(I395*H395,2)</f>
        <v>0</v>
      </c>
      <c r="K395" s="214"/>
      <c r="L395" s="39"/>
      <c r="M395" s="215" t="s">
        <v>1</v>
      </c>
      <c r="N395" s="216" t="s">
        <v>43</v>
      </c>
      <c r="O395" s="73"/>
      <c r="P395" s="217">
        <f>O395*H395</f>
        <v>0</v>
      </c>
      <c r="Q395" s="217">
        <v>1.41E-3</v>
      </c>
      <c r="R395" s="217">
        <f>Q395*H395</f>
        <v>2.9132010000000003E-2</v>
      </c>
      <c r="S395" s="217">
        <v>0</v>
      </c>
      <c r="T395" s="218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219" t="s">
        <v>153</v>
      </c>
      <c r="AT395" s="219" t="s">
        <v>149</v>
      </c>
      <c r="AU395" s="219" t="s">
        <v>87</v>
      </c>
      <c r="AY395" s="18" t="s">
        <v>146</v>
      </c>
      <c r="BE395" s="112">
        <f>IF(N395="základní",J395,0)</f>
        <v>0</v>
      </c>
      <c r="BF395" s="112">
        <f>IF(N395="snížená",J395,0)</f>
        <v>0</v>
      </c>
      <c r="BG395" s="112">
        <f>IF(N395="zákl. přenesená",J395,0)</f>
        <v>0</v>
      </c>
      <c r="BH395" s="112">
        <f>IF(N395="sníž. přenesená",J395,0)</f>
        <v>0</v>
      </c>
      <c r="BI395" s="112">
        <f>IF(N395="nulová",J395,0)</f>
        <v>0</v>
      </c>
      <c r="BJ395" s="18" t="s">
        <v>83</v>
      </c>
      <c r="BK395" s="112">
        <f>ROUND(I395*H395,2)</f>
        <v>0</v>
      </c>
      <c r="BL395" s="18" t="s">
        <v>153</v>
      </c>
      <c r="BM395" s="219" t="s">
        <v>277</v>
      </c>
    </row>
    <row r="396" spans="1:65" s="13" customFormat="1" ht="10">
      <c r="B396" s="220"/>
      <c r="C396" s="221"/>
      <c r="D396" s="222" t="s">
        <v>155</v>
      </c>
      <c r="E396" s="223" t="s">
        <v>1</v>
      </c>
      <c r="F396" s="224" t="s">
        <v>156</v>
      </c>
      <c r="G396" s="221"/>
      <c r="H396" s="223" t="s">
        <v>1</v>
      </c>
      <c r="I396" s="225"/>
      <c r="J396" s="221"/>
      <c r="K396" s="221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155</v>
      </c>
      <c r="AU396" s="230" t="s">
        <v>87</v>
      </c>
      <c r="AV396" s="13" t="s">
        <v>83</v>
      </c>
      <c r="AW396" s="13" t="s">
        <v>32</v>
      </c>
      <c r="AX396" s="13" t="s">
        <v>78</v>
      </c>
      <c r="AY396" s="230" t="s">
        <v>146</v>
      </c>
    </row>
    <row r="397" spans="1:65" s="13" customFormat="1" ht="10">
      <c r="B397" s="220"/>
      <c r="C397" s="221"/>
      <c r="D397" s="222" t="s">
        <v>155</v>
      </c>
      <c r="E397" s="223" t="s">
        <v>1</v>
      </c>
      <c r="F397" s="224" t="s">
        <v>157</v>
      </c>
      <c r="G397" s="221"/>
      <c r="H397" s="223" t="s">
        <v>1</v>
      </c>
      <c r="I397" s="225"/>
      <c r="J397" s="221"/>
      <c r="K397" s="221"/>
      <c r="L397" s="226"/>
      <c r="M397" s="227"/>
      <c r="N397" s="228"/>
      <c r="O397" s="228"/>
      <c r="P397" s="228"/>
      <c r="Q397" s="228"/>
      <c r="R397" s="228"/>
      <c r="S397" s="228"/>
      <c r="T397" s="229"/>
      <c r="AT397" s="230" t="s">
        <v>155</v>
      </c>
      <c r="AU397" s="230" t="s">
        <v>87</v>
      </c>
      <c r="AV397" s="13" t="s">
        <v>83</v>
      </c>
      <c r="AW397" s="13" t="s">
        <v>32</v>
      </c>
      <c r="AX397" s="13" t="s">
        <v>78</v>
      </c>
      <c r="AY397" s="230" t="s">
        <v>146</v>
      </c>
    </row>
    <row r="398" spans="1:65" s="14" customFormat="1" ht="10">
      <c r="B398" s="231"/>
      <c r="C398" s="232"/>
      <c r="D398" s="222" t="s">
        <v>155</v>
      </c>
      <c r="E398" s="233" t="s">
        <v>1</v>
      </c>
      <c r="F398" s="234" t="s">
        <v>278</v>
      </c>
      <c r="G398" s="232"/>
      <c r="H398" s="235">
        <v>10.295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AT398" s="241" t="s">
        <v>155</v>
      </c>
      <c r="AU398" s="241" t="s">
        <v>87</v>
      </c>
      <c r="AV398" s="14" t="s">
        <v>87</v>
      </c>
      <c r="AW398" s="14" t="s">
        <v>32</v>
      </c>
      <c r="AX398" s="14" t="s">
        <v>78</v>
      </c>
      <c r="AY398" s="241" t="s">
        <v>146</v>
      </c>
    </row>
    <row r="399" spans="1:65" s="13" customFormat="1" ht="10">
      <c r="B399" s="220"/>
      <c r="C399" s="221"/>
      <c r="D399" s="222" t="s">
        <v>155</v>
      </c>
      <c r="E399" s="223" t="s">
        <v>1</v>
      </c>
      <c r="F399" s="224" t="s">
        <v>173</v>
      </c>
      <c r="G399" s="221"/>
      <c r="H399" s="223" t="s">
        <v>1</v>
      </c>
      <c r="I399" s="225"/>
      <c r="J399" s="221"/>
      <c r="K399" s="221"/>
      <c r="L399" s="226"/>
      <c r="M399" s="227"/>
      <c r="N399" s="228"/>
      <c r="O399" s="228"/>
      <c r="P399" s="228"/>
      <c r="Q399" s="228"/>
      <c r="R399" s="228"/>
      <c r="S399" s="228"/>
      <c r="T399" s="229"/>
      <c r="AT399" s="230" t="s">
        <v>155</v>
      </c>
      <c r="AU399" s="230" t="s">
        <v>87</v>
      </c>
      <c r="AV399" s="13" t="s">
        <v>83</v>
      </c>
      <c r="AW399" s="13" t="s">
        <v>32</v>
      </c>
      <c r="AX399" s="13" t="s">
        <v>78</v>
      </c>
      <c r="AY399" s="230" t="s">
        <v>146</v>
      </c>
    </row>
    <row r="400" spans="1:65" s="14" customFormat="1" ht="10">
      <c r="B400" s="231"/>
      <c r="C400" s="232"/>
      <c r="D400" s="222" t="s">
        <v>155</v>
      </c>
      <c r="E400" s="233" t="s">
        <v>1</v>
      </c>
      <c r="F400" s="234" t="s">
        <v>279</v>
      </c>
      <c r="G400" s="232"/>
      <c r="H400" s="235">
        <v>10.366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AT400" s="241" t="s">
        <v>155</v>
      </c>
      <c r="AU400" s="241" t="s">
        <v>87</v>
      </c>
      <c r="AV400" s="14" t="s">
        <v>87</v>
      </c>
      <c r="AW400" s="14" t="s">
        <v>32</v>
      </c>
      <c r="AX400" s="14" t="s">
        <v>78</v>
      </c>
      <c r="AY400" s="241" t="s">
        <v>146</v>
      </c>
    </row>
    <row r="401" spans="1:65" s="15" customFormat="1" ht="10">
      <c r="B401" s="242"/>
      <c r="C401" s="243"/>
      <c r="D401" s="222" t="s">
        <v>155</v>
      </c>
      <c r="E401" s="244" t="s">
        <v>1</v>
      </c>
      <c r="F401" s="245" t="s">
        <v>160</v>
      </c>
      <c r="G401" s="243"/>
      <c r="H401" s="246">
        <v>20.661000000000001</v>
      </c>
      <c r="I401" s="247"/>
      <c r="J401" s="243"/>
      <c r="K401" s="243"/>
      <c r="L401" s="248"/>
      <c r="M401" s="249"/>
      <c r="N401" s="250"/>
      <c r="O401" s="250"/>
      <c r="P401" s="250"/>
      <c r="Q401" s="250"/>
      <c r="R401" s="250"/>
      <c r="S401" s="250"/>
      <c r="T401" s="251"/>
      <c r="AT401" s="252" t="s">
        <v>155</v>
      </c>
      <c r="AU401" s="252" t="s">
        <v>87</v>
      </c>
      <c r="AV401" s="15" t="s">
        <v>153</v>
      </c>
      <c r="AW401" s="15" t="s">
        <v>32</v>
      </c>
      <c r="AX401" s="15" t="s">
        <v>83</v>
      </c>
      <c r="AY401" s="252" t="s">
        <v>146</v>
      </c>
    </row>
    <row r="402" spans="1:65" s="2" customFormat="1" ht="24.15" customHeight="1">
      <c r="A402" s="36"/>
      <c r="B402" s="37"/>
      <c r="C402" s="207" t="s">
        <v>7</v>
      </c>
      <c r="D402" s="207" t="s">
        <v>149</v>
      </c>
      <c r="E402" s="208" t="s">
        <v>280</v>
      </c>
      <c r="F402" s="209" t="s">
        <v>281</v>
      </c>
      <c r="G402" s="210" t="s">
        <v>190</v>
      </c>
      <c r="H402" s="211">
        <v>95.6</v>
      </c>
      <c r="I402" s="212"/>
      <c r="J402" s="213">
        <f>ROUND(I402*H402,2)</f>
        <v>0</v>
      </c>
      <c r="K402" s="214"/>
      <c r="L402" s="39"/>
      <c r="M402" s="215" t="s">
        <v>1</v>
      </c>
      <c r="N402" s="216" t="s">
        <v>43</v>
      </c>
      <c r="O402" s="73"/>
      <c r="P402" s="217">
        <f>O402*H402</f>
        <v>0</v>
      </c>
      <c r="Q402" s="217">
        <v>8.0000000000000007E-5</v>
      </c>
      <c r="R402" s="217">
        <f>Q402*H402</f>
        <v>7.6480000000000003E-3</v>
      </c>
      <c r="S402" s="217">
        <v>0</v>
      </c>
      <c r="T402" s="218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19" t="s">
        <v>153</v>
      </c>
      <c r="AT402" s="219" t="s">
        <v>149</v>
      </c>
      <c r="AU402" s="219" t="s">
        <v>87</v>
      </c>
      <c r="AY402" s="18" t="s">
        <v>146</v>
      </c>
      <c r="BE402" s="112">
        <f>IF(N402="základní",J402,0)</f>
        <v>0</v>
      </c>
      <c r="BF402" s="112">
        <f>IF(N402="snížená",J402,0)</f>
        <v>0</v>
      </c>
      <c r="BG402" s="112">
        <f>IF(N402="zákl. přenesená",J402,0)</f>
        <v>0</v>
      </c>
      <c r="BH402" s="112">
        <f>IF(N402="sníž. přenesená",J402,0)</f>
        <v>0</v>
      </c>
      <c r="BI402" s="112">
        <f>IF(N402="nulová",J402,0)</f>
        <v>0</v>
      </c>
      <c r="BJ402" s="18" t="s">
        <v>83</v>
      </c>
      <c r="BK402" s="112">
        <f>ROUND(I402*H402,2)</f>
        <v>0</v>
      </c>
      <c r="BL402" s="18" t="s">
        <v>153</v>
      </c>
      <c r="BM402" s="219" t="s">
        <v>282</v>
      </c>
    </row>
    <row r="403" spans="1:65" s="13" customFormat="1" ht="10">
      <c r="B403" s="220"/>
      <c r="C403" s="221"/>
      <c r="D403" s="222" t="s">
        <v>155</v>
      </c>
      <c r="E403" s="223" t="s">
        <v>1</v>
      </c>
      <c r="F403" s="224" t="s">
        <v>156</v>
      </c>
      <c r="G403" s="221"/>
      <c r="H403" s="223" t="s">
        <v>1</v>
      </c>
      <c r="I403" s="225"/>
      <c r="J403" s="221"/>
      <c r="K403" s="221"/>
      <c r="L403" s="226"/>
      <c r="M403" s="227"/>
      <c r="N403" s="228"/>
      <c r="O403" s="228"/>
      <c r="P403" s="228"/>
      <c r="Q403" s="228"/>
      <c r="R403" s="228"/>
      <c r="S403" s="228"/>
      <c r="T403" s="229"/>
      <c r="AT403" s="230" t="s">
        <v>155</v>
      </c>
      <c r="AU403" s="230" t="s">
        <v>87</v>
      </c>
      <c r="AV403" s="13" t="s">
        <v>83</v>
      </c>
      <c r="AW403" s="13" t="s">
        <v>32</v>
      </c>
      <c r="AX403" s="13" t="s">
        <v>78</v>
      </c>
      <c r="AY403" s="230" t="s">
        <v>146</v>
      </c>
    </row>
    <row r="404" spans="1:65" s="13" customFormat="1" ht="10">
      <c r="B404" s="220"/>
      <c r="C404" s="221"/>
      <c r="D404" s="222" t="s">
        <v>155</v>
      </c>
      <c r="E404" s="223" t="s">
        <v>1</v>
      </c>
      <c r="F404" s="224" t="s">
        <v>157</v>
      </c>
      <c r="G404" s="221"/>
      <c r="H404" s="223" t="s">
        <v>1</v>
      </c>
      <c r="I404" s="225"/>
      <c r="J404" s="221"/>
      <c r="K404" s="221"/>
      <c r="L404" s="226"/>
      <c r="M404" s="227"/>
      <c r="N404" s="228"/>
      <c r="O404" s="228"/>
      <c r="P404" s="228"/>
      <c r="Q404" s="228"/>
      <c r="R404" s="228"/>
      <c r="S404" s="228"/>
      <c r="T404" s="229"/>
      <c r="AT404" s="230" t="s">
        <v>155</v>
      </c>
      <c r="AU404" s="230" t="s">
        <v>87</v>
      </c>
      <c r="AV404" s="13" t="s">
        <v>83</v>
      </c>
      <c r="AW404" s="13" t="s">
        <v>32</v>
      </c>
      <c r="AX404" s="13" t="s">
        <v>78</v>
      </c>
      <c r="AY404" s="230" t="s">
        <v>146</v>
      </c>
    </row>
    <row r="405" spans="1:65" s="14" customFormat="1" ht="10">
      <c r="B405" s="231"/>
      <c r="C405" s="232"/>
      <c r="D405" s="222" t="s">
        <v>155</v>
      </c>
      <c r="E405" s="233" t="s">
        <v>1</v>
      </c>
      <c r="F405" s="234" t="s">
        <v>283</v>
      </c>
      <c r="G405" s="232"/>
      <c r="H405" s="235">
        <v>25.52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AT405" s="241" t="s">
        <v>155</v>
      </c>
      <c r="AU405" s="241" t="s">
        <v>87</v>
      </c>
      <c r="AV405" s="14" t="s">
        <v>87</v>
      </c>
      <c r="AW405" s="14" t="s">
        <v>32</v>
      </c>
      <c r="AX405" s="14" t="s">
        <v>78</v>
      </c>
      <c r="AY405" s="241" t="s">
        <v>146</v>
      </c>
    </row>
    <row r="406" spans="1:65" s="13" customFormat="1" ht="10">
      <c r="B406" s="220"/>
      <c r="C406" s="221"/>
      <c r="D406" s="222" t="s">
        <v>155</v>
      </c>
      <c r="E406" s="223" t="s">
        <v>1</v>
      </c>
      <c r="F406" s="224" t="s">
        <v>159</v>
      </c>
      <c r="G406" s="221"/>
      <c r="H406" s="223" t="s">
        <v>1</v>
      </c>
      <c r="I406" s="225"/>
      <c r="J406" s="221"/>
      <c r="K406" s="221"/>
      <c r="L406" s="226"/>
      <c r="M406" s="227"/>
      <c r="N406" s="228"/>
      <c r="O406" s="228"/>
      <c r="P406" s="228"/>
      <c r="Q406" s="228"/>
      <c r="R406" s="228"/>
      <c r="S406" s="228"/>
      <c r="T406" s="229"/>
      <c r="AT406" s="230" t="s">
        <v>155</v>
      </c>
      <c r="AU406" s="230" t="s">
        <v>87</v>
      </c>
      <c r="AV406" s="13" t="s">
        <v>83</v>
      </c>
      <c r="AW406" s="13" t="s">
        <v>32</v>
      </c>
      <c r="AX406" s="13" t="s">
        <v>78</v>
      </c>
      <c r="AY406" s="230" t="s">
        <v>146</v>
      </c>
    </row>
    <row r="407" spans="1:65" s="14" customFormat="1" ht="10">
      <c r="B407" s="231"/>
      <c r="C407" s="232"/>
      <c r="D407" s="222" t="s">
        <v>155</v>
      </c>
      <c r="E407" s="233" t="s">
        <v>1</v>
      </c>
      <c r="F407" s="234" t="s">
        <v>283</v>
      </c>
      <c r="G407" s="232"/>
      <c r="H407" s="235">
        <v>25.52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AT407" s="241" t="s">
        <v>155</v>
      </c>
      <c r="AU407" s="241" t="s">
        <v>87</v>
      </c>
      <c r="AV407" s="14" t="s">
        <v>87</v>
      </c>
      <c r="AW407" s="14" t="s">
        <v>32</v>
      </c>
      <c r="AX407" s="14" t="s">
        <v>78</v>
      </c>
      <c r="AY407" s="241" t="s">
        <v>146</v>
      </c>
    </row>
    <row r="408" spans="1:65" s="13" customFormat="1" ht="10">
      <c r="B408" s="220"/>
      <c r="C408" s="221"/>
      <c r="D408" s="222" t="s">
        <v>155</v>
      </c>
      <c r="E408" s="223" t="s">
        <v>1</v>
      </c>
      <c r="F408" s="224" t="s">
        <v>173</v>
      </c>
      <c r="G408" s="221"/>
      <c r="H408" s="223" t="s">
        <v>1</v>
      </c>
      <c r="I408" s="225"/>
      <c r="J408" s="221"/>
      <c r="K408" s="221"/>
      <c r="L408" s="226"/>
      <c r="M408" s="227"/>
      <c r="N408" s="228"/>
      <c r="O408" s="228"/>
      <c r="P408" s="228"/>
      <c r="Q408" s="228"/>
      <c r="R408" s="228"/>
      <c r="S408" s="228"/>
      <c r="T408" s="229"/>
      <c r="AT408" s="230" t="s">
        <v>155</v>
      </c>
      <c r="AU408" s="230" t="s">
        <v>87</v>
      </c>
      <c r="AV408" s="13" t="s">
        <v>83</v>
      </c>
      <c r="AW408" s="13" t="s">
        <v>32</v>
      </c>
      <c r="AX408" s="13" t="s">
        <v>78</v>
      </c>
      <c r="AY408" s="230" t="s">
        <v>146</v>
      </c>
    </row>
    <row r="409" spans="1:65" s="14" customFormat="1" ht="10">
      <c r="B409" s="231"/>
      <c r="C409" s="232"/>
      <c r="D409" s="222" t="s">
        <v>155</v>
      </c>
      <c r="E409" s="233" t="s">
        <v>1</v>
      </c>
      <c r="F409" s="234" t="s">
        <v>284</v>
      </c>
      <c r="G409" s="232"/>
      <c r="H409" s="235">
        <v>22.28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AT409" s="241" t="s">
        <v>155</v>
      </c>
      <c r="AU409" s="241" t="s">
        <v>87</v>
      </c>
      <c r="AV409" s="14" t="s">
        <v>87</v>
      </c>
      <c r="AW409" s="14" t="s">
        <v>32</v>
      </c>
      <c r="AX409" s="14" t="s">
        <v>78</v>
      </c>
      <c r="AY409" s="241" t="s">
        <v>146</v>
      </c>
    </row>
    <row r="410" spans="1:65" s="13" customFormat="1" ht="10">
      <c r="B410" s="220"/>
      <c r="C410" s="221"/>
      <c r="D410" s="222" t="s">
        <v>155</v>
      </c>
      <c r="E410" s="223" t="s">
        <v>1</v>
      </c>
      <c r="F410" s="224" t="s">
        <v>174</v>
      </c>
      <c r="G410" s="221"/>
      <c r="H410" s="223" t="s">
        <v>1</v>
      </c>
      <c r="I410" s="225"/>
      <c r="J410" s="221"/>
      <c r="K410" s="221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155</v>
      </c>
      <c r="AU410" s="230" t="s">
        <v>87</v>
      </c>
      <c r="AV410" s="13" t="s">
        <v>83</v>
      </c>
      <c r="AW410" s="13" t="s">
        <v>32</v>
      </c>
      <c r="AX410" s="13" t="s">
        <v>78</v>
      </c>
      <c r="AY410" s="230" t="s">
        <v>146</v>
      </c>
    </row>
    <row r="411" spans="1:65" s="14" customFormat="1" ht="10">
      <c r="B411" s="231"/>
      <c r="C411" s="232"/>
      <c r="D411" s="222" t="s">
        <v>155</v>
      </c>
      <c r="E411" s="233" t="s">
        <v>1</v>
      </c>
      <c r="F411" s="234" t="s">
        <v>284</v>
      </c>
      <c r="G411" s="232"/>
      <c r="H411" s="235">
        <v>22.28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AT411" s="241" t="s">
        <v>155</v>
      </c>
      <c r="AU411" s="241" t="s">
        <v>87</v>
      </c>
      <c r="AV411" s="14" t="s">
        <v>87</v>
      </c>
      <c r="AW411" s="14" t="s">
        <v>32</v>
      </c>
      <c r="AX411" s="14" t="s">
        <v>78</v>
      </c>
      <c r="AY411" s="241" t="s">
        <v>146</v>
      </c>
    </row>
    <row r="412" spans="1:65" s="15" customFormat="1" ht="10">
      <c r="B412" s="242"/>
      <c r="C412" s="243"/>
      <c r="D412" s="222" t="s">
        <v>155</v>
      </c>
      <c r="E412" s="244" t="s">
        <v>1</v>
      </c>
      <c r="F412" s="245" t="s">
        <v>160</v>
      </c>
      <c r="G412" s="243"/>
      <c r="H412" s="246">
        <v>95.6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AT412" s="252" t="s">
        <v>155</v>
      </c>
      <c r="AU412" s="252" t="s">
        <v>87</v>
      </c>
      <c r="AV412" s="15" t="s">
        <v>153</v>
      </c>
      <c r="AW412" s="15" t="s">
        <v>32</v>
      </c>
      <c r="AX412" s="15" t="s">
        <v>83</v>
      </c>
      <c r="AY412" s="252" t="s">
        <v>146</v>
      </c>
    </row>
    <row r="413" spans="1:65" s="2" customFormat="1" ht="24.15" customHeight="1">
      <c r="A413" s="36"/>
      <c r="B413" s="37"/>
      <c r="C413" s="207" t="s">
        <v>285</v>
      </c>
      <c r="D413" s="207" t="s">
        <v>149</v>
      </c>
      <c r="E413" s="208" t="s">
        <v>286</v>
      </c>
      <c r="F413" s="209" t="s">
        <v>287</v>
      </c>
      <c r="G413" s="210" t="s">
        <v>163</v>
      </c>
      <c r="H413" s="211">
        <v>22</v>
      </c>
      <c r="I413" s="212"/>
      <c r="J413" s="213">
        <f>ROUND(I413*H413,2)</f>
        <v>0</v>
      </c>
      <c r="K413" s="214"/>
      <c r="L413" s="39"/>
      <c r="M413" s="215" t="s">
        <v>1</v>
      </c>
      <c r="N413" s="216" t="s">
        <v>43</v>
      </c>
      <c r="O413" s="73"/>
      <c r="P413" s="217">
        <f>O413*H413</f>
        <v>0</v>
      </c>
      <c r="Q413" s="217">
        <v>1.7770000000000001E-2</v>
      </c>
      <c r="R413" s="217">
        <f>Q413*H413</f>
        <v>0.39094000000000001</v>
      </c>
      <c r="S413" s="217">
        <v>0</v>
      </c>
      <c r="T413" s="218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219" t="s">
        <v>153</v>
      </c>
      <c r="AT413" s="219" t="s">
        <v>149</v>
      </c>
      <c r="AU413" s="219" t="s">
        <v>87</v>
      </c>
      <c r="AY413" s="18" t="s">
        <v>146</v>
      </c>
      <c r="BE413" s="112">
        <f>IF(N413="základní",J413,0)</f>
        <v>0</v>
      </c>
      <c r="BF413" s="112">
        <f>IF(N413="snížená",J413,0)</f>
        <v>0</v>
      </c>
      <c r="BG413" s="112">
        <f>IF(N413="zákl. přenesená",J413,0)</f>
        <v>0</v>
      </c>
      <c r="BH413" s="112">
        <f>IF(N413="sníž. přenesená",J413,0)</f>
        <v>0</v>
      </c>
      <c r="BI413" s="112">
        <f>IF(N413="nulová",J413,0)</f>
        <v>0</v>
      </c>
      <c r="BJ413" s="18" t="s">
        <v>83</v>
      </c>
      <c r="BK413" s="112">
        <f>ROUND(I413*H413,2)</f>
        <v>0</v>
      </c>
      <c r="BL413" s="18" t="s">
        <v>153</v>
      </c>
      <c r="BM413" s="219" t="s">
        <v>288</v>
      </c>
    </row>
    <row r="414" spans="1:65" s="13" customFormat="1" ht="10">
      <c r="B414" s="220"/>
      <c r="C414" s="221"/>
      <c r="D414" s="222" t="s">
        <v>155</v>
      </c>
      <c r="E414" s="223" t="s">
        <v>1</v>
      </c>
      <c r="F414" s="224" t="s">
        <v>156</v>
      </c>
      <c r="G414" s="221"/>
      <c r="H414" s="223" t="s">
        <v>1</v>
      </c>
      <c r="I414" s="225"/>
      <c r="J414" s="221"/>
      <c r="K414" s="221"/>
      <c r="L414" s="226"/>
      <c r="M414" s="227"/>
      <c r="N414" s="228"/>
      <c r="O414" s="228"/>
      <c r="P414" s="228"/>
      <c r="Q414" s="228"/>
      <c r="R414" s="228"/>
      <c r="S414" s="228"/>
      <c r="T414" s="229"/>
      <c r="AT414" s="230" t="s">
        <v>155</v>
      </c>
      <c r="AU414" s="230" t="s">
        <v>87</v>
      </c>
      <c r="AV414" s="13" t="s">
        <v>83</v>
      </c>
      <c r="AW414" s="13" t="s">
        <v>32</v>
      </c>
      <c r="AX414" s="13" t="s">
        <v>78</v>
      </c>
      <c r="AY414" s="230" t="s">
        <v>146</v>
      </c>
    </row>
    <row r="415" spans="1:65" s="13" customFormat="1" ht="10">
      <c r="B415" s="220"/>
      <c r="C415" s="221"/>
      <c r="D415" s="222" t="s">
        <v>155</v>
      </c>
      <c r="E415" s="223" t="s">
        <v>1</v>
      </c>
      <c r="F415" s="224" t="s">
        <v>157</v>
      </c>
      <c r="G415" s="221"/>
      <c r="H415" s="223" t="s">
        <v>1</v>
      </c>
      <c r="I415" s="225"/>
      <c r="J415" s="221"/>
      <c r="K415" s="221"/>
      <c r="L415" s="226"/>
      <c r="M415" s="227"/>
      <c r="N415" s="228"/>
      <c r="O415" s="228"/>
      <c r="P415" s="228"/>
      <c r="Q415" s="228"/>
      <c r="R415" s="228"/>
      <c r="S415" s="228"/>
      <c r="T415" s="229"/>
      <c r="AT415" s="230" t="s">
        <v>155</v>
      </c>
      <c r="AU415" s="230" t="s">
        <v>87</v>
      </c>
      <c r="AV415" s="13" t="s">
        <v>83</v>
      </c>
      <c r="AW415" s="13" t="s">
        <v>32</v>
      </c>
      <c r="AX415" s="13" t="s">
        <v>78</v>
      </c>
      <c r="AY415" s="230" t="s">
        <v>146</v>
      </c>
    </row>
    <row r="416" spans="1:65" s="14" customFormat="1" ht="10">
      <c r="B416" s="231"/>
      <c r="C416" s="232"/>
      <c r="D416" s="222" t="s">
        <v>155</v>
      </c>
      <c r="E416" s="233" t="s">
        <v>1</v>
      </c>
      <c r="F416" s="234" t="s">
        <v>179</v>
      </c>
      <c r="G416" s="232"/>
      <c r="H416" s="235">
        <v>6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AT416" s="241" t="s">
        <v>155</v>
      </c>
      <c r="AU416" s="241" t="s">
        <v>87</v>
      </c>
      <c r="AV416" s="14" t="s">
        <v>87</v>
      </c>
      <c r="AW416" s="14" t="s">
        <v>32</v>
      </c>
      <c r="AX416" s="14" t="s">
        <v>78</v>
      </c>
      <c r="AY416" s="241" t="s">
        <v>146</v>
      </c>
    </row>
    <row r="417" spans="1:65" s="13" customFormat="1" ht="10">
      <c r="B417" s="220"/>
      <c r="C417" s="221"/>
      <c r="D417" s="222" t="s">
        <v>155</v>
      </c>
      <c r="E417" s="223" t="s">
        <v>1</v>
      </c>
      <c r="F417" s="224" t="s">
        <v>159</v>
      </c>
      <c r="G417" s="221"/>
      <c r="H417" s="223" t="s">
        <v>1</v>
      </c>
      <c r="I417" s="225"/>
      <c r="J417" s="221"/>
      <c r="K417" s="221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155</v>
      </c>
      <c r="AU417" s="230" t="s">
        <v>87</v>
      </c>
      <c r="AV417" s="13" t="s">
        <v>83</v>
      </c>
      <c r="AW417" s="13" t="s">
        <v>32</v>
      </c>
      <c r="AX417" s="13" t="s">
        <v>78</v>
      </c>
      <c r="AY417" s="230" t="s">
        <v>146</v>
      </c>
    </row>
    <row r="418" spans="1:65" s="14" customFormat="1" ht="10">
      <c r="B418" s="231"/>
      <c r="C418" s="232"/>
      <c r="D418" s="222" t="s">
        <v>155</v>
      </c>
      <c r="E418" s="233" t="s">
        <v>1</v>
      </c>
      <c r="F418" s="234" t="s">
        <v>179</v>
      </c>
      <c r="G418" s="232"/>
      <c r="H418" s="235">
        <v>6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AT418" s="241" t="s">
        <v>155</v>
      </c>
      <c r="AU418" s="241" t="s">
        <v>87</v>
      </c>
      <c r="AV418" s="14" t="s">
        <v>87</v>
      </c>
      <c r="AW418" s="14" t="s">
        <v>32</v>
      </c>
      <c r="AX418" s="14" t="s">
        <v>78</v>
      </c>
      <c r="AY418" s="241" t="s">
        <v>146</v>
      </c>
    </row>
    <row r="419" spans="1:65" s="13" customFormat="1" ht="10">
      <c r="B419" s="220"/>
      <c r="C419" s="221"/>
      <c r="D419" s="222" t="s">
        <v>155</v>
      </c>
      <c r="E419" s="223" t="s">
        <v>1</v>
      </c>
      <c r="F419" s="224" t="s">
        <v>173</v>
      </c>
      <c r="G419" s="221"/>
      <c r="H419" s="223" t="s">
        <v>1</v>
      </c>
      <c r="I419" s="225"/>
      <c r="J419" s="221"/>
      <c r="K419" s="221"/>
      <c r="L419" s="226"/>
      <c r="M419" s="227"/>
      <c r="N419" s="228"/>
      <c r="O419" s="228"/>
      <c r="P419" s="228"/>
      <c r="Q419" s="228"/>
      <c r="R419" s="228"/>
      <c r="S419" s="228"/>
      <c r="T419" s="229"/>
      <c r="AT419" s="230" t="s">
        <v>155</v>
      </c>
      <c r="AU419" s="230" t="s">
        <v>87</v>
      </c>
      <c r="AV419" s="13" t="s">
        <v>83</v>
      </c>
      <c r="AW419" s="13" t="s">
        <v>32</v>
      </c>
      <c r="AX419" s="13" t="s">
        <v>78</v>
      </c>
      <c r="AY419" s="230" t="s">
        <v>146</v>
      </c>
    </row>
    <row r="420" spans="1:65" s="14" customFormat="1" ht="10">
      <c r="B420" s="231"/>
      <c r="C420" s="232"/>
      <c r="D420" s="222" t="s">
        <v>155</v>
      </c>
      <c r="E420" s="233" t="s">
        <v>1</v>
      </c>
      <c r="F420" s="234" t="s">
        <v>175</v>
      </c>
      <c r="G420" s="232"/>
      <c r="H420" s="235">
        <v>5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AT420" s="241" t="s">
        <v>155</v>
      </c>
      <c r="AU420" s="241" t="s">
        <v>87</v>
      </c>
      <c r="AV420" s="14" t="s">
        <v>87</v>
      </c>
      <c r="AW420" s="14" t="s">
        <v>32</v>
      </c>
      <c r="AX420" s="14" t="s">
        <v>78</v>
      </c>
      <c r="AY420" s="241" t="s">
        <v>146</v>
      </c>
    </row>
    <row r="421" spans="1:65" s="13" customFormat="1" ht="10">
      <c r="B421" s="220"/>
      <c r="C421" s="221"/>
      <c r="D421" s="222" t="s">
        <v>155</v>
      </c>
      <c r="E421" s="223" t="s">
        <v>1</v>
      </c>
      <c r="F421" s="224" t="s">
        <v>174</v>
      </c>
      <c r="G421" s="221"/>
      <c r="H421" s="223" t="s">
        <v>1</v>
      </c>
      <c r="I421" s="225"/>
      <c r="J421" s="221"/>
      <c r="K421" s="221"/>
      <c r="L421" s="226"/>
      <c r="M421" s="227"/>
      <c r="N421" s="228"/>
      <c r="O421" s="228"/>
      <c r="P421" s="228"/>
      <c r="Q421" s="228"/>
      <c r="R421" s="228"/>
      <c r="S421" s="228"/>
      <c r="T421" s="229"/>
      <c r="AT421" s="230" t="s">
        <v>155</v>
      </c>
      <c r="AU421" s="230" t="s">
        <v>87</v>
      </c>
      <c r="AV421" s="13" t="s">
        <v>83</v>
      </c>
      <c r="AW421" s="13" t="s">
        <v>32</v>
      </c>
      <c r="AX421" s="13" t="s">
        <v>78</v>
      </c>
      <c r="AY421" s="230" t="s">
        <v>146</v>
      </c>
    </row>
    <row r="422" spans="1:65" s="14" customFormat="1" ht="10">
      <c r="B422" s="231"/>
      <c r="C422" s="232"/>
      <c r="D422" s="222" t="s">
        <v>155</v>
      </c>
      <c r="E422" s="233" t="s">
        <v>1</v>
      </c>
      <c r="F422" s="234" t="s">
        <v>175</v>
      </c>
      <c r="G422" s="232"/>
      <c r="H422" s="235">
        <v>5</v>
      </c>
      <c r="I422" s="236"/>
      <c r="J422" s="232"/>
      <c r="K422" s="232"/>
      <c r="L422" s="237"/>
      <c r="M422" s="238"/>
      <c r="N422" s="239"/>
      <c r="O422" s="239"/>
      <c r="P422" s="239"/>
      <c r="Q422" s="239"/>
      <c r="R422" s="239"/>
      <c r="S422" s="239"/>
      <c r="T422" s="240"/>
      <c r="AT422" s="241" t="s">
        <v>155</v>
      </c>
      <c r="AU422" s="241" t="s">
        <v>87</v>
      </c>
      <c r="AV422" s="14" t="s">
        <v>87</v>
      </c>
      <c r="AW422" s="14" t="s">
        <v>32</v>
      </c>
      <c r="AX422" s="14" t="s">
        <v>78</v>
      </c>
      <c r="AY422" s="241" t="s">
        <v>146</v>
      </c>
    </row>
    <row r="423" spans="1:65" s="15" customFormat="1" ht="10">
      <c r="B423" s="242"/>
      <c r="C423" s="243"/>
      <c r="D423" s="222" t="s">
        <v>155</v>
      </c>
      <c r="E423" s="244" t="s">
        <v>1</v>
      </c>
      <c r="F423" s="245" t="s">
        <v>160</v>
      </c>
      <c r="G423" s="243"/>
      <c r="H423" s="246">
        <v>22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AT423" s="252" t="s">
        <v>155</v>
      </c>
      <c r="AU423" s="252" t="s">
        <v>87</v>
      </c>
      <c r="AV423" s="15" t="s">
        <v>153</v>
      </c>
      <c r="AW423" s="15" t="s">
        <v>32</v>
      </c>
      <c r="AX423" s="15" t="s">
        <v>83</v>
      </c>
      <c r="AY423" s="252" t="s">
        <v>146</v>
      </c>
    </row>
    <row r="424" spans="1:65" s="2" customFormat="1" ht="24.15" customHeight="1">
      <c r="A424" s="36"/>
      <c r="B424" s="37"/>
      <c r="C424" s="253" t="s">
        <v>289</v>
      </c>
      <c r="D424" s="253" t="s">
        <v>165</v>
      </c>
      <c r="E424" s="254" t="s">
        <v>290</v>
      </c>
      <c r="F424" s="255" t="s">
        <v>291</v>
      </c>
      <c r="G424" s="256" t="s">
        <v>163</v>
      </c>
      <c r="H424" s="257">
        <v>10</v>
      </c>
      <c r="I424" s="258"/>
      <c r="J424" s="259">
        <f>ROUND(I424*H424,2)</f>
        <v>0</v>
      </c>
      <c r="K424" s="260"/>
      <c r="L424" s="261"/>
      <c r="M424" s="262" t="s">
        <v>1</v>
      </c>
      <c r="N424" s="263" t="s">
        <v>43</v>
      </c>
      <c r="O424" s="73"/>
      <c r="P424" s="217">
        <f>O424*H424</f>
        <v>0</v>
      </c>
      <c r="Q424" s="217">
        <v>1.201E-2</v>
      </c>
      <c r="R424" s="217">
        <f>Q424*H424</f>
        <v>0.1201</v>
      </c>
      <c r="S424" s="217">
        <v>0</v>
      </c>
      <c r="T424" s="218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219" t="s">
        <v>168</v>
      </c>
      <c r="AT424" s="219" t="s">
        <v>165</v>
      </c>
      <c r="AU424" s="219" t="s">
        <v>87</v>
      </c>
      <c r="AY424" s="18" t="s">
        <v>146</v>
      </c>
      <c r="BE424" s="112">
        <f>IF(N424="základní",J424,0)</f>
        <v>0</v>
      </c>
      <c r="BF424" s="112">
        <f>IF(N424="snížená",J424,0)</f>
        <v>0</v>
      </c>
      <c r="BG424" s="112">
        <f>IF(N424="zákl. přenesená",J424,0)</f>
        <v>0</v>
      </c>
      <c r="BH424" s="112">
        <f>IF(N424="sníž. přenesená",J424,0)</f>
        <v>0</v>
      </c>
      <c r="BI424" s="112">
        <f>IF(N424="nulová",J424,0)</f>
        <v>0</v>
      </c>
      <c r="BJ424" s="18" t="s">
        <v>83</v>
      </c>
      <c r="BK424" s="112">
        <f>ROUND(I424*H424,2)</f>
        <v>0</v>
      </c>
      <c r="BL424" s="18" t="s">
        <v>153</v>
      </c>
      <c r="BM424" s="219" t="s">
        <v>292</v>
      </c>
    </row>
    <row r="425" spans="1:65" s="13" customFormat="1" ht="10">
      <c r="B425" s="220"/>
      <c r="C425" s="221"/>
      <c r="D425" s="222" t="s">
        <v>155</v>
      </c>
      <c r="E425" s="223" t="s">
        <v>1</v>
      </c>
      <c r="F425" s="224" t="s">
        <v>156</v>
      </c>
      <c r="G425" s="221"/>
      <c r="H425" s="223" t="s">
        <v>1</v>
      </c>
      <c r="I425" s="225"/>
      <c r="J425" s="221"/>
      <c r="K425" s="221"/>
      <c r="L425" s="226"/>
      <c r="M425" s="227"/>
      <c r="N425" s="228"/>
      <c r="O425" s="228"/>
      <c r="P425" s="228"/>
      <c r="Q425" s="228"/>
      <c r="R425" s="228"/>
      <c r="S425" s="228"/>
      <c r="T425" s="229"/>
      <c r="AT425" s="230" t="s">
        <v>155</v>
      </c>
      <c r="AU425" s="230" t="s">
        <v>87</v>
      </c>
      <c r="AV425" s="13" t="s">
        <v>83</v>
      </c>
      <c r="AW425" s="13" t="s">
        <v>32</v>
      </c>
      <c r="AX425" s="13" t="s">
        <v>78</v>
      </c>
      <c r="AY425" s="230" t="s">
        <v>146</v>
      </c>
    </row>
    <row r="426" spans="1:65" s="13" customFormat="1" ht="10">
      <c r="B426" s="220"/>
      <c r="C426" s="221"/>
      <c r="D426" s="222" t="s">
        <v>155</v>
      </c>
      <c r="E426" s="223" t="s">
        <v>1</v>
      </c>
      <c r="F426" s="224" t="s">
        <v>157</v>
      </c>
      <c r="G426" s="221"/>
      <c r="H426" s="223" t="s">
        <v>1</v>
      </c>
      <c r="I426" s="225"/>
      <c r="J426" s="221"/>
      <c r="K426" s="221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155</v>
      </c>
      <c r="AU426" s="230" t="s">
        <v>87</v>
      </c>
      <c r="AV426" s="13" t="s">
        <v>83</v>
      </c>
      <c r="AW426" s="13" t="s">
        <v>32</v>
      </c>
      <c r="AX426" s="13" t="s">
        <v>78</v>
      </c>
      <c r="AY426" s="230" t="s">
        <v>146</v>
      </c>
    </row>
    <row r="427" spans="1:65" s="14" customFormat="1" ht="10">
      <c r="B427" s="231"/>
      <c r="C427" s="232"/>
      <c r="D427" s="222" t="s">
        <v>155</v>
      </c>
      <c r="E427" s="233" t="s">
        <v>1</v>
      </c>
      <c r="F427" s="234" t="s">
        <v>147</v>
      </c>
      <c r="G427" s="232"/>
      <c r="H427" s="235">
        <v>3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AT427" s="241" t="s">
        <v>155</v>
      </c>
      <c r="AU427" s="241" t="s">
        <v>87</v>
      </c>
      <c r="AV427" s="14" t="s">
        <v>87</v>
      </c>
      <c r="AW427" s="14" t="s">
        <v>32</v>
      </c>
      <c r="AX427" s="14" t="s">
        <v>78</v>
      </c>
      <c r="AY427" s="241" t="s">
        <v>146</v>
      </c>
    </row>
    <row r="428" spans="1:65" s="13" customFormat="1" ht="10">
      <c r="B428" s="220"/>
      <c r="C428" s="221"/>
      <c r="D428" s="222" t="s">
        <v>155</v>
      </c>
      <c r="E428" s="223" t="s">
        <v>1</v>
      </c>
      <c r="F428" s="224" t="s">
        <v>159</v>
      </c>
      <c r="G428" s="221"/>
      <c r="H428" s="223" t="s">
        <v>1</v>
      </c>
      <c r="I428" s="225"/>
      <c r="J428" s="221"/>
      <c r="K428" s="221"/>
      <c r="L428" s="226"/>
      <c r="M428" s="227"/>
      <c r="N428" s="228"/>
      <c r="O428" s="228"/>
      <c r="P428" s="228"/>
      <c r="Q428" s="228"/>
      <c r="R428" s="228"/>
      <c r="S428" s="228"/>
      <c r="T428" s="229"/>
      <c r="AT428" s="230" t="s">
        <v>155</v>
      </c>
      <c r="AU428" s="230" t="s">
        <v>87</v>
      </c>
      <c r="AV428" s="13" t="s">
        <v>83</v>
      </c>
      <c r="AW428" s="13" t="s">
        <v>32</v>
      </c>
      <c r="AX428" s="13" t="s">
        <v>78</v>
      </c>
      <c r="AY428" s="230" t="s">
        <v>146</v>
      </c>
    </row>
    <row r="429" spans="1:65" s="14" customFormat="1" ht="10">
      <c r="B429" s="231"/>
      <c r="C429" s="232"/>
      <c r="D429" s="222" t="s">
        <v>155</v>
      </c>
      <c r="E429" s="233" t="s">
        <v>1</v>
      </c>
      <c r="F429" s="234" t="s">
        <v>147</v>
      </c>
      <c r="G429" s="232"/>
      <c r="H429" s="235">
        <v>3</v>
      </c>
      <c r="I429" s="236"/>
      <c r="J429" s="232"/>
      <c r="K429" s="232"/>
      <c r="L429" s="237"/>
      <c r="M429" s="238"/>
      <c r="N429" s="239"/>
      <c r="O429" s="239"/>
      <c r="P429" s="239"/>
      <c r="Q429" s="239"/>
      <c r="R429" s="239"/>
      <c r="S429" s="239"/>
      <c r="T429" s="240"/>
      <c r="AT429" s="241" t="s">
        <v>155</v>
      </c>
      <c r="AU429" s="241" t="s">
        <v>87</v>
      </c>
      <c r="AV429" s="14" t="s">
        <v>87</v>
      </c>
      <c r="AW429" s="14" t="s">
        <v>32</v>
      </c>
      <c r="AX429" s="14" t="s">
        <v>78</v>
      </c>
      <c r="AY429" s="241" t="s">
        <v>146</v>
      </c>
    </row>
    <row r="430" spans="1:65" s="13" customFormat="1" ht="10">
      <c r="B430" s="220"/>
      <c r="C430" s="221"/>
      <c r="D430" s="222" t="s">
        <v>155</v>
      </c>
      <c r="E430" s="223" t="s">
        <v>1</v>
      </c>
      <c r="F430" s="224" t="s">
        <v>173</v>
      </c>
      <c r="G430" s="221"/>
      <c r="H430" s="223" t="s">
        <v>1</v>
      </c>
      <c r="I430" s="225"/>
      <c r="J430" s="221"/>
      <c r="K430" s="221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155</v>
      </c>
      <c r="AU430" s="230" t="s">
        <v>87</v>
      </c>
      <c r="AV430" s="13" t="s">
        <v>83</v>
      </c>
      <c r="AW430" s="13" t="s">
        <v>32</v>
      </c>
      <c r="AX430" s="13" t="s">
        <v>78</v>
      </c>
      <c r="AY430" s="230" t="s">
        <v>146</v>
      </c>
    </row>
    <row r="431" spans="1:65" s="14" customFormat="1" ht="10">
      <c r="B431" s="231"/>
      <c r="C431" s="232"/>
      <c r="D431" s="222" t="s">
        <v>155</v>
      </c>
      <c r="E431" s="233" t="s">
        <v>1</v>
      </c>
      <c r="F431" s="234" t="s">
        <v>87</v>
      </c>
      <c r="G431" s="232"/>
      <c r="H431" s="235">
        <v>2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AT431" s="241" t="s">
        <v>155</v>
      </c>
      <c r="AU431" s="241" t="s">
        <v>87</v>
      </c>
      <c r="AV431" s="14" t="s">
        <v>87</v>
      </c>
      <c r="AW431" s="14" t="s">
        <v>32</v>
      </c>
      <c r="AX431" s="14" t="s">
        <v>78</v>
      </c>
      <c r="AY431" s="241" t="s">
        <v>146</v>
      </c>
    </row>
    <row r="432" spans="1:65" s="13" customFormat="1" ht="10">
      <c r="B432" s="220"/>
      <c r="C432" s="221"/>
      <c r="D432" s="222" t="s">
        <v>155</v>
      </c>
      <c r="E432" s="223" t="s">
        <v>1</v>
      </c>
      <c r="F432" s="224" t="s">
        <v>174</v>
      </c>
      <c r="G432" s="221"/>
      <c r="H432" s="223" t="s">
        <v>1</v>
      </c>
      <c r="I432" s="225"/>
      <c r="J432" s="221"/>
      <c r="K432" s="221"/>
      <c r="L432" s="226"/>
      <c r="M432" s="227"/>
      <c r="N432" s="228"/>
      <c r="O432" s="228"/>
      <c r="P432" s="228"/>
      <c r="Q432" s="228"/>
      <c r="R432" s="228"/>
      <c r="S432" s="228"/>
      <c r="T432" s="229"/>
      <c r="AT432" s="230" t="s">
        <v>155</v>
      </c>
      <c r="AU432" s="230" t="s">
        <v>87</v>
      </c>
      <c r="AV432" s="13" t="s">
        <v>83</v>
      </c>
      <c r="AW432" s="13" t="s">
        <v>32</v>
      </c>
      <c r="AX432" s="13" t="s">
        <v>78</v>
      </c>
      <c r="AY432" s="230" t="s">
        <v>146</v>
      </c>
    </row>
    <row r="433" spans="1:65" s="14" customFormat="1" ht="10">
      <c r="B433" s="231"/>
      <c r="C433" s="232"/>
      <c r="D433" s="222" t="s">
        <v>155</v>
      </c>
      <c r="E433" s="233" t="s">
        <v>1</v>
      </c>
      <c r="F433" s="234" t="s">
        <v>87</v>
      </c>
      <c r="G433" s="232"/>
      <c r="H433" s="235">
        <v>2</v>
      </c>
      <c r="I433" s="236"/>
      <c r="J433" s="232"/>
      <c r="K433" s="232"/>
      <c r="L433" s="237"/>
      <c r="M433" s="238"/>
      <c r="N433" s="239"/>
      <c r="O433" s="239"/>
      <c r="P433" s="239"/>
      <c r="Q433" s="239"/>
      <c r="R433" s="239"/>
      <c r="S433" s="239"/>
      <c r="T433" s="240"/>
      <c r="AT433" s="241" t="s">
        <v>155</v>
      </c>
      <c r="AU433" s="241" t="s">
        <v>87</v>
      </c>
      <c r="AV433" s="14" t="s">
        <v>87</v>
      </c>
      <c r="AW433" s="14" t="s">
        <v>32</v>
      </c>
      <c r="AX433" s="14" t="s">
        <v>78</v>
      </c>
      <c r="AY433" s="241" t="s">
        <v>146</v>
      </c>
    </row>
    <row r="434" spans="1:65" s="15" customFormat="1" ht="10">
      <c r="B434" s="242"/>
      <c r="C434" s="243"/>
      <c r="D434" s="222" t="s">
        <v>155</v>
      </c>
      <c r="E434" s="244" t="s">
        <v>1</v>
      </c>
      <c r="F434" s="245" t="s">
        <v>160</v>
      </c>
      <c r="G434" s="243"/>
      <c r="H434" s="246">
        <v>10</v>
      </c>
      <c r="I434" s="247"/>
      <c r="J434" s="243"/>
      <c r="K434" s="243"/>
      <c r="L434" s="248"/>
      <c r="M434" s="249"/>
      <c r="N434" s="250"/>
      <c r="O434" s="250"/>
      <c r="P434" s="250"/>
      <c r="Q434" s="250"/>
      <c r="R434" s="250"/>
      <c r="S434" s="250"/>
      <c r="T434" s="251"/>
      <c r="AT434" s="252" t="s">
        <v>155</v>
      </c>
      <c r="AU434" s="252" t="s">
        <v>87</v>
      </c>
      <c r="AV434" s="15" t="s">
        <v>153</v>
      </c>
      <c r="AW434" s="15" t="s">
        <v>32</v>
      </c>
      <c r="AX434" s="15" t="s">
        <v>83</v>
      </c>
      <c r="AY434" s="252" t="s">
        <v>146</v>
      </c>
    </row>
    <row r="435" spans="1:65" s="2" customFormat="1" ht="24.15" customHeight="1">
      <c r="A435" s="36"/>
      <c r="B435" s="37"/>
      <c r="C435" s="253" t="s">
        <v>293</v>
      </c>
      <c r="D435" s="253" t="s">
        <v>165</v>
      </c>
      <c r="E435" s="254" t="s">
        <v>294</v>
      </c>
      <c r="F435" s="255" t="s">
        <v>295</v>
      </c>
      <c r="G435" s="256" t="s">
        <v>163</v>
      </c>
      <c r="H435" s="257">
        <v>4</v>
      </c>
      <c r="I435" s="258"/>
      <c r="J435" s="259">
        <f>ROUND(I435*H435,2)</f>
        <v>0</v>
      </c>
      <c r="K435" s="260"/>
      <c r="L435" s="261"/>
      <c r="M435" s="262" t="s">
        <v>1</v>
      </c>
      <c r="N435" s="263" t="s">
        <v>43</v>
      </c>
      <c r="O435" s="73"/>
      <c r="P435" s="217">
        <f>O435*H435</f>
        <v>0</v>
      </c>
      <c r="Q435" s="217">
        <v>1.225E-2</v>
      </c>
      <c r="R435" s="217">
        <f>Q435*H435</f>
        <v>4.9000000000000002E-2</v>
      </c>
      <c r="S435" s="217">
        <v>0</v>
      </c>
      <c r="T435" s="218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219" t="s">
        <v>168</v>
      </c>
      <c r="AT435" s="219" t="s">
        <v>165</v>
      </c>
      <c r="AU435" s="219" t="s">
        <v>87</v>
      </c>
      <c r="AY435" s="18" t="s">
        <v>146</v>
      </c>
      <c r="BE435" s="112">
        <f>IF(N435="základní",J435,0)</f>
        <v>0</v>
      </c>
      <c r="BF435" s="112">
        <f>IF(N435="snížená",J435,0)</f>
        <v>0</v>
      </c>
      <c r="BG435" s="112">
        <f>IF(N435="zákl. přenesená",J435,0)</f>
        <v>0</v>
      </c>
      <c r="BH435" s="112">
        <f>IF(N435="sníž. přenesená",J435,0)</f>
        <v>0</v>
      </c>
      <c r="BI435" s="112">
        <f>IF(N435="nulová",J435,0)</f>
        <v>0</v>
      </c>
      <c r="BJ435" s="18" t="s">
        <v>83</v>
      </c>
      <c r="BK435" s="112">
        <f>ROUND(I435*H435,2)</f>
        <v>0</v>
      </c>
      <c r="BL435" s="18" t="s">
        <v>153</v>
      </c>
      <c r="BM435" s="219" t="s">
        <v>296</v>
      </c>
    </row>
    <row r="436" spans="1:65" s="13" customFormat="1" ht="10">
      <c r="B436" s="220"/>
      <c r="C436" s="221"/>
      <c r="D436" s="222" t="s">
        <v>155</v>
      </c>
      <c r="E436" s="223" t="s">
        <v>1</v>
      </c>
      <c r="F436" s="224" t="s">
        <v>156</v>
      </c>
      <c r="G436" s="221"/>
      <c r="H436" s="223" t="s">
        <v>1</v>
      </c>
      <c r="I436" s="225"/>
      <c r="J436" s="221"/>
      <c r="K436" s="221"/>
      <c r="L436" s="226"/>
      <c r="M436" s="227"/>
      <c r="N436" s="228"/>
      <c r="O436" s="228"/>
      <c r="P436" s="228"/>
      <c r="Q436" s="228"/>
      <c r="R436" s="228"/>
      <c r="S436" s="228"/>
      <c r="T436" s="229"/>
      <c r="AT436" s="230" t="s">
        <v>155</v>
      </c>
      <c r="AU436" s="230" t="s">
        <v>87</v>
      </c>
      <c r="AV436" s="13" t="s">
        <v>83</v>
      </c>
      <c r="AW436" s="13" t="s">
        <v>32</v>
      </c>
      <c r="AX436" s="13" t="s">
        <v>78</v>
      </c>
      <c r="AY436" s="230" t="s">
        <v>146</v>
      </c>
    </row>
    <row r="437" spans="1:65" s="13" customFormat="1" ht="10">
      <c r="B437" s="220"/>
      <c r="C437" s="221"/>
      <c r="D437" s="222" t="s">
        <v>155</v>
      </c>
      <c r="E437" s="223" t="s">
        <v>1</v>
      </c>
      <c r="F437" s="224" t="s">
        <v>157</v>
      </c>
      <c r="G437" s="221"/>
      <c r="H437" s="223" t="s">
        <v>1</v>
      </c>
      <c r="I437" s="225"/>
      <c r="J437" s="221"/>
      <c r="K437" s="221"/>
      <c r="L437" s="226"/>
      <c r="M437" s="227"/>
      <c r="N437" s="228"/>
      <c r="O437" s="228"/>
      <c r="P437" s="228"/>
      <c r="Q437" s="228"/>
      <c r="R437" s="228"/>
      <c r="S437" s="228"/>
      <c r="T437" s="229"/>
      <c r="AT437" s="230" t="s">
        <v>155</v>
      </c>
      <c r="AU437" s="230" t="s">
        <v>87</v>
      </c>
      <c r="AV437" s="13" t="s">
        <v>83</v>
      </c>
      <c r="AW437" s="13" t="s">
        <v>32</v>
      </c>
      <c r="AX437" s="13" t="s">
        <v>78</v>
      </c>
      <c r="AY437" s="230" t="s">
        <v>146</v>
      </c>
    </row>
    <row r="438" spans="1:65" s="14" customFormat="1" ht="10">
      <c r="B438" s="231"/>
      <c r="C438" s="232"/>
      <c r="D438" s="222" t="s">
        <v>155</v>
      </c>
      <c r="E438" s="233" t="s">
        <v>1</v>
      </c>
      <c r="F438" s="234" t="s">
        <v>83</v>
      </c>
      <c r="G438" s="232"/>
      <c r="H438" s="235">
        <v>1</v>
      </c>
      <c r="I438" s="236"/>
      <c r="J438" s="232"/>
      <c r="K438" s="232"/>
      <c r="L438" s="237"/>
      <c r="M438" s="238"/>
      <c r="N438" s="239"/>
      <c r="O438" s="239"/>
      <c r="P438" s="239"/>
      <c r="Q438" s="239"/>
      <c r="R438" s="239"/>
      <c r="S438" s="239"/>
      <c r="T438" s="240"/>
      <c r="AT438" s="241" t="s">
        <v>155</v>
      </c>
      <c r="AU438" s="241" t="s">
        <v>87</v>
      </c>
      <c r="AV438" s="14" t="s">
        <v>87</v>
      </c>
      <c r="AW438" s="14" t="s">
        <v>32</v>
      </c>
      <c r="AX438" s="14" t="s">
        <v>78</v>
      </c>
      <c r="AY438" s="241" t="s">
        <v>146</v>
      </c>
    </row>
    <row r="439" spans="1:65" s="13" customFormat="1" ht="10">
      <c r="B439" s="220"/>
      <c r="C439" s="221"/>
      <c r="D439" s="222" t="s">
        <v>155</v>
      </c>
      <c r="E439" s="223" t="s">
        <v>1</v>
      </c>
      <c r="F439" s="224" t="s">
        <v>159</v>
      </c>
      <c r="G439" s="221"/>
      <c r="H439" s="223" t="s">
        <v>1</v>
      </c>
      <c r="I439" s="225"/>
      <c r="J439" s="221"/>
      <c r="K439" s="221"/>
      <c r="L439" s="226"/>
      <c r="M439" s="227"/>
      <c r="N439" s="228"/>
      <c r="O439" s="228"/>
      <c r="P439" s="228"/>
      <c r="Q439" s="228"/>
      <c r="R439" s="228"/>
      <c r="S439" s="228"/>
      <c r="T439" s="229"/>
      <c r="AT439" s="230" t="s">
        <v>155</v>
      </c>
      <c r="AU439" s="230" t="s">
        <v>87</v>
      </c>
      <c r="AV439" s="13" t="s">
        <v>83</v>
      </c>
      <c r="AW439" s="13" t="s">
        <v>32</v>
      </c>
      <c r="AX439" s="13" t="s">
        <v>78</v>
      </c>
      <c r="AY439" s="230" t="s">
        <v>146</v>
      </c>
    </row>
    <row r="440" spans="1:65" s="14" customFormat="1" ht="10">
      <c r="B440" s="231"/>
      <c r="C440" s="232"/>
      <c r="D440" s="222" t="s">
        <v>155</v>
      </c>
      <c r="E440" s="233" t="s">
        <v>1</v>
      </c>
      <c r="F440" s="234" t="s">
        <v>83</v>
      </c>
      <c r="G440" s="232"/>
      <c r="H440" s="235">
        <v>1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AT440" s="241" t="s">
        <v>155</v>
      </c>
      <c r="AU440" s="241" t="s">
        <v>87</v>
      </c>
      <c r="AV440" s="14" t="s">
        <v>87</v>
      </c>
      <c r="AW440" s="14" t="s">
        <v>32</v>
      </c>
      <c r="AX440" s="14" t="s">
        <v>78</v>
      </c>
      <c r="AY440" s="241" t="s">
        <v>146</v>
      </c>
    </row>
    <row r="441" spans="1:65" s="13" customFormat="1" ht="10">
      <c r="B441" s="220"/>
      <c r="C441" s="221"/>
      <c r="D441" s="222" t="s">
        <v>155</v>
      </c>
      <c r="E441" s="223" t="s">
        <v>1</v>
      </c>
      <c r="F441" s="224" t="s">
        <v>173</v>
      </c>
      <c r="G441" s="221"/>
      <c r="H441" s="223" t="s">
        <v>1</v>
      </c>
      <c r="I441" s="225"/>
      <c r="J441" s="221"/>
      <c r="K441" s="221"/>
      <c r="L441" s="226"/>
      <c r="M441" s="227"/>
      <c r="N441" s="228"/>
      <c r="O441" s="228"/>
      <c r="P441" s="228"/>
      <c r="Q441" s="228"/>
      <c r="R441" s="228"/>
      <c r="S441" s="228"/>
      <c r="T441" s="229"/>
      <c r="AT441" s="230" t="s">
        <v>155</v>
      </c>
      <c r="AU441" s="230" t="s">
        <v>87</v>
      </c>
      <c r="AV441" s="13" t="s">
        <v>83</v>
      </c>
      <c r="AW441" s="13" t="s">
        <v>32</v>
      </c>
      <c r="AX441" s="13" t="s">
        <v>78</v>
      </c>
      <c r="AY441" s="230" t="s">
        <v>146</v>
      </c>
    </row>
    <row r="442" spans="1:65" s="14" customFormat="1" ht="10">
      <c r="B442" s="231"/>
      <c r="C442" s="232"/>
      <c r="D442" s="222" t="s">
        <v>155</v>
      </c>
      <c r="E442" s="233" t="s">
        <v>1</v>
      </c>
      <c r="F442" s="234" t="s">
        <v>83</v>
      </c>
      <c r="G442" s="232"/>
      <c r="H442" s="235">
        <v>1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155</v>
      </c>
      <c r="AU442" s="241" t="s">
        <v>87</v>
      </c>
      <c r="AV442" s="14" t="s">
        <v>87</v>
      </c>
      <c r="AW442" s="14" t="s">
        <v>32</v>
      </c>
      <c r="AX442" s="14" t="s">
        <v>78</v>
      </c>
      <c r="AY442" s="241" t="s">
        <v>146</v>
      </c>
    </row>
    <row r="443" spans="1:65" s="13" customFormat="1" ht="10">
      <c r="B443" s="220"/>
      <c r="C443" s="221"/>
      <c r="D443" s="222" t="s">
        <v>155</v>
      </c>
      <c r="E443" s="223" t="s">
        <v>1</v>
      </c>
      <c r="F443" s="224" t="s">
        <v>174</v>
      </c>
      <c r="G443" s="221"/>
      <c r="H443" s="223" t="s">
        <v>1</v>
      </c>
      <c r="I443" s="225"/>
      <c r="J443" s="221"/>
      <c r="K443" s="221"/>
      <c r="L443" s="226"/>
      <c r="M443" s="227"/>
      <c r="N443" s="228"/>
      <c r="O443" s="228"/>
      <c r="P443" s="228"/>
      <c r="Q443" s="228"/>
      <c r="R443" s="228"/>
      <c r="S443" s="228"/>
      <c r="T443" s="229"/>
      <c r="AT443" s="230" t="s">
        <v>155</v>
      </c>
      <c r="AU443" s="230" t="s">
        <v>87</v>
      </c>
      <c r="AV443" s="13" t="s">
        <v>83</v>
      </c>
      <c r="AW443" s="13" t="s">
        <v>32</v>
      </c>
      <c r="AX443" s="13" t="s">
        <v>78</v>
      </c>
      <c r="AY443" s="230" t="s">
        <v>146</v>
      </c>
    </row>
    <row r="444" spans="1:65" s="14" customFormat="1" ht="10">
      <c r="B444" s="231"/>
      <c r="C444" s="232"/>
      <c r="D444" s="222" t="s">
        <v>155</v>
      </c>
      <c r="E444" s="233" t="s">
        <v>1</v>
      </c>
      <c r="F444" s="234" t="s">
        <v>83</v>
      </c>
      <c r="G444" s="232"/>
      <c r="H444" s="235">
        <v>1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AT444" s="241" t="s">
        <v>155</v>
      </c>
      <c r="AU444" s="241" t="s">
        <v>87</v>
      </c>
      <c r="AV444" s="14" t="s">
        <v>87</v>
      </c>
      <c r="AW444" s="14" t="s">
        <v>32</v>
      </c>
      <c r="AX444" s="14" t="s">
        <v>78</v>
      </c>
      <c r="AY444" s="241" t="s">
        <v>146</v>
      </c>
    </row>
    <row r="445" spans="1:65" s="15" customFormat="1" ht="10">
      <c r="B445" s="242"/>
      <c r="C445" s="243"/>
      <c r="D445" s="222" t="s">
        <v>155</v>
      </c>
      <c r="E445" s="244" t="s">
        <v>1</v>
      </c>
      <c r="F445" s="245" t="s">
        <v>160</v>
      </c>
      <c r="G445" s="243"/>
      <c r="H445" s="246">
        <v>4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AT445" s="252" t="s">
        <v>155</v>
      </c>
      <c r="AU445" s="252" t="s">
        <v>87</v>
      </c>
      <c r="AV445" s="15" t="s">
        <v>153</v>
      </c>
      <c r="AW445" s="15" t="s">
        <v>32</v>
      </c>
      <c r="AX445" s="15" t="s">
        <v>83</v>
      </c>
      <c r="AY445" s="252" t="s">
        <v>146</v>
      </c>
    </row>
    <row r="446" spans="1:65" s="2" customFormat="1" ht="24.15" customHeight="1">
      <c r="A446" s="36"/>
      <c r="B446" s="37"/>
      <c r="C446" s="253" t="s">
        <v>297</v>
      </c>
      <c r="D446" s="253" t="s">
        <v>165</v>
      </c>
      <c r="E446" s="254" t="s">
        <v>298</v>
      </c>
      <c r="F446" s="255" t="s">
        <v>299</v>
      </c>
      <c r="G446" s="256" t="s">
        <v>163</v>
      </c>
      <c r="H446" s="257">
        <v>4</v>
      </c>
      <c r="I446" s="258"/>
      <c r="J446" s="259">
        <f>ROUND(I446*H446,2)</f>
        <v>0</v>
      </c>
      <c r="K446" s="260"/>
      <c r="L446" s="261"/>
      <c r="M446" s="262" t="s">
        <v>1</v>
      </c>
      <c r="N446" s="263" t="s">
        <v>43</v>
      </c>
      <c r="O446" s="73"/>
      <c r="P446" s="217">
        <f>O446*H446</f>
        <v>0</v>
      </c>
      <c r="Q446" s="217">
        <v>1.2489999999999999E-2</v>
      </c>
      <c r="R446" s="217">
        <f>Q446*H446</f>
        <v>4.9959999999999997E-2</v>
      </c>
      <c r="S446" s="217">
        <v>0</v>
      </c>
      <c r="T446" s="218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219" t="s">
        <v>168</v>
      </c>
      <c r="AT446" s="219" t="s">
        <v>165</v>
      </c>
      <c r="AU446" s="219" t="s">
        <v>87</v>
      </c>
      <c r="AY446" s="18" t="s">
        <v>146</v>
      </c>
      <c r="BE446" s="112">
        <f>IF(N446="základní",J446,0)</f>
        <v>0</v>
      </c>
      <c r="BF446" s="112">
        <f>IF(N446="snížená",J446,0)</f>
        <v>0</v>
      </c>
      <c r="BG446" s="112">
        <f>IF(N446="zákl. přenesená",J446,0)</f>
        <v>0</v>
      </c>
      <c r="BH446" s="112">
        <f>IF(N446="sníž. přenesená",J446,0)</f>
        <v>0</v>
      </c>
      <c r="BI446" s="112">
        <f>IF(N446="nulová",J446,0)</f>
        <v>0</v>
      </c>
      <c r="BJ446" s="18" t="s">
        <v>83</v>
      </c>
      <c r="BK446" s="112">
        <f>ROUND(I446*H446,2)</f>
        <v>0</v>
      </c>
      <c r="BL446" s="18" t="s">
        <v>153</v>
      </c>
      <c r="BM446" s="219" t="s">
        <v>300</v>
      </c>
    </row>
    <row r="447" spans="1:65" s="13" customFormat="1" ht="10">
      <c r="B447" s="220"/>
      <c r="C447" s="221"/>
      <c r="D447" s="222" t="s">
        <v>155</v>
      </c>
      <c r="E447" s="223" t="s">
        <v>1</v>
      </c>
      <c r="F447" s="224" t="s">
        <v>156</v>
      </c>
      <c r="G447" s="221"/>
      <c r="H447" s="223" t="s">
        <v>1</v>
      </c>
      <c r="I447" s="225"/>
      <c r="J447" s="221"/>
      <c r="K447" s="221"/>
      <c r="L447" s="226"/>
      <c r="M447" s="227"/>
      <c r="N447" s="228"/>
      <c r="O447" s="228"/>
      <c r="P447" s="228"/>
      <c r="Q447" s="228"/>
      <c r="R447" s="228"/>
      <c r="S447" s="228"/>
      <c r="T447" s="229"/>
      <c r="AT447" s="230" t="s">
        <v>155</v>
      </c>
      <c r="AU447" s="230" t="s">
        <v>87</v>
      </c>
      <c r="AV447" s="13" t="s">
        <v>83</v>
      </c>
      <c r="AW447" s="13" t="s">
        <v>32</v>
      </c>
      <c r="AX447" s="13" t="s">
        <v>78</v>
      </c>
      <c r="AY447" s="230" t="s">
        <v>146</v>
      </c>
    </row>
    <row r="448" spans="1:65" s="13" customFormat="1" ht="10">
      <c r="B448" s="220"/>
      <c r="C448" s="221"/>
      <c r="D448" s="222" t="s">
        <v>155</v>
      </c>
      <c r="E448" s="223" t="s">
        <v>1</v>
      </c>
      <c r="F448" s="224" t="s">
        <v>157</v>
      </c>
      <c r="G448" s="221"/>
      <c r="H448" s="223" t="s">
        <v>1</v>
      </c>
      <c r="I448" s="225"/>
      <c r="J448" s="221"/>
      <c r="K448" s="221"/>
      <c r="L448" s="226"/>
      <c r="M448" s="227"/>
      <c r="N448" s="228"/>
      <c r="O448" s="228"/>
      <c r="P448" s="228"/>
      <c r="Q448" s="228"/>
      <c r="R448" s="228"/>
      <c r="S448" s="228"/>
      <c r="T448" s="229"/>
      <c r="AT448" s="230" t="s">
        <v>155</v>
      </c>
      <c r="AU448" s="230" t="s">
        <v>87</v>
      </c>
      <c r="AV448" s="13" t="s">
        <v>83</v>
      </c>
      <c r="AW448" s="13" t="s">
        <v>32</v>
      </c>
      <c r="AX448" s="13" t="s">
        <v>78</v>
      </c>
      <c r="AY448" s="230" t="s">
        <v>146</v>
      </c>
    </row>
    <row r="449" spans="1:65" s="14" customFormat="1" ht="10">
      <c r="B449" s="231"/>
      <c r="C449" s="232"/>
      <c r="D449" s="222" t="s">
        <v>155</v>
      </c>
      <c r="E449" s="233" t="s">
        <v>1</v>
      </c>
      <c r="F449" s="234" t="s">
        <v>83</v>
      </c>
      <c r="G449" s="232"/>
      <c r="H449" s="235">
        <v>1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AT449" s="241" t="s">
        <v>155</v>
      </c>
      <c r="AU449" s="241" t="s">
        <v>87</v>
      </c>
      <c r="AV449" s="14" t="s">
        <v>87</v>
      </c>
      <c r="AW449" s="14" t="s">
        <v>32</v>
      </c>
      <c r="AX449" s="14" t="s">
        <v>78</v>
      </c>
      <c r="AY449" s="241" t="s">
        <v>146</v>
      </c>
    </row>
    <row r="450" spans="1:65" s="13" customFormat="1" ht="10">
      <c r="B450" s="220"/>
      <c r="C450" s="221"/>
      <c r="D450" s="222" t="s">
        <v>155</v>
      </c>
      <c r="E450" s="223" t="s">
        <v>1</v>
      </c>
      <c r="F450" s="224" t="s">
        <v>159</v>
      </c>
      <c r="G450" s="221"/>
      <c r="H450" s="223" t="s">
        <v>1</v>
      </c>
      <c r="I450" s="225"/>
      <c r="J450" s="221"/>
      <c r="K450" s="221"/>
      <c r="L450" s="226"/>
      <c r="M450" s="227"/>
      <c r="N450" s="228"/>
      <c r="O450" s="228"/>
      <c r="P450" s="228"/>
      <c r="Q450" s="228"/>
      <c r="R450" s="228"/>
      <c r="S450" s="228"/>
      <c r="T450" s="229"/>
      <c r="AT450" s="230" t="s">
        <v>155</v>
      </c>
      <c r="AU450" s="230" t="s">
        <v>87</v>
      </c>
      <c r="AV450" s="13" t="s">
        <v>83</v>
      </c>
      <c r="AW450" s="13" t="s">
        <v>32</v>
      </c>
      <c r="AX450" s="13" t="s">
        <v>78</v>
      </c>
      <c r="AY450" s="230" t="s">
        <v>146</v>
      </c>
    </row>
    <row r="451" spans="1:65" s="14" customFormat="1" ht="10">
      <c r="B451" s="231"/>
      <c r="C451" s="232"/>
      <c r="D451" s="222" t="s">
        <v>155</v>
      </c>
      <c r="E451" s="233" t="s">
        <v>1</v>
      </c>
      <c r="F451" s="234" t="s">
        <v>83</v>
      </c>
      <c r="G451" s="232"/>
      <c r="H451" s="235">
        <v>1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AT451" s="241" t="s">
        <v>155</v>
      </c>
      <c r="AU451" s="241" t="s">
        <v>87</v>
      </c>
      <c r="AV451" s="14" t="s">
        <v>87</v>
      </c>
      <c r="AW451" s="14" t="s">
        <v>32</v>
      </c>
      <c r="AX451" s="14" t="s">
        <v>78</v>
      </c>
      <c r="AY451" s="241" t="s">
        <v>146</v>
      </c>
    </row>
    <row r="452" spans="1:65" s="13" customFormat="1" ht="10">
      <c r="B452" s="220"/>
      <c r="C452" s="221"/>
      <c r="D452" s="222" t="s">
        <v>155</v>
      </c>
      <c r="E452" s="223" t="s">
        <v>1</v>
      </c>
      <c r="F452" s="224" t="s">
        <v>173</v>
      </c>
      <c r="G452" s="221"/>
      <c r="H452" s="223" t="s">
        <v>1</v>
      </c>
      <c r="I452" s="225"/>
      <c r="J452" s="221"/>
      <c r="K452" s="221"/>
      <c r="L452" s="226"/>
      <c r="M452" s="227"/>
      <c r="N452" s="228"/>
      <c r="O452" s="228"/>
      <c r="P452" s="228"/>
      <c r="Q452" s="228"/>
      <c r="R452" s="228"/>
      <c r="S452" s="228"/>
      <c r="T452" s="229"/>
      <c r="AT452" s="230" t="s">
        <v>155</v>
      </c>
      <c r="AU452" s="230" t="s">
        <v>87</v>
      </c>
      <c r="AV452" s="13" t="s">
        <v>83</v>
      </c>
      <c r="AW452" s="13" t="s">
        <v>32</v>
      </c>
      <c r="AX452" s="13" t="s">
        <v>78</v>
      </c>
      <c r="AY452" s="230" t="s">
        <v>146</v>
      </c>
    </row>
    <row r="453" spans="1:65" s="14" customFormat="1" ht="10">
      <c r="B453" s="231"/>
      <c r="C453" s="232"/>
      <c r="D453" s="222" t="s">
        <v>155</v>
      </c>
      <c r="E453" s="233" t="s">
        <v>1</v>
      </c>
      <c r="F453" s="234" t="s">
        <v>83</v>
      </c>
      <c r="G453" s="232"/>
      <c r="H453" s="235">
        <v>1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AT453" s="241" t="s">
        <v>155</v>
      </c>
      <c r="AU453" s="241" t="s">
        <v>87</v>
      </c>
      <c r="AV453" s="14" t="s">
        <v>87</v>
      </c>
      <c r="AW453" s="14" t="s">
        <v>32</v>
      </c>
      <c r="AX453" s="14" t="s">
        <v>78</v>
      </c>
      <c r="AY453" s="241" t="s">
        <v>146</v>
      </c>
    </row>
    <row r="454" spans="1:65" s="13" customFormat="1" ht="10">
      <c r="B454" s="220"/>
      <c r="C454" s="221"/>
      <c r="D454" s="222" t="s">
        <v>155</v>
      </c>
      <c r="E454" s="223" t="s">
        <v>1</v>
      </c>
      <c r="F454" s="224" t="s">
        <v>174</v>
      </c>
      <c r="G454" s="221"/>
      <c r="H454" s="223" t="s">
        <v>1</v>
      </c>
      <c r="I454" s="225"/>
      <c r="J454" s="221"/>
      <c r="K454" s="221"/>
      <c r="L454" s="226"/>
      <c r="M454" s="227"/>
      <c r="N454" s="228"/>
      <c r="O454" s="228"/>
      <c r="P454" s="228"/>
      <c r="Q454" s="228"/>
      <c r="R454" s="228"/>
      <c r="S454" s="228"/>
      <c r="T454" s="229"/>
      <c r="AT454" s="230" t="s">
        <v>155</v>
      </c>
      <c r="AU454" s="230" t="s">
        <v>87</v>
      </c>
      <c r="AV454" s="13" t="s">
        <v>83</v>
      </c>
      <c r="AW454" s="13" t="s">
        <v>32</v>
      </c>
      <c r="AX454" s="13" t="s">
        <v>78</v>
      </c>
      <c r="AY454" s="230" t="s">
        <v>146</v>
      </c>
    </row>
    <row r="455" spans="1:65" s="14" customFormat="1" ht="10">
      <c r="B455" s="231"/>
      <c r="C455" s="232"/>
      <c r="D455" s="222" t="s">
        <v>155</v>
      </c>
      <c r="E455" s="233" t="s">
        <v>1</v>
      </c>
      <c r="F455" s="234" t="s">
        <v>83</v>
      </c>
      <c r="G455" s="232"/>
      <c r="H455" s="235">
        <v>1</v>
      </c>
      <c r="I455" s="236"/>
      <c r="J455" s="232"/>
      <c r="K455" s="232"/>
      <c r="L455" s="237"/>
      <c r="M455" s="238"/>
      <c r="N455" s="239"/>
      <c r="O455" s="239"/>
      <c r="P455" s="239"/>
      <c r="Q455" s="239"/>
      <c r="R455" s="239"/>
      <c r="S455" s="239"/>
      <c r="T455" s="240"/>
      <c r="AT455" s="241" t="s">
        <v>155</v>
      </c>
      <c r="AU455" s="241" t="s">
        <v>87</v>
      </c>
      <c r="AV455" s="14" t="s">
        <v>87</v>
      </c>
      <c r="AW455" s="14" t="s">
        <v>32</v>
      </c>
      <c r="AX455" s="14" t="s">
        <v>78</v>
      </c>
      <c r="AY455" s="241" t="s">
        <v>146</v>
      </c>
    </row>
    <row r="456" spans="1:65" s="15" customFormat="1" ht="10">
      <c r="B456" s="242"/>
      <c r="C456" s="243"/>
      <c r="D456" s="222" t="s">
        <v>155</v>
      </c>
      <c r="E456" s="244" t="s">
        <v>1</v>
      </c>
      <c r="F456" s="245" t="s">
        <v>160</v>
      </c>
      <c r="G456" s="243"/>
      <c r="H456" s="246">
        <v>4</v>
      </c>
      <c r="I456" s="247"/>
      <c r="J456" s="243"/>
      <c r="K456" s="243"/>
      <c r="L456" s="248"/>
      <c r="M456" s="249"/>
      <c r="N456" s="250"/>
      <c r="O456" s="250"/>
      <c r="P456" s="250"/>
      <c r="Q456" s="250"/>
      <c r="R456" s="250"/>
      <c r="S456" s="250"/>
      <c r="T456" s="251"/>
      <c r="AT456" s="252" t="s">
        <v>155</v>
      </c>
      <c r="AU456" s="252" t="s">
        <v>87</v>
      </c>
      <c r="AV456" s="15" t="s">
        <v>153</v>
      </c>
      <c r="AW456" s="15" t="s">
        <v>32</v>
      </c>
      <c r="AX456" s="15" t="s">
        <v>83</v>
      </c>
      <c r="AY456" s="252" t="s">
        <v>146</v>
      </c>
    </row>
    <row r="457" spans="1:65" s="2" customFormat="1" ht="24.15" customHeight="1">
      <c r="A457" s="36"/>
      <c r="B457" s="37"/>
      <c r="C457" s="253" t="s">
        <v>229</v>
      </c>
      <c r="D457" s="253" t="s">
        <v>165</v>
      </c>
      <c r="E457" s="254" t="s">
        <v>301</v>
      </c>
      <c r="F457" s="255" t="s">
        <v>302</v>
      </c>
      <c r="G457" s="256" t="s">
        <v>163</v>
      </c>
      <c r="H457" s="257">
        <v>4</v>
      </c>
      <c r="I457" s="258"/>
      <c r="J457" s="259">
        <f>ROUND(I457*H457,2)</f>
        <v>0</v>
      </c>
      <c r="K457" s="260"/>
      <c r="L457" s="261"/>
      <c r="M457" s="262" t="s">
        <v>1</v>
      </c>
      <c r="N457" s="263" t="s">
        <v>43</v>
      </c>
      <c r="O457" s="73"/>
      <c r="P457" s="217">
        <f>O457*H457</f>
        <v>0</v>
      </c>
      <c r="Q457" s="217">
        <v>1.272E-2</v>
      </c>
      <c r="R457" s="217">
        <f>Q457*H457</f>
        <v>5.0880000000000002E-2</v>
      </c>
      <c r="S457" s="217">
        <v>0</v>
      </c>
      <c r="T457" s="218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219" t="s">
        <v>168</v>
      </c>
      <c r="AT457" s="219" t="s">
        <v>165</v>
      </c>
      <c r="AU457" s="219" t="s">
        <v>87</v>
      </c>
      <c r="AY457" s="18" t="s">
        <v>146</v>
      </c>
      <c r="BE457" s="112">
        <f>IF(N457="základní",J457,0)</f>
        <v>0</v>
      </c>
      <c r="BF457" s="112">
        <f>IF(N457="snížená",J457,0)</f>
        <v>0</v>
      </c>
      <c r="BG457" s="112">
        <f>IF(N457="zákl. přenesená",J457,0)</f>
        <v>0</v>
      </c>
      <c r="BH457" s="112">
        <f>IF(N457="sníž. přenesená",J457,0)</f>
        <v>0</v>
      </c>
      <c r="BI457" s="112">
        <f>IF(N457="nulová",J457,0)</f>
        <v>0</v>
      </c>
      <c r="BJ457" s="18" t="s">
        <v>83</v>
      </c>
      <c r="BK457" s="112">
        <f>ROUND(I457*H457,2)</f>
        <v>0</v>
      </c>
      <c r="BL457" s="18" t="s">
        <v>153</v>
      </c>
      <c r="BM457" s="219" t="s">
        <v>303</v>
      </c>
    </row>
    <row r="458" spans="1:65" s="13" customFormat="1" ht="10">
      <c r="B458" s="220"/>
      <c r="C458" s="221"/>
      <c r="D458" s="222" t="s">
        <v>155</v>
      </c>
      <c r="E458" s="223" t="s">
        <v>1</v>
      </c>
      <c r="F458" s="224" t="s">
        <v>156</v>
      </c>
      <c r="G458" s="221"/>
      <c r="H458" s="223" t="s">
        <v>1</v>
      </c>
      <c r="I458" s="225"/>
      <c r="J458" s="221"/>
      <c r="K458" s="221"/>
      <c r="L458" s="226"/>
      <c r="M458" s="227"/>
      <c r="N458" s="228"/>
      <c r="O458" s="228"/>
      <c r="P458" s="228"/>
      <c r="Q458" s="228"/>
      <c r="R458" s="228"/>
      <c r="S458" s="228"/>
      <c r="T458" s="229"/>
      <c r="AT458" s="230" t="s">
        <v>155</v>
      </c>
      <c r="AU458" s="230" t="s">
        <v>87</v>
      </c>
      <c r="AV458" s="13" t="s">
        <v>83</v>
      </c>
      <c r="AW458" s="13" t="s">
        <v>32</v>
      </c>
      <c r="AX458" s="13" t="s">
        <v>78</v>
      </c>
      <c r="AY458" s="230" t="s">
        <v>146</v>
      </c>
    </row>
    <row r="459" spans="1:65" s="13" customFormat="1" ht="10">
      <c r="B459" s="220"/>
      <c r="C459" s="221"/>
      <c r="D459" s="222" t="s">
        <v>155</v>
      </c>
      <c r="E459" s="223" t="s">
        <v>1</v>
      </c>
      <c r="F459" s="224" t="s">
        <v>157</v>
      </c>
      <c r="G459" s="221"/>
      <c r="H459" s="223" t="s">
        <v>1</v>
      </c>
      <c r="I459" s="225"/>
      <c r="J459" s="221"/>
      <c r="K459" s="221"/>
      <c r="L459" s="226"/>
      <c r="M459" s="227"/>
      <c r="N459" s="228"/>
      <c r="O459" s="228"/>
      <c r="P459" s="228"/>
      <c r="Q459" s="228"/>
      <c r="R459" s="228"/>
      <c r="S459" s="228"/>
      <c r="T459" s="229"/>
      <c r="AT459" s="230" t="s">
        <v>155</v>
      </c>
      <c r="AU459" s="230" t="s">
        <v>87</v>
      </c>
      <c r="AV459" s="13" t="s">
        <v>83</v>
      </c>
      <c r="AW459" s="13" t="s">
        <v>32</v>
      </c>
      <c r="AX459" s="13" t="s">
        <v>78</v>
      </c>
      <c r="AY459" s="230" t="s">
        <v>146</v>
      </c>
    </row>
    <row r="460" spans="1:65" s="14" customFormat="1" ht="10">
      <c r="B460" s="231"/>
      <c r="C460" s="232"/>
      <c r="D460" s="222" t="s">
        <v>155</v>
      </c>
      <c r="E460" s="233" t="s">
        <v>1</v>
      </c>
      <c r="F460" s="234" t="s">
        <v>83</v>
      </c>
      <c r="G460" s="232"/>
      <c r="H460" s="235">
        <v>1</v>
      </c>
      <c r="I460" s="236"/>
      <c r="J460" s="232"/>
      <c r="K460" s="232"/>
      <c r="L460" s="237"/>
      <c r="M460" s="238"/>
      <c r="N460" s="239"/>
      <c r="O460" s="239"/>
      <c r="P460" s="239"/>
      <c r="Q460" s="239"/>
      <c r="R460" s="239"/>
      <c r="S460" s="239"/>
      <c r="T460" s="240"/>
      <c r="AT460" s="241" t="s">
        <v>155</v>
      </c>
      <c r="AU460" s="241" t="s">
        <v>87</v>
      </c>
      <c r="AV460" s="14" t="s">
        <v>87</v>
      </c>
      <c r="AW460" s="14" t="s">
        <v>32</v>
      </c>
      <c r="AX460" s="14" t="s">
        <v>78</v>
      </c>
      <c r="AY460" s="241" t="s">
        <v>146</v>
      </c>
    </row>
    <row r="461" spans="1:65" s="13" customFormat="1" ht="10">
      <c r="B461" s="220"/>
      <c r="C461" s="221"/>
      <c r="D461" s="222" t="s">
        <v>155</v>
      </c>
      <c r="E461" s="223" t="s">
        <v>1</v>
      </c>
      <c r="F461" s="224" t="s">
        <v>159</v>
      </c>
      <c r="G461" s="221"/>
      <c r="H461" s="223" t="s">
        <v>1</v>
      </c>
      <c r="I461" s="225"/>
      <c r="J461" s="221"/>
      <c r="K461" s="221"/>
      <c r="L461" s="226"/>
      <c r="M461" s="227"/>
      <c r="N461" s="228"/>
      <c r="O461" s="228"/>
      <c r="P461" s="228"/>
      <c r="Q461" s="228"/>
      <c r="R461" s="228"/>
      <c r="S461" s="228"/>
      <c r="T461" s="229"/>
      <c r="AT461" s="230" t="s">
        <v>155</v>
      </c>
      <c r="AU461" s="230" t="s">
        <v>87</v>
      </c>
      <c r="AV461" s="13" t="s">
        <v>83</v>
      </c>
      <c r="AW461" s="13" t="s">
        <v>32</v>
      </c>
      <c r="AX461" s="13" t="s">
        <v>78</v>
      </c>
      <c r="AY461" s="230" t="s">
        <v>146</v>
      </c>
    </row>
    <row r="462" spans="1:65" s="14" customFormat="1" ht="10">
      <c r="B462" s="231"/>
      <c r="C462" s="232"/>
      <c r="D462" s="222" t="s">
        <v>155</v>
      </c>
      <c r="E462" s="233" t="s">
        <v>1</v>
      </c>
      <c r="F462" s="234" t="s">
        <v>83</v>
      </c>
      <c r="G462" s="232"/>
      <c r="H462" s="235">
        <v>1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AT462" s="241" t="s">
        <v>155</v>
      </c>
      <c r="AU462" s="241" t="s">
        <v>87</v>
      </c>
      <c r="AV462" s="14" t="s">
        <v>87</v>
      </c>
      <c r="AW462" s="14" t="s">
        <v>32</v>
      </c>
      <c r="AX462" s="14" t="s">
        <v>78</v>
      </c>
      <c r="AY462" s="241" t="s">
        <v>146</v>
      </c>
    </row>
    <row r="463" spans="1:65" s="13" customFormat="1" ht="10">
      <c r="B463" s="220"/>
      <c r="C463" s="221"/>
      <c r="D463" s="222" t="s">
        <v>155</v>
      </c>
      <c r="E463" s="223" t="s">
        <v>1</v>
      </c>
      <c r="F463" s="224" t="s">
        <v>173</v>
      </c>
      <c r="G463" s="221"/>
      <c r="H463" s="223" t="s">
        <v>1</v>
      </c>
      <c r="I463" s="225"/>
      <c r="J463" s="221"/>
      <c r="K463" s="221"/>
      <c r="L463" s="226"/>
      <c r="M463" s="227"/>
      <c r="N463" s="228"/>
      <c r="O463" s="228"/>
      <c r="P463" s="228"/>
      <c r="Q463" s="228"/>
      <c r="R463" s="228"/>
      <c r="S463" s="228"/>
      <c r="T463" s="229"/>
      <c r="AT463" s="230" t="s">
        <v>155</v>
      </c>
      <c r="AU463" s="230" t="s">
        <v>87</v>
      </c>
      <c r="AV463" s="13" t="s">
        <v>83</v>
      </c>
      <c r="AW463" s="13" t="s">
        <v>32</v>
      </c>
      <c r="AX463" s="13" t="s">
        <v>78</v>
      </c>
      <c r="AY463" s="230" t="s">
        <v>146</v>
      </c>
    </row>
    <row r="464" spans="1:65" s="14" customFormat="1" ht="10">
      <c r="B464" s="231"/>
      <c r="C464" s="232"/>
      <c r="D464" s="222" t="s">
        <v>155</v>
      </c>
      <c r="E464" s="233" t="s">
        <v>1</v>
      </c>
      <c r="F464" s="234" t="s">
        <v>83</v>
      </c>
      <c r="G464" s="232"/>
      <c r="H464" s="235">
        <v>1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AT464" s="241" t="s">
        <v>155</v>
      </c>
      <c r="AU464" s="241" t="s">
        <v>87</v>
      </c>
      <c r="AV464" s="14" t="s">
        <v>87</v>
      </c>
      <c r="AW464" s="14" t="s">
        <v>32</v>
      </c>
      <c r="AX464" s="14" t="s">
        <v>78</v>
      </c>
      <c r="AY464" s="241" t="s">
        <v>146</v>
      </c>
    </row>
    <row r="465" spans="1:65" s="13" customFormat="1" ht="10">
      <c r="B465" s="220"/>
      <c r="C465" s="221"/>
      <c r="D465" s="222" t="s">
        <v>155</v>
      </c>
      <c r="E465" s="223" t="s">
        <v>1</v>
      </c>
      <c r="F465" s="224" t="s">
        <v>174</v>
      </c>
      <c r="G465" s="221"/>
      <c r="H465" s="223" t="s">
        <v>1</v>
      </c>
      <c r="I465" s="225"/>
      <c r="J465" s="221"/>
      <c r="K465" s="221"/>
      <c r="L465" s="226"/>
      <c r="M465" s="227"/>
      <c r="N465" s="228"/>
      <c r="O465" s="228"/>
      <c r="P465" s="228"/>
      <c r="Q465" s="228"/>
      <c r="R465" s="228"/>
      <c r="S465" s="228"/>
      <c r="T465" s="229"/>
      <c r="AT465" s="230" t="s">
        <v>155</v>
      </c>
      <c r="AU465" s="230" t="s">
        <v>87</v>
      </c>
      <c r="AV465" s="13" t="s">
        <v>83</v>
      </c>
      <c r="AW465" s="13" t="s">
        <v>32</v>
      </c>
      <c r="AX465" s="13" t="s">
        <v>78</v>
      </c>
      <c r="AY465" s="230" t="s">
        <v>146</v>
      </c>
    </row>
    <row r="466" spans="1:65" s="14" customFormat="1" ht="10">
      <c r="B466" s="231"/>
      <c r="C466" s="232"/>
      <c r="D466" s="222" t="s">
        <v>155</v>
      </c>
      <c r="E466" s="233" t="s">
        <v>1</v>
      </c>
      <c r="F466" s="234" t="s">
        <v>83</v>
      </c>
      <c r="G466" s="232"/>
      <c r="H466" s="235">
        <v>1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AT466" s="241" t="s">
        <v>155</v>
      </c>
      <c r="AU466" s="241" t="s">
        <v>87</v>
      </c>
      <c r="AV466" s="14" t="s">
        <v>87</v>
      </c>
      <c r="AW466" s="14" t="s">
        <v>32</v>
      </c>
      <c r="AX466" s="14" t="s">
        <v>78</v>
      </c>
      <c r="AY466" s="241" t="s">
        <v>146</v>
      </c>
    </row>
    <row r="467" spans="1:65" s="15" customFormat="1" ht="10">
      <c r="B467" s="242"/>
      <c r="C467" s="243"/>
      <c r="D467" s="222" t="s">
        <v>155</v>
      </c>
      <c r="E467" s="244" t="s">
        <v>1</v>
      </c>
      <c r="F467" s="245" t="s">
        <v>160</v>
      </c>
      <c r="G467" s="243"/>
      <c r="H467" s="246">
        <v>4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AT467" s="252" t="s">
        <v>155</v>
      </c>
      <c r="AU467" s="252" t="s">
        <v>87</v>
      </c>
      <c r="AV467" s="15" t="s">
        <v>153</v>
      </c>
      <c r="AW467" s="15" t="s">
        <v>32</v>
      </c>
      <c r="AX467" s="15" t="s">
        <v>83</v>
      </c>
      <c r="AY467" s="252" t="s">
        <v>146</v>
      </c>
    </row>
    <row r="468" spans="1:65" s="2" customFormat="1" ht="16.5" customHeight="1">
      <c r="A468" s="36"/>
      <c r="B468" s="37"/>
      <c r="C468" s="207" t="s">
        <v>304</v>
      </c>
      <c r="D468" s="207" t="s">
        <v>149</v>
      </c>
      <c r="E468" s="208" t="s">
        <v>305</v>
      </c>
      <c r="F468" s="209" t="s">
        <v>306</v>
      </c>
      <c r="G468" s="210" t="s">
        <v>190</v>
      </c>
      <c r="H468" s="211">
        <v>3.6</v>
      </c>
      <c r="I468" s="212"/>
      <c r="J468" s="213">
        <f>ROUND(I468*H468,2)</f>
        <v>0</v>
      </c>
      <c r="K468" s="214"/>
      <c r="L468" s="39"/>
      <c r="M468" s="215" t="s">
        <v>1</v>
      </c>
      <c r="N468" s="216" t="s">
        <v>43</v>
      </c>
      <c r="O468" s="73"/>
      <c r="P468" s="217">
        <f>O468*H468</f>
        <v>0</v>
      </c>
      <c r="Q468" s="217">
        <v>0.1106</v>
      </c>
      <c r="R468" s="217">
        <f>Q468*H468</f>
        <v>0.39816000000000001</v>
      </c>
      <c r="S468" s="217">
        <v>0</v>
      </c>
      <c r="T468" s="218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219" t="s">
        <v>153</v>
      </c>
      <c r="AT468" s="219" t="s">
        <v>149</v>
      </c>
      <c r="AU468" s="219" t="s">
        <v>87</v>
      </c>
      <c r="AY468" s="18" t="s">
        <v>146</v>
      </c>
      <c r="BE468" s="112">
        <f>IF(N468="základní",J468,0)</f>
        <v>0</v>
      </c>
      <c r="BF468" s="112">
        <f>IF(N468="snížená",J468,0)</f>
        <v>0</v>
      </c>
      <c r="BG468" s="112">
        <f>IF(N468="zákl. přenesená",J468,0)</f>
        <v>0</v>
      </c>
      <c r="BH468" s="112">
        <f>IF(N468="sníž. přenesená",J468,0)</f>
        <v>0</v>
      </c>
      <c r="BI468" s="112">
        <f>IF(N468="nulová",J468,0)</f>
        <v>0</v>
      </c>
      <c r="BJ468" s="18" t="s">
        <v>83</v>
      </c>
      <c r="BK468" s="112">
        <f>ROUND(I468*H468,2)</f>
        <v>0</v>
      </c>
      <c r="BL468" s="18" t="s">
        <v>153</v>
      </c>
      <c r="BM468" s="219" t="s">
        <v>307</v>
      </c>
    </row>
    <row r="469" spans="1:65" s="13" customFormat="1" ht="10">
      <c r="B469" s="220"/>
      <c r="C469" s="221"/>
      <c r="D469" s="222" t="s">
        <v>155</v>
      </c>
      <c r="E469" s="223" t="s">
        <v>1</v>
      </c>
      <c r="F469" s="224" t="s">
        <v>156</v>
      </c>
      <c r="G469" s="221"/>
      <c r="H469" s="223" t="s">
        <v>1</v>
      </c>
      <c r="I469" s="225"/>
      <c r="J469" s="221"/>
      <c r="K469" s="221"/>
      <c r="L469" s="226"/>
      <c r="M469" s="227"/>
      <c r="N469" s="228"/>
      <c r="O469" s="228"/>
      <c r="P469" s="228"/>
      <c r="Q469" s="228"/>
      <c r="R469" s="228"/>
      <c r="S469" s="228"/>
      <c r="T469" s="229"/>
      <c r="AT469" s="230" t="s">
        <v>155</v>
      </c>
      <c r="AU469" s="230" t="s">
        <v>87</v>
      </c>
      <c r="AV469" s="13" t="s">
        <v>83</v>
      </c>
      <c r="AW469" s="13" t="s">
        <v>32</v>
      </c>
      <c r="AX469" s="13" t="s">
        <v>78</v>
      </c>
      <c r="AY469" s="230" t="s">
        <v>146</v>
      </c>
    </row>
    <row r="470" spans="1:65" s="13" customFormat="1" ht="10">
      <c r="B470" s="220"/>
      <c r="C470" s="221"/>
      <c r="D470" s="222" t="s">
        <v>155</v>
      </c>
      <c r="E470" s="223" t="s">
        <v>1</v>
      </c>
      <c r="F470" s="224" t="s">
        <v>157</v>
      </c>
      <c r="G470" s="221"/>
      <c r="H470" s="223" t="s">
        <v>1</v>
      </c>
      <c r="I470" s="225"/>
      <c r="J470" s="221"/>
      <c r="K470" s="221"/>
      <c r="L470" s="226"/>
      <c r="M470" s="227"/>
      <c r="N470" s="228"/>
      <c r="O470" s="228"/>
      <c r="P470" s="228"/>
      <c r="Q470" s="228"/>
      <c r="R470" s="228"/>
      <c r="S470" s="228"/>
      <c r="T470" s="229"/>
      <c r="AT470" s="230" t="s">
        <v>155</v>
      </c>
      <c r="AU470" s="230" t="s">
        <v>87</v>
      </c>
      <c r="AV470" s="13" t="s">
        <v>83</v>
      </c>
      <c r="AW470" s="13" t="s">
        <v>32</v>
      </c>
      <c r="AX470" s="13" t="s">
        <v>78</v>
      </c>
      <c r="AY470" s="230" t="s">
        <v>146</v>
      </c>
    </row>
    <row r="471" spans="1:65" s="14" customFormat="1" ht="10">
      <c r="B471" s="231"/>
      <c r="C471" s="232"/>
      <c r="D471" s="222" t="s">
        <v>155</v>
      </c>
      <c r="E471" s="233" t="s">
        <v>1</v>
      </c>
      <c r="F471" s="234" t="s">
        <v>308</v>
      </c>
      <c r="G471" s="232"/>
      <c r="H471" s="235">
        <v>1.8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AT471" s="241" t="s">
        <v>155</v>
      </c>
      <c r="AU471" s="241" t="s">
        <v>87</v>
      </c>
      <c r="AV471" s="14" t="s">
        <v>87</v>
      </c>
      <c r="AW471" s="14" t="s">
        <v>32</v>
      </c>
      <c r="AX471" s="14" t="s">
        <v>78</v>
      </c>
      <c r="AY471" s="241" t="s">
        <v>146</v>
      </c>
    </row>
    <row r="472" spans="1:65" s="13" customFormat="1" ht="10">
      <c r="B472" s="220"/>
      <c r="C472" s="221"/>
      <c r="D472" s="222" t="s">
        <v>155</v>
      </c>
      <c r="E472" s="223" t="s">
        <v>1</v>
      </c>
      <c r="F472" s="224" t="s">
        <v>173</v>
      </c>
      <c r="G472" s="221"/>
      <c r="H472" s="223" t="s">
        <v>1</v>
      </c>
      <c r="I472" s="225"/>
      <c r="J472" s="221"/>
      <c r="K472" s="221"/>
      <c r="L472" s="226"/>
      <c r="M472" s="227"/>
      <c r="N472" s="228"/>
      <c r="O472" s="228"/>
      <c r="P472" s="228"/>
      <c r="Q472" s="228"/>
      <c r="R472" s="228"/>
      <c r="S472" s="228"/>
      <c r="T472" s="229"/>
      <c r="AT472" s="230" t="s">
        <v>155</v>
      </c>
      <c r="AU472" s="230" t="s">
        <v>87</v>
      </c>
      <c r="AV472" s="13" t="s">
        <v>83</v>
      </c>
      <c r="AW472" s="13" t="s">
        <v>32</v>
      </c>
      <c r="AX472" s="13" t="s">
        <v>78</v>
      </c>
      <c r="AY472" s="230" t="s">
        <v>146</v>
      </c>
    </row>
    <row r="473" spans="1:65" s="14" customFormat="1" ht="10">
      <c r="B473" s="231"/>
      <c r="C473" s="232"/>
      <c r="D473" s="222" t="s">
        <v>155</v>
      </c>
      <c r="E473" s="233" t="s">
        <v>1</v>
      </c>
      <c r="F473" s="234" t="s">
        <v>308</v>
      </c>
      <c r="G473" s="232"/>
      <c r="H473" s="235">
        <v>1.8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AT473" s="241" t="s">
        <v>155</v>
      </c>
      <c r="AU473" s="241" t="s">
        <v>87</v>
      </c>
      <c r="AV473" s="14" t="s">
        <v>87</v>
      </c>
      <c r="AW473" s="14" t="s">
        <v>32</v>
      </c>
      <c r="AX473" s="14" t="s">
        <v>78</v>
      </c>
      <c r="AY473" s="241" t="s">
        <v>146</v>
      </c>
    </row>
    <row r="474" spans="1:65" s="15" customFormat="1" ht="10">
      <c r="B474" s="242"/>
      <c r="C474" s="243"/>
      <c r="D474" s="222" t="s">
        <v>155</v>
      </c>
      <c r="E474" s="244" t="s">
        <v>1</v>
      </c>
      <c r="F474" s="245" t="s">
        <v>160</v>
      </c>
      <c r="G474" s="243"/>
      <c r="H474" s="246">
        <v>3.6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AT474" s="252" t="s">
        <v>155</v>
      </c>
      <c r="AU474" s="252" t="s">
        <v>87</v>
      </c>
      <c r="AV474" s="15" t="s">
        <v>153</v>
      </c>
      <c r="AW474" s="15" t="s">
        <v>32</v>
      </c>
      <c r="AX474" s="15" t="s">
        <v>83</v>
      </c>
      <c r="AY474" s="252" t="s">
        <v>146</v>
      </c>
    </row>
    <row r="475" spans="1:65" s="12" customFormat="1" ht="22.75" customHeight="1">
      <c r="B475" s="191"/>
      <c r="C475" s="192"/>
      <c r="D475" s="193" t="s">
        <v>77</v>
      </c>
      <c r="E475" s="205" t="s">
        <v>193</v>
      </c>
      <c r="F475" s="205" t="s">
        <v>309</v>
      </c>
      <c r="G475" s="192"/>
      <c r="H475" s="192"/>
      <c r="I475" s="195"/>
      <c r="J475" s="206">
        <f>BK475</f>
        <v>0</v>
      </c>
      <c r="K475" s="192"/>
      <c r="L475" s="197"/>
      <c r="M475" s="198"/>
      <c r="N475" s="199"/>
      <c r="O475" s="199"/>
      <c r="P475" s="200">
        <f>SUM(P476:P686)</f>
        <v>0</v>
      </c>
      <c r="Q475" s="199"/>
      <c r="R475" s="200">
        <f>SUM(R476:R686)</f>
        <v>0.16684599999999999</v>
      </c>
      <c r="S475" s="199"/>
      <c r="T475" s="201">
        <f>SUM(T476:T686)</f>
        <v>53.355376000000007</v>
      </c>
      <c r="AR475" s="202" t="s">
        <v>83</v>
      </c>
      <c r="AT475" s="203" t="s">
        <v>77</v>
      </c>
      <c r="AU475" s="203" t="s">
        <v>83</v>
      </c>
      <c r="AY475" s="202" t="s">
        <v>146</v>
      </c>
      <c r="BK475" s="204">
        <f>SUM(BK476:BK686)</f>
        <v>0</v>
      </c>
    </row>
    <row r="476" spans="1:65" s="2" customFormat="1" ht="37.75" customHeight="1">
      <c r="A476" s="36"/>
      <c r="B476" s="37"/>
      <c r="C476" s="207" t="s">
        <v>310</v>
      </c>
      <c r="D476" s="207" t="s">
        <v>149</v>
      </c>
      <c r="E476" s="208" t="s">
        <v>311</v>
      </c>
      <c r="F476" s="209" t="s">
        <v>312</v>
      </c>
      <c r="G476" s="210" t="s">
        <v>196</v>
      </c>
      <c r="H476" s="211">
        <v>59.72</v>
      </c>
      <c r="I476" s="212"/>
      <c r="J476" s="213">
        <f>ROUND(I476*H476,2)</f>
        <v>0</v>
      </c>
      <c r="K476" s="214"/>
      <c r="L476" s="39"/>
      <c r="M476" s="215" t="s">
        <v>1</v>
      </c>
      <c r="N476" s="216" t="s">
        <v>43</v>
      </c>
      <c r="O476" s="73"/>
      <c r="P476" s="217">
        <f>O476*H476</f>
        <v>0</v>
      </c>
      <c r="Q476" s="217">
        <v>2.1000000000000001E-4</v>
      </c>
      <c r="R476" s="217">
        <f>Q476*H476</f>
        <v>1.2541200000000001E-2</v>
      </c>
      <c r="S476" s="217">
        <v>0</v>
      </c>
      <c r="T476" s="218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219" t="s">
        <v>153</v>
      </c>
      <c r="AT476" s="219" t="s">
        <v>149</v>
      </c>
      <c r="AU476" s="219" t="s">
        <v>87</v>
      </c>
      <c r="AY476" s="18" t="s">
        <v>146</v>
      </c>
      <c r="BE476" s="112">
        <f>IF(N476="základní",J476,0)</f>
        <v>0</v>
      </c>
      <c r="BF476" s="112">
        <f>IF(N476="snížená",J476,0)</f>
        <v>0</v>
      </c>
      <c r="BG476" s="112">
        <f>IF(N476="zákl. přenesená",J476,0)</f>
        <v>0</v>
      </c>
      <c r="BH476" s="112">
        <f>IF(N476="sníž. přenesená",J476,0)</f>
        <v>0</v>
      </c>
      <c r="BI476" s="112">
        <f>IF(N476="nulová",J476,0)</f>
        <v>0</v>
      </c>
      <c r="BJ476" s="18" t="s">
        <v>83</v>
      </c>
      <c r="BK476" s="112">
        <f>ROUND(I476*H476,2)</f>
        <v>0</v>
      </c>
      <c r="BL476" s="18" t="s">
        <v>153</v>
      </c>
      <c r="BM476" s="219" t="s">
        <v>313</v>
      </c>
    </row>
    <row r="477" spans="1:65" s="13" customFormat="1" ht="10">
      <c r="B477" s="220"/>
      <c r="C477" s="221"/>
      <c r="D477" s="222" t="s">
        <v>155</v>
      </c>
      <c r="E477" s="223" t="s">
        <v>1</v>
      </c>
      <c r="F477" s="224" t="s">
        <v>156</v>
      </c>
      <c r="G477" s="221"/>
      <c r="H477" s="223" t="s">
        <v>1</v>
      </c>
      <c r="I477" s="225"/>
      <c r="J477" s="221"/>
      <c r="K477" s="221"/>
      <c r="L477" s="226"/>
      <c r="M477" s="227"/>
      <c r="N477" s="228"/>
      <c r="O477" s="228"/>
      <c r="P477" s="228"/>
      <c r="Q477" s="228"/>
      <c r="R477" s="228"/>
      <c r="S477" s="228"/>
      <c r="T477" s="229"/>
      <c r="AT477" s="230" t="s">
        <v>155</v>
      </c>
      <c r="AU477" s="230" t="s">
        <v>87</v>
      </c>
      <c r="AV477" s="13" t="s">
        <v>83</v>
      </c>
      <c r="AW477" s="13" t="s">
        <v>32</v>
      </c>
      <c r="AX477" s="13" t="s">
        <v>78</v>
      </c>
      <c r="AY477" s="230" t="s">
        <v>146</v>
      </c>
    </row>
    <row r="478" spans="1:65" s="13" customFormat="1" ht="10">
      <c r="B478" s="220"/>
      <c r="C478" s="221"/>
      <c r="D478" s="222" t="s">
        <v>155</v>
      </c>
      <c r="E478" s="223" t="s">
        <v>1</v>
      </c>
      <c r="F478" s="224" t="s">
        <v>157</v>
      </c>
      <c r="G478" s="221"/>
      <c r="H478" s="223" t="s">
        <v>1</v>
      </c>
      <c r="I478" s="225"/>
      <c r="J478" s="221"/>
      <c r="K478" s="221"/>
      <c r="L478" s="226"/>
      <c r="M478" s="227"/>
      <c r="N478" s="228"/>
      <c r="O478" s="228"/>
      <c r="P478" s="228"/>
      <c r="Q478" s="228"/>
      <c r="R478" s="228"/>
      <c r="S478" s="228"/>
      <c r="T478" s="229"/>
      <c r="AT478" s="230" t="s">
        <v>155</v>
      </c>
      <c r="AU478" s="230" t="s">
        <v>87</v>
      </c>
      <c r="AV478" s="13" t="s">
        <v>83</v>
      </c>
      <c r="AW478" s="13" t="s">
        <v>32</v>
      </c>
      <c r="AX478" s="13" t="s">
        <v>78</v>
      </c>
      <c r="AY478" s="230" t="s">
        <v>146</v>
      </c>
    </row>
    <row r="479" spans="1:65" s="14" customFormat="1" ht="10">
      <c r="B479" s="231"/>
      <c r="C479" s="232"/>
      <c r="D479" s="222" t="s">
        <v>155</v>
      </c>
      <c r="E479" s="233" t="s">
        <v>1</v>
      </c>
      <c r="F479" s="234" t="s">
        <v>314</v>
      </c>
      <c r="G479" s="232"/>
      <c r="H479" s="235">
        <v>14.85</v>
      </c>
      <c r="I479" s="236"/>
      <c r="J479" s="232"/>
      <c r="K479" s="232"/>
      <c r="L479" s="237"/>
      <c r="M479" s="238"/>
      <c r="N479" s="239"/>
      <c r="O479" s="239"/>
      <c r="P479" s="239"/>
      <c r="Q479" s="239"/>
      <c r="R479" s="239"/>
      <c r="S479" s="239"/>
      <c r="T479" s="240"/>
      <c r="AT479" s="241" t="s">
        <v>155</v>
      </c>
      <c r="AU479" s="241" t="s">
        <v>87</v>
      </c>
      <c r="AV479" s="14" t="s">
        <v>87</v>
      </c>
      <c r="AW479" s="14" t="s">
        <v>32</v>
      </c>
      <c r="AX479" s="14" t="s">
        <v>78</v>
      </c>
      <c r="AY479" s="241" t="s">
        <v>146</v>
      </c>
    </row>
    <row r="480" spans="1:65" s="13" customFormat="1" ht="10">
      <c r="B480" s="220"/>
      <c r="C480" s="221"/>
      <c r="D480" s="222" t="s">
        <v>155</v>
      </c>
      <c r="E480" s="223" t="s">
        <v>1</v>
      </c>
      <c r="F480" s="224" t="s">
        <v>159</v>
      </c>
      <c r="G480" s="221"/>
      <c r="H480" s="223" t="s">
        <v>1</v>
      </c>
      <c r="I480" s="225"/>
      <c r="J480" s="221"/>
      <c r="K480" s="221"/>
      <c r="L480" s="226"/>
      <c r="M480" s="227"/>
      <c r="N480" s="228"/>
      <c r="O480" s="228"/>
      <c r="P480" s="228"/>
      <c r="Q480" s="228"/>
      <c r="R480" s="228"/>
      <c r="S480" s="228"/>
      <c r="T480" s="229"/>
      <c r="AT480" s="230" t="s">
        <v>155</v>
      </c>
      <c r="AU480" s="230" t="s">
        <v>87</v>
      </c>
      <c r="AV480" s="13" t="s">
        <v>83</v>
      </c>
      <c r="AW480" s="13" t="s">
        <v>32</v>
      </c>
      <c r="AX480" s="13" t="s">
        <v>78</v>
      </c>
      <c r="AY480" s="230" t="s">
        <v>146</v>
      </c>
    </row>
    <row r="481" spans="1:65" s="14" customFormat="1" ht="10">
      <c r="B481" s="231"/>
      <c r="C481" s="232"/>
      <c r="D481" s="222" t="s">
        <v>155</v>
      </c>
      <c r="E481" s="233" t="s">
        <v>1</v>
      </c>
      <c r="F481" s="234" t="s">
        <v>314</v>
      </c>
      <c r="G481" s="232"/>
      <c r="H481" s="235">
        <v>14.85</v>
      </c>
      <c r="I481" s="236"/>
      <c r="J481" s="232"/>
      <c r="K481" s="232"/>
      <c r="L481" s="237"/>
      <c r="M481" s="238"/>
      <c r="N481" s="239"/>
      <c r="O481" s="239"/>
      <c r="P481" s="239"/>
      <c r="Q481" s="239"/>
      <c r="R481" s="239"/>
      <c r="S481" s="239"/>
      <c r="T481" s="240"/>
      <c r="AT481" s="241" t="s">
        <v>155</v>
      </c>
      <c r="AU481" s="241" t="s">
        <v>87</v>
      </c>
      <c r="AV481" s="14" t="s">
        <v>87</v>
      </c>
      <c r="AW481" s="14" t="s">
        <v>32</v>
      </c>
      <c r="AX481" s="14" t="s">
        <v>78</v>
      </c>
      <c r="AY481" s="241" t="s">
        <v>146</v>
      </c>
    </row>
    <row r="482" spans="1:65" s="13" customFormat="1" ht="10">
      <c r="B482" s="220"/>
      <c r="C482" s="221"/>
      <c r="D482" s="222" t="s">
        <v>155</v>
      </c>
      <c r="E482" s="223" t="s">
        <v>1</v>
      </c>
      <c r="F482" s="224" t="s">
        <v>173</v>
      </c>
      <c r="G482" s="221"/>
      <c r="H482" s="223" t="s">
        <v>1</v>
      </c>
      <c r="I482" s="225"/>
      <c r="J482" s="221"/>
      <c r="K482" s="221"/>
      <c r="L482" s="226"/>
      <c r="M482" s="227"/>
      <c r="N482" s="228"/>
      <c r="O482" s="228"/>
      <c r="P482" s="228"/>
      <c r="Q482" s="228"/>
      <c r="R482" s="228"/>
      <c r="S482" s="228"/>
      <c r="T482" s="229"/>
      <c r="AT482" s="230" t="s">
        <v>155</v>
      </c>
      <c r="AU482" s="230" t="s">
        <v>87</v>
      </c>
      <c r="AV482" s="13" t="s">
        <v>83</v>
      </c>
      <c r="AW482" s="13" t="s">
        <v>32</v>
      </c>
      <c r="AX482" s="13" t="s">
        <v>78</v>
      </c>
      <c r="AY482" s="230" t="s">
        <v>146</v>
      </c>
    </row>
    <row r="483" spans="1:65" s="14" customFormat="1" ht="10">
      <c r="B483" s="231"/>
      <c r="C483" s="232"/>
      <c r="D483" s="222" t="s">
        <v>155</v>
      </c>
      <c r="E483" s="233" t="s">
        <v>1</v>
      </c>
      <c r="F483" s="234" t="s">
        <v>315</v>
      </c>
      <c r="G483" s="232"/>
      <c r="H483" s="235">
        <v>15.01</v>
      </c>
      <c r="I483" s="236"/>
      <c r="J483" s="232"/>
      <c r="K483" s="232"/>
      <c r="L483" s="237"/>
      <c r="M483" s="238"/>
      <c r="N483" s="239"/>
      <c r="O483" s="239"/>
      <c r="P483" s="239"/>
      <c r="Q483" s="239"/>
      <c r="R483" s="239"/>
      <c r="S483" s="239"/>
      <c r="T483" s="240"/>
      <c r="AT483" s="241" t="s">
        <v>155</v>
      </c>
      <c r="AU483" s="241" t="s">
        <v>87</v>
      </c>
      <c r="AV483" s="14" t="s">
        <v>87</v>
      </c>
      <c r="AW483" s="14" t="s">
        <v>32</v>
      </c>
      <c r="AX483" s="14" t="s">
        <v>78</v>
      </c>
      <c r="AY483" s="241" t="s">
        <v>146</v>
      </c>
    </row>
    <row r="484" spans="1:65" s="13" customFormat="1" ht="10">
      <c r="B484" s="220"/>
      <c r="C484" s="221"/>
      <c r="D484" s="222" t="s">
        <v>155</v>
      </c>
      <c r="E484" s="223" t="s">
        <v>1</v>
      </c>
      <c r="F484" s="224" t="s">
        <v>174</v>
      </c>
      <c r="G484" s="221"/>
      <c r="H484" s="223" t="s">
        <v>1</v>
      </c>
      <c r="I484" s="225"/>
      <c r="J484" s="221"/>
      <c r="K484" s="221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155</v>
      </c>
      <c r="AU484" s="230" t="s">
        <v>87</v>
      </c>
      <c r="AV484" s="13" t="s">
        <v>83</v>
      </c>
      <c r="AW484" s="13" t="s">
        <v>32</v>
      </c>
      <c r="AX484" s="13" t="s">
        <v>78</v>
      </c>
      <c r="AY484" s="230" t="s">
        <v>146</v>
      </c>
    </row>
    <row r="485" spans="1:65" s="14" customFormat="1" ht="10">
      <c r="B485" s="231"/>
      <c r="C485" s="232"/>
      <c r="D485" s="222" t="s">
        <v>155</v>
      </c>
      <c r="E485" s="233" t="s">
        <v>1</v>
      </c>
      <c r="F485" s="234" t="s">
        <v>315</v>
      </c>
      <c r="G485" s="232"/>
      <c r="H485" s="235">
        <v>15.01</v>
      </c>
      <c r="I485" s="236"/>
      <c r="J485" s="232"/>
      <c r="K485" s="232"/>
      <c r="L485" s="237"/>
      <c r="M485" s="238"/>
      <c r="N485" s="239"/>
      <c r="O485" s="239"/>
      <c r="P485" s="239"/>
      <c r="Q485" s="239"/>
      <c r="R485" s="239"/>
      <c r="S485" s="239"/>
      <c r="T485" s="240"/>
      <c r="AT485" s="241" t="s">
        <v>155</v>
      </c>
      <c r="AU485" s="241" t="s">
        <v>87</v>
      </c>
      <c r="AV485" s="14" t="s">
        <v>87</v>
      </c>
      <c r="AW485" s="14" t="s">
        <v>32</v>
      </c>
      <c r="AX485" s="14" t="s">
        <v>78</v>
      </c>
      <c r="AY485" s="241" t="s">
        <v>146</v>
      </c>
    </row>
    <row r="486" spans="1:65" s="15" customFormat="1" ht="10">
      <c r="B486" s="242"/>
      <c r="C486" s="243"/>
      <c r="D486" s="222" t="s">
        <v>155</v>
      </c>
      <c r="E486" s="244" t="s">
        <v>1</v>
      </c>
      <c r="F486" s="245" t="s">
        <v>160</v>
      </c>
      <c r="G486" s="243"/>
      <c r="H486" s="246">
        <v>59.72</v>
      </c>
      <c r="I486" s="247"/>
      <c r="J486" s="243"/>
      <c r="K486" s="243"/>
      <c r="L486" s="248"/>
      <c r="M486" s="249"/>
      <c r="N486" s="250"/>
      <c r="O486" s="250"/>
      <c r="P486" s="250"/>
      <c r="Q486" s="250"/>
      <c r="R486" s="250"/>
      <c r="S486" s="250"/>
      <c r="T486" s="251"/>
      <c r="AT486" s="252" t="s">
        <v>155</v>
      </c>
      <c r="AU486" s="252" t="s">
        <v>87</v>
      </c>
      <c r="AV486" s="15" t="s">
        <v>153</v>
      </c>
      <c r="AW486" s="15" t="s">
        <v>32</v>
      </c>
      <c r="AX486" s="15" t="s">
        <v>83</v>
      </c>
      <c r="AY486" s="252" t="s">
        <v>146</v>
      </c>
    </row>
    <row r="487" spans="1:65" s="2" customFormat="1" ht="24.15" customHeight="1">
      <c r="A487" s="36"/>
      <c r="B487" s="37"/>
      <c r="C487" s="207" t="s">
        <v>316</v>
      </c>
      <c r="D487" s="207" t="s">
        <v>149</v>
      </c>
      <c r="E487" s="208" t="s">
        <v>317</v>
      </c>
      <c r="F487" s="209" t="s">
        <v>318</v>
      </c>
      <c r="G487" s="210" t="s">
        <v>196</v>
      </c>
      <c r="H487" s="211">
        <v>59.72</v>
      </c>
      <c r="I487" s="212"/>
      <c r="J487" s="213">
        <f>ROUND(I487*H487,2)</f>
        <v>0</v>
      </c>
      <c r="K487" s="214"/>
      <c r="L487" s="39"/>
      <c r="M487" s="215" t="s">
        <v>1</v>
      </c>
      <c r="N487" s="216" t="s">
        <v>43</v>
      </c>
      <c r="O487" s="73"/>
      <c r="P487" s="217">
        <f>O487*H487</f>
        <v>0</v>
      </c>
      <c r="Q487" s="217">
        <v>4.0000000000000003E-5</v>
      </c>
      <c r="R487" s="217">
        <f>Q487*H487</f>
        <v>2.3888E-3</v>
      </c>
      <c r="S487" s="217">
        <v>0</v>
      </c>
      <c r="T487" s="218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219" t="s">
        <v>153</v>
      </c>
      <c r="AT487" s="219" t="s">
        <v>149</v>
      </c>
      <c r="AU487" s="219" t="s">
        <v>87</v>
      </c>
      <c r="AY487" s="18" t="s">
        <v>146</v>
      </c>
      <c r="BE487" s="112">
        <f>IF(N487="základní",J487,0)</f>
        <v>0</v>
      </c>
      <c r="BF487" s="112">
        <f>IF(N487="snížená",J487,0)</f>
        <v>0</v>
      </c>
      <c r="BG487" s="112">
        <f>IF(N487="zákl. přenesená",J487,0)</f>
        <v>0</v>
      </c>
      <c r="BH487" s="112">
        <f>IF(N487="sníž. přenesená",J487,0)</f>
        <v>0</v>
      </c>
      <c r="BI487" s="112">
        <f>IF(N487="nulová",J487,0)</f>
        <v>0</v>
      </c>
      <c r="BJ487" s="18" t="s">
        <v>83</v>
      </c>
      <c r="BK487" s="112">
        <f>ROUND(I487*H487,2)</f>
        <v>0</v>
      </c>
      <c r="BL487" s="18" t="s">
        <v>153</v>
      </c>
      <c r="BM487" s="219" t="s">
        <v>319</v>
      </c>
    </row>
    <row r="488" spans="1:65" s="13" customFormat="1" ht="10">
      <c r="B488" s="220"/>
      <c r="C488" s="221"/>
      <c r="D488" s="222" t="s">
        <v>155</v>
      </c>
      <c r="E488" s="223" t="s">
        <v>1</v>
      </c>
      <c r="F488" s="224" t="s">
        <v>156</v>
      </c>
      <c r="G488" s="221"/>
      <c r="H488" s="223" t="s">
        <v>1</v>
      </c>
      <c r="I488" s="225"/>
      <c r="J488" s="221"/>
      <c r="K488" s="221"/>
      <c r="L488" s="226"/>
      <c r="M488" s="227"/>
      <c r="N488" s="228"/>
      <c r="O488" s="228"/>
      <c r="P488" s="228"/>
      <c r="Q488" s="228"/>
      <c r="R488" s="228"/>
      <c r="S488" s="228"/>
      <c r="T488" s="229"/>
      <c r="AT488" s="230" t="s">
        <v>155</v>
      </c>
      <c r="AU488" s="230" t="s">
        <v>87</v>
      </c>
      <c r="AV488" s="13" t="s">
        <v>83</v>
      </c>
      <c r="AW488" s="13" t="s">
        <v>32</v>
      </c>
      <c r="AX488" s="13" t="s">
        <v>78</v>
      </c>
      <c r="AY488" s="230" t="s">
        <v>146</v>
      </c>
    </row>
    <row r="489" spans="1:65" s="13" customFormat="1" ht="10">
      <c r="B489" s="220"/>
      <c r="C489" s="221"/>
      <c r="D489" s="222" t="s">
        <v>155</v>
      </c>
      <c r="E489" s="223" t="s">
        <v>1</v>
      </c>
      <c r="F489" s="224" t="s">
        <v>157</v>
      </c>
      <c r="G489" s="221"/>
      <c r="H489" s="223" t="s">
        <v>1</v>
      </c>
      <c r="I489" s="225"/>
      <c r="J489" s="221"/>
      <c r="K489" s="221"/>
      <c r="L489" s="226"/>
      <c r="M489" s="227"/>
      <c r="N489" s="228"/>
      <c r="O489" s="228"/>
      <c r="P489" s="228"/>
      <c r="Q489" s="228"/>
      <c r="R489" s="228"/>
      <c r="S489" s="228"/>
      <c r="T489" s="229"/>
      <c r="AT489" s="230" t="s">
        <v>155</v>
      </c>
      <c r="AU489" s="230" t="s">
        <v>87</v>
      </c>
      <c r="AV489" s="13" t="s">
        <v>83</v>
      </c>
      <c r="AW489" s="13" t="s">
        <v>32</v>
      </c>
      <c r="AX489" s="13" t="s">
        <v>78</v>
      </c>
      <c r="AY489" s="230" t="s">
        <v>146</v>
      </c>
    </row>
    <row r="490" spans="1:65" s="14" customFormat="1" ht="10">
      <c r="B490" s="231"/>
      <c r="C490" s="232"/>
      <c r="D490" s="222" t="s">
        <v>155</v>
      </c>
      <c r="E490" s="233" t="s">
        <v>1</v>
      </c>
      <c r="F490" s="234" t="s">
        <v>314</v>
      </c>
      <c r="G490" s="232"/>
      <c r="H490" s="235">
        <v>14.85</v>
      </c>
      <c r="I490" s="236"/>
      <c r="J490" s="232"/>
      <c r="K490" s="232"/>
      <c r="L490" s="237"/>
      <c r="M490" s="238"/>
      <c r="N490" s="239"/>
      <c r="O490" s="239"/>
      <c r="P490" s="239"/>
      <c r="Q490" s="239"/>
      <c r="R490" s="239"/>
      <c r="S490" s="239"/>
      <c r="T490" s="240"/>
      <c r="AT490" s="241" t="s">
        <v>155</v>
      </c>
      <c r="AU490" s="241" t="s">
        <v>87</v>
      </c>
      <c r="AV490" s="14" t="s">
        <v>87</v>
      </c>
      <c r="AW490" s="14" t="s">
        <v>32</v>
      </c>
      <c r="AX490" s="14" t="s">
        <v>78</v>
      </c>
      <c r="AY490" s="241" t="s">
        <v>146</v>
      </c>
    </row>
    <row r="491" spans="1:65" s="13" customFormat="1" ht="10">
      <c r="B491" s="220"/>
      <c r="C491" s="221"/>
      <c r="D491" s="222" t="s">
        <v>155</v>
      </c>
      <c r="E491" s="223" t="s">
        <v>1</v>
      </c>
      <c r="F491" s="224" t="s">
        <v>159</v>
      </c>
      <c r="G491" s="221"/>
      <c r="H491" s="223" t="s">
        <v>1</v>
      </c>
      <c r="I491" s="225"/>
      <c r="J491" s="221"/>
      <c r="K491" s="221"/>
      <c r="L491" s="226"/>
      <c r="M491" s="227"/>
      <c r="N491" s="228"/>
      <c r="O491" s="228"/>
      <c r="P491" s="228"/>
      <c r="Q491" s="228"/>
      <c r="R491" s="228"/>
      <c r="S491" s="228"/>
      <c r="T491" s="229"/>
      <c r="AT491" s="230" t="s">
        <v>155</v>
      </c>
      <c r="AU491" s="230" t="s">
        <v>87</v>
      </c>
      <c r="AV491" s="13" t="s">
        <v>83</v>
      </c>
      <c r="AW491" s="13" t="s">
        <v>32</v>
      </c>
      <c r="AX491" s="13" t="s">
        <v>78</v>
      </c>
      <c r="AY491" s="230" t="s">
        <v>146</v>
      </c>
    </row>
    <row r="492" spans="1:65" s="14" customFormat="1" ht="10">
      <c r="B492" s="231"/>
      <c r="C492" s="232"/>
      <c r="D492" s="222" t="s">
        <v>155</v>
      </c>
      <c r="E492" s="233" t="s">
        <v>1</v>
      </c>
      <c r="F492" s="234" t="s">
        <v>314</v>
      </c>
      <c r="G492" s="232"/>
      <c r="H492" s="235">
        <v>14.85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AT492" s="241" t="s">
        <v>155</v>
      </c>
      <c r="AU492" s="241" t="s">
        <v>87</v>
      </c>
      <c r="AV492" s="14" t="s">
        <v>87</v>
      </c>
      <c r="AW492" s="14" t="s">
        <v>32</v>
      </c>
      <c r="AX492" s="14" t="s">
        <v>78</v>
      </c>
      <c r="AY492" s="241" t="s">
        <v>146</v>
      </c>
    </row>
    <row r="493" spans="1:65" s="13" customFormat="1" ht="10">
      <c r="B493" s="220"/>
      <c r="C493" s="221"/>
      <c r="D493" s="222" t="s">
        <v>155</v>
      </c>
      <c r="E493" s="223" t="s">
        <v>1</v>
      </c>
      <c r="F493" s="224" t="s">
        <v>173</v>
      </c>
      <c r="G493" s="221"/>
      <c r="H493" s="223" t="s">
        <v>1</v>
      </c>
      <c r="I493" s="225"/>
      <c r="J493" s="221"/>
      <c r="K493" s="221"/>
      <c r="L493" s="226"/>
      <c r="M493" s="227"/>
      <c r="N493" s="228"/>
      <c r="O493" s="228"/>
      <c r="P493" s="228"/>
      <c r="Q493" s="228"/>
      <c r="R493" s="228"/>
      <c r="S493" s="228"/>
      <c r="T493" s="229"/>
      <c r="AT493" s="230" t="s">
        <v>155</v>
      </c>
      <c r="AU493" s="230" t="s">
        <v>87</v>
      </c>
      <c r="AV493" s="13" t="s">
        <v>83</v>
      </c>
      <c r="AW493" s="13" t="s">
        <v>32</v>
      </c>
      <c r="AX493" s="13" t="s">
        <v>78</v>
      </c>
      <c r="AY493" s="230" t="s">
        <v>146</v>
      </c>
    </row>
    <row r="494" spans="1:65" s="14" customFormat="1" ht="10">
      <c r="B494" s="231"/>
      <c r="C494" s="232"/>
      <c r="D494" s="222" t="s">
        <v>155</v>
      </c>
      <c r="E494" s="233" t="s">
        <v>1</v>
      </c>
      <c r="F494" s="234" t="s">
        <v>315</v>
      </c>
      <c r="G494" s="232"/>
      <c r="H494" s="235">
        <v>15.01</v>
      </c>
      <c r="I494" s="236"/>
      <c r="J494" s="232"/>
      <c r="K494" s="232"/>
      <c r="L494" s="237"/>
      <c r="M494" s="238"/>
      <c r="N494" s="239"/>
      <c r="O494" s="239"/>
      <c r="P494" s="239"/>
      <c r="Q494" s="239"/>
      <c r="R494" s="239"/>
      <c r="S494" s="239"/>
      <c r="T494" s="240"/>
      <c r="AT494" s="241" t="s">
        <v>155</v>
      </c>
      <c r="AU494" s="241" t="s">
        <v>87</v>
      </c>
      <c r="AV494" s="14" t="s">
        <v>87</v>
      </c>
      <c r="AW494" s="14" t="s">
        <v>32</v>
      </c>
      <c r="AX494" s="14" t="s">
        <v>78</v>
      </c>
      <c r="AY494" s="241" t="s">
        <v>146</v>
      </c>
    </row>
    <row r="495" spans="1:65" s="13" customFormat="1" ht="10">
      <c r="B495" s="220"/>
      <c r="C495" s="221"/>
      <c r="D495" s="222" t="s">
        <v>155</v>
      </c>
      <c r="E495" s="223" t="s">
        <v>1</v>
      </c>
      <c r="F495" s="224" t="s">
        <v>174</v>
      </c>
      <c r="G495" s="221"/>
      <c r="H495" s="223" t="s">
        <v>1</v>
      </c>
      <c r="I495" s="225"/>
      <c r="J495" s="221"/>
      <c r="K495" s="221"/>
      <c r="L495" s="226"/>
      <c r="M495" s="227"/>
      <c r="N495" s="228"/>
      <c r="O495" s="228"/>
      <c r="P495" s="228"/>
      <c r="Q495" s="228"/>
      <c r="R495" s="228"/>
      <c r="S495" s="228"/>
      <c r="T495" s="229"/>
      <c r="AT495" s="230" t="s">
        <v>155</v>
      </c>
      <c r="AU495" s="230" t="s">
        <v>87</v>
      </c>
      <c r="AV495" s="13" t="s">
        <v>83</v>
      </c>
      <c r="AW495" s="13" t="s">
        <v>32</v>
      </c>
      <c r="AX495" s="13" t="s">
        <v>78</v>
      </c>
      <c r="AY495" s="230" t="s">
        <v>146</v>
      </c>
    </row>
    <row r="496" spans="1:65" s="14" customFormat="1" ht="10">
      <c r="B496" s="231"/>
      <c r="C496" s="232"/>
      <c r="D496" s="222" t="s">
        <v>155</v>
      </c>
      <c r="E496" s="233" t="s">
        <v>1</v>
      </c>
      <c r="F496" s="234" t="s">
        <v>315</v>
      </c>
      <c r="G496" s="232"/>
      <c r="H496" s="235">
        <v>15.01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AT496" s="241" t="s">
        <v>155</v>
      </c>
      <c r="AU496" s="241" t="s">
        <v>87</v>
      </c>
      <c r="AV496" s="14" t="s">
        <v>87</v>
      </c>
      <c r="AW496" s="14" t="s">
        <v>32</v>
      </c>
      <c r="AX496" s="14" t="s">
        <v>78</v>
      </c>
      <c r="AY496" s="241" t="s">
        <v>146</v>
      </c>
    </row>
    <row r="497" spans="1:65" s="15" customFormat="1" ht="10">
      <c r="B497" s="242"/>
      <c r="C497" s="243"/>
      <c r="D497" s="222" t="s">
        <v>155</v>
      </c>
      <c r="E497" s="244" t="s">
        <v>1</v>
      </c>
      <c r="F497" s="245" t="s">
        <v>160</v>
      </c>
      <c r="G497" s="243"/>
      <c r="H497" s="246">
        <v>59.72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AT497" s="252" t="s">
        <v>155</v>
      </c>
      <c r="AU497" s="252" t="s">
        <v>87</v>
      </c>
      <c r="AV497" s="15" t="s">
        <v>153</v>
      </c>
      <c r="AW497" s="15" t="s">
        <v>32</v>
      </c>
      <c r="AX497" s="15" t="s">
        <v>83</v>
      </c>
      <c r="AY497" s="252" t="s">
        <v>146</v>
      </c>
    </row>
    <row r="498" spans="1:65" s="2" customFormat="1" ht="33" customHeight="1">
      <c r="A498" s="36"/>
      <c r="B498" s="37"/>
      <c r="C498" s="207" t="s">
        <v>320</v>
      </c>
      <c r="D498" s="207" t="s">
        <v>149</v>
      </c>
      <c r="E498" s="208" t="s">
        <v>321</v>
      </c>
      <c r="F498" s="209" t="s">
        <v>322</v>
      </c>
      <c r="G498" s="210" t="s">
        <v>190</v>
      </c>
      <c r="H498" s="211">
        <v>12.8</v>
      </c>
      <c r="I498" s="212"/>
      <c r="J498" s="213">
        <f>ROUND(I498*H498,2)</f>
        <v>0</v>
      </c>
      <c r="K498" s="214"/>
      <c r="L498" s="39"/>
      <c r="M498" s="215" t="s">
        <v>1</v>
      </c>
      <c r="N498" s="216" t="s">
        <v>43</v>
      </c>
      <c r="O498" s="73"/>
      <c r="P498" s="217">
        <f>O498*H498</f>
        <v>0</v>
      </c>
      <c r="Q498" s="217">
        <v>7.62E-3</v>
      </c>
      <c r="R498" s="217">
        <f>Q498*H498</f>
        <v>9.7536000000000012E-2</v>
      </c>
      <c r="S498" s="217">
        <v>0</v>
      </c>
      <c r="T498" s="218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219" t="s">
        <v>153</v>
      </c>
      <c r="AT498" s="219" t="s">
        <v>149</v>
      </c>
      <c r="AU498" s="219" t="s">
        <v>87</v>
      </c>
      <c r="AY498" s="18" t="s">
        <v>146</v>
      </c>
      <c r="BE498" s="112">
        <f>IF(N498="základní",J498,0)</f>
        <v>0</v>
      </c>
      <c r="BF498" s="112">
        <f>IF(N498="snížená",J498,0)</f>
        <v>0</v>
      </c>
      <c r="BG498" s="112">
        <f>IF(N498="zákl. přenesená",J498,0)</f>
        <v>0</v>
      </c>
      <c r="BH498" s="112">
        <f>IF(N498="sníž. přenesená",J498,0)</f>
        <v>0</v>
      </c>
      <c r="BI498" s="112">
        <f>IF(N498="nulová",J498,0)</f>
        <v>0</v>
      </c>
      <c r="BJ498" s="18" t="s">
        <v>83</v>
      </c>
      <c r="BK498" s="112">
        <f>ROUND(I498*H498,2)</f>
        <v>0</v>
      </c>
      <c r="BL498" s="18" t="s">
        <v>153</v>
      </c>
      <c r="BM498" s="219" t="s">
        <v>323</v>
      </c>
    </row>
    <row r="499" spans="1:65" s="13" customFormat="1" ht="10">
      <c r="B499" s="220"/>
      <c r="C499" s="221"/>
      <c r="D499" s="222" t="s">
        <v>155</v>
      </c>
      <c r="E499" s="223" t="s">
        <v>1</v>
      </c>
      <c r="F499" s="224" t="s">
        <v>324</v>
      </c>
      <c r="G499" s="221"/>
      <c r="H499" s="223" t="s">
        <v>1</v>
      </c>
      <c r="I499" s="225"/>
      <c r="J499" s="221"/>
      <c r="K499" s="221"/>
      <c r="L499" s="226"/>
      <c r="M499" s="227"/>
      <c r="N499" s="228"/>
      <c r="O499" s="228"/>
      <c r="P499" s="228"/>
      <c r="Q499" s="228"/>
      <c r="R499" s="228"/>
      <c r="S499" s="228"/>
      <c r="T499" s="229"/>
      <c r="AT499" s="230" t="s">
        <v>155</v>
      </c>
      <c r="AU499" s="230" t="s">
        <v>87</v>
      </c>
      <c r="AV499" s="13" t="s">
        <v>83</v>
      </c>
      <c r="AW499" s="13" t="s">
        <v>32</v>
      </c>
      <c r="AX499" s="13" t="s">
        <v>78</v>
      </c>
      <c r="AY499" s="230" t="s">
        <v>146</v>
      </c>
    </row>
    <row r="500" spans="1:65" s="13" customFormat="1" ht="10">
      <c r="B500" s="220"/>
      <c r="C500" s="221"/>
      <c r="D500" s="222" t="s">
        <v>155</v>
      </c>
      <c r="E500" s="223" t="s">
        <v>1</v>
      </c>
      <c r="F500" s="224" t="s">
        <v>325</v>
      </c>
      <c r="G500" s="221"/>
      <c r="H500" s="223" t="s">
        <v>1</v>
      </c>
      <c r="I500" s="225"/>
      <c r="J500" s="221"/>
      <c r="K500" s="221"/>
      <c r="L500" s="226"/>
      <c r="M500" s="227"/>
      <c r="N500" s="228"/>
      <c r="O500" s="228"/>
      <c r="P500" s="228"/>
      <c r="Q500" s="228"/>
      <c r="R500" s="228"/>
      <c r="S500" s="228"/>
      <c r="T500" s="229"/>
      <c r="AT500" s="230" t="s">
        <v>155</v>
      </c>
      <c r="AU500" s="230" t="s">
        <v>87</v>
      </c>
      <c r="AV500" s="13" t="s">
        <v>83</v>
      </c>
      <c r="AW500" s="13" t="s">
        <v>32</v>
      </c>
      <c r="AX500" s="13" t="s">
        <v>78</v>
      </c>
      <c r="AY500" s="230" t="s">
        <v>146</v>
      </c>
    </row>
    <row r="501" spans="1:65" s="14" customFormat="1" ht="10">
      <c r="B501" s="231"/>
      <c r="C501" s="232"/>
      <c r="D501" s="222" t="s">
        <v>155</v>
      </c>
      <c r="E501" s="233" t="s">
        <v>1</v>
      </c>
      <c r="F501" s="234" t="s">
        <v>326</v>
      </c>
      <c r="G501" s="232"/>
      <c r="H501" s="235">
        <v>12.8</v>
      </c>
      <c r="I501" s="236"/>
      <c r="J501" s="232"/>
      <c r="K501" s="232"/>
      <c r="L501" s="237"/>
      <c r="M501" s="238"/>
      <c r="N501" s="239"/>
      <c r="O501" s="239"/>
      <c r="P501" s="239"/>
      <c r="Q501" s="239"/>
      <c r="R501" s="239"/>
      <c r="S501" s="239"/>
      <c r="T501" s="240"/>
      <c r="AT501" s="241" t="s">
        <v>155</v>
      </c>
      <c r="AU501" s="241" t="s">
        <v>87</v>
      </c>
      <c r="AV501" s="14" t="s">
        <v>87</v>
      </c>
      <c r="AW501" s="14" t="s">
        <v>32</v>
      </c>
      <c r="AX501" s="14" t="s">
        <v>83</v>
      </c>
      <c r="AY501" s="241" t="s">
        <v>146</v>
      </c>
    </row>
    <row r="502" spans="1:65" s="2" customFormat="1" ht="24.15" customHeight="1">
      <c r="A502" s="36"/>
      <c r="B502" s="37"/>
      <c r="C502" s="207" t="s">
        <v>327</v>
      </c>
      <c r="D502" s="207" t="s">
        <v>149</v>
      </c>
      <c r="E502" s="208" t="s">
        <v>328</v>
      </c>
      <c r="F502" s="209" t="s">
        <v>329</v>
      </c>
      <c r="G502" s="210" t="s">
        <v>163</v>
      </c>
      <c r="H502" s="211">
        <v>2</v>
      </c>
      <c r="I502" s="212"/>
      <c r="J502" s="213">
        <f>ROUND(I502*H502,2)</f>
        <v>0</v>
      </c>
      <c r="K502" s="214"/>
      <c r="L502" s="39"/>
      <c r="M502" s="215" t="s">
        <v>1</v>
      </c>
      <c r="N502" s="216" t="s">
        <v>43</v>
      </c>
      <c r="O502" s="73"/>
      <c r="P502" s="217">
        <f>O502*H502</f>
        <v>0</v>
      </c>
      <c r="Q502" s="217">
        <v>0</v>
      </c>
      <c r="R502" s="217">
        <f>Q502*H502</f>
        <v>0</v>
      </c>
      <c r="S502" s="217">
        <v>0</v>
      </c>
      <c r="T502" s="218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219" t="s">
        <v>153</v>
      </c>
      <c r="AT502" s="219" t="s">
        <v>149</v>
      </c>
      <c r="AU502" s="219" t="s">
        <v>87</v>
      </c>
      <c r="AY502" s="18" t="s">
        <v>146</v>
      </c>
      <c r="BE502" s="112">
        <f>IF(N502="základní",J502,0)</f>
        <v>0</v>
      </c>
      <c r="BF502" s="112">
        <f>IF(N502="snížená",J502,0)</f>
        <v>0</v>
      </c>
      <c r="BG502" s="112">
        <f>IF(N502="zákl. přenesená",J502,0)</f>
        <v>0</v>
      </c>
      <c r="BH502" s="112">
        <f>IF(N502="sníž. přenesená",J502,0)</f>
        <v>0</v>
      </c>
      <c r="BI502" s="112">
        <f>IF(N502="nulová",J502,0)</f>
        <v>0</v>
      </c>
      <c r="BJ502" s="18" t="s">
        <v>83</v>
      </c>
      <c r="BK502" s="112">
        <f>ROUND(I502*H502,2)</f>
        <v>0</v>
      </c>
      <c r="BL502" s="18" t="s">
        <v>153</v>
      </c>
      <c r="BM502" s="219" t="s">
        <v>330</v>
      </c>
    </row>
    <row r="503" spans="1:65" s="2" customFormat="1" ht="16.5" customHeight="1">
      <c r="A503" s="36"/>
      <c r="B503" s="37"/>
      <c r="C503" s="253" t="s">
        <v>331</v>
      </c>
      <c r="D503" s="253" t="s">
        <v>165</v>
      </c>
      <c r="E503" s="254" t="s">
        <v>332</v>
      </c>
      <c r="F503" s="255" t="s">
        <v>333</v>
      </c>
      <c r="G503" s="256" t="s">
        <v>163</v>
      </c>
      <c r="H503" s="257">
        <v>2</v>
      </c>
      <c r="I503" s="258"/>
      <c r="J503" s="259">
        <f>ROUND(I503*H503,2)</f>
        <v>0</v>
      </c>
      <c r="K503" s="260"/>
      <c r="L503" s="261"/>
      <c r="M503" s="262" t="s">
        <v>1</v>
      </c>
      <c r="N503" s="263" t="s">
        <v>43</v>
      </c>
      <c r="O503" s="73"/>
      <c r="P503" s="217">
        <f>O503*H503</f>
        <v>0</v>
      </c>
      <c r="Q503" s="217">
        <v>1.2999999999999999E-4</v>
      </c>
      <c r="R503" s="217">
        <f>Q503*H503</f>
        <v>2.5999999999999998E-4</v>
      </c>
      <c r="S503" s="217">
        <v>0</v>
      </c>
      <c r="T503" s="218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219" t="s">
        <v>168</v>
      </c>
      <c r="AT503" s="219" t="s">
        <v>165</v>
      </c>
      <c r="AU503" s="219" t="s">
        <v>87</v>
      </c>
      <c r="AY503" s="18" t="s">
        <v>146</v>
      </c>
      <c r="BE503" s="112">
        <f>IF(N503="základní",J503,0)</f>
        <v>0</v>
      </c>
      <c r="BF503" s="112">
        <f>IF(N503="snížená",J503,0)</f>
        <v>0</v>
      </c>
      <c r="BG503" s="112">
        <f>IF(N503="zákl. přenesená",J503,0)</f>
        <v>0</v>
      </c>
      <c r="BH503" s="112">
        <f>IF(N503="sníž. přenesená",J503,0)</f>
        <v>0</v>
      </c>
      <c r="BI503" s="112">
        <f>IF(N503="nulová",J503,0)</f>
        <v>0</v>
      </c>
      <c r="BJ503" s="18" t="s">
        <v>83</v>
      </c>
      <c r="BK503" s="112">
        <f>ROUND(I503*H503,2)</f>
        <v>0</v>
      </c>
      <c r="BL503" s="18" t="s">
        <v>153</v>
      </c>
      <c r="BM503" s="219" t="s">
        <v>334</v>
      </c>
    </row>
    <row r="504" spans="1:65" s="2" customFormat="1" ht="24.15" customHeight="1">
      <c r="A504" s="36"/>
      <c r="B504" s="37"/>
      <c r="C504" s="207" t="s">
        <v>335</v>
      </c>
      <c r="D504" s="207" t="s">
        <v>149</v>
      </c>
      <c r="E504" s="208" t="s">
        <v>336</v>
      </c>
      <c r="F504" s="209" t="s">
        <v>337</v>
      </c>
      <c r="G504" s="210" t="s">
        <v>196</v>
      </c>
      <c r="H504" s="211">
        <v>65.998000000000005</v>
      </c>
      <c r="I504" s="212"/>
      <c r="J504" s="213">
        <f>ROUND(I504*H504,2)</f>
        <v>0</v>
      </c>
      <c r="K504" s="214"/>
      <c r="L504" s="39"/>
      <c r="M504" s="215" t="s">
        <v>1</v>
      </c>
      <c r="N504" s="216" t="s">
        <v>43</v>
      </c>
      <c r="O504" s="73"/>
      <c r="P504" s="217">
        <f>O504*H504</f>
        <v>0</v>
      </c>
      <c r="Q504" s="217">
        <v>0</v>
      </c>
      <c r="R504" s="217">
        <f>Q504*H504</f>
        <v>0</v>
      </c>
      <c r="S504" s="217">
        <v>0.18099999999999999</v>
      </c>
      <c r="T504" s="218">
        <f>S504*H504</f>
        <v>11.945638000000001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219" t="s">
        <v>153</v>
      </c>
      <c r="AT504" s="219" t="s">
        <v>149</v>
      </c>
      <c r="AU504" s="219" t="s">
        <v>87</v>
      </c>
      <c r="AY504" s="18" t="s">
        <v>146</v>
      </c>
      <c r="BE504" s="112">
        <f>IF(N504="základní",J504,0)</f>
        <v>0</v>
      </c>
      <c r="BF504" s="112">
        <f>IF(N504="snížená",J504,0)</f>
        <v>0</v>
      </c>
      <c r="BG504" s="112">
        <f>IF(N504="zákl. přenesená",J504,0)</f>
        <v>0</v>
      </c>
      <c r="BH504" s="112">
        <f>IF(N504="sníž. přenesená",J504,0)</f>
        <v>0</v>
      </c>
      <c r="BI504" s="112">
        <f>IF(N504="nulová",J504,0)</f>
        <v>0</v>
      </c>
      <c r="BJ504" s="18" t="s">
        <v>83</v>
      </c>
      <c r="BK504" s="112">
        <f>ROUND(I504*H504,2)</f>
        <v>0</v>
      </c>
      <c r="BL504" s="18" t="s">
        <v>153</v>
      </c>
      <c r="BM504" s="219" t="s">
        <v>338</v>
      </c>
    </row>
    <row r="505" spans="1:65" s="13" customFormat="1" ht="10">
      <c r="B505" s="220"/>
      <c r="C505" s="221"/>
      <c r="D505" s="222" t="s">
        <v>155</v>
      </c>
      <c r="E505" s="223" t="s">
        <v>1</v>
      </c>
      <c r="F505" s="224" t="s">
        <v>156</v>
      </c>
      <c r="G505" s="221"/>
      <c r="H505" s="223" t="s">
        <v>1</v>
      </c>
      <c r="I505" s="225"/>
      <c r="J505" s="221"/>
      <c r="K505" s="221"/>
      <c r="L505" s="226"/>
      <c r="M505" s="227"/>
      <c r="N505" s="228"/>
      <c r="O505" s="228"/>
      <c r="P505" s="228"/>
      <c r="Q505" s="228"/>
      <c r="R505" s="228"/>
      <c r="S505" s="228"/>
      <c r="T505" s="229"/>
      <c r="AT505" s="230" t="s">
        <v>155</v>
      </c>
      <c r="AU505" s="230" t="s">
        <v>87</v>
      </c>
      <c r="AV505" s="13" t="s">
        <v>83</v>
      </c>
      <c r="AW505" s="13" t="s">
        <v>32</v>
      </c>
      <c r="AX505" s="13" t="s">
        <v>78</v>
      </c>
      <c r="AY505" s="230" t="s">
        <v>146</v>
      </c>
    </row>
    <row r="506" spans="1:65" s="13" customFormat="1" ht="10">
      <c r="B506" s="220"/>
      <c r="C506" s="221"/>
      <c r="D506" s="222" t="s">
        <v>155</v>
      </c>
      <c r="E506" s="223" t="s">
        <v>1</v>
      </c>
      <c r="F506" s="224" t="s">
        <v>157</v>
      </c>
      <c r="G506" s="221"/>
      <c r="H506" s="223" t="s">
        <v>1</v>
      </c>
      <c r="I506" s="225"/>
      <c r="J506" s="221"/>
      <c r="K506" s="221"/>
      <c r="L506" s="226"/>
      <c r="M506" s="227"/>
      <c r="N506" s="228"/>
      <c r="O506" s="228"/>
      <c r="P506" s="228"/>
      <c r="Q506" s="228"/>
      <c r="R506" s="228"/>
      <c r="S506" s="228"/>
      <c r="T506" s="229"/>
      <c r="AT506" s="230" t="s">
        <v>155</v>
      </c>
      <c r="AU506" s="230" t="s">
        <v>87</v>
      </c>
      <c r="AV506" s="13" t="s">
        <v>83</v>
      </c>
      <c r="AW506" s="13" t="s">
        <v>32</v>
      </c>
      <c r="AX506" s="13" t="s">
        <v>78</v>
      </c>
      <c r="AY506" s="230" t="s">
        <v>146</v>
      </c>
    </row>
    <row r="507" spans="1:65" s="14" customFormat="1" ht="10">
      <c r="B507" s="231"/>
      <c r="C507" s="232"/>
      <c r="D507" s="222" t="s">
        <v>155</v>
      </c>
      <c r="E507" s="233" t="s">
        <v>1</v>
      </c>
      <c r="F507" s="234" t="s">
        <v>339</v>
      </c>
      <c r="G507" s="232"/>
      <c r="H507" s="235">
        <v>14.63</v>
      </c>
      <c r="I507" s="236"/>
      <c r="J507" s="232"/>
      <c r="K507" s="232"/>
      <c r="L507" s="237"/>
      <c r="M507" s="238"/>
      <c r="N507" s="239"/>
      <c r="O507" s="239"/>
      <c r="P507" s="239"/>
      <c r="Q507" s="239"/>
      <c r="R507" s="239"/>
      <c r="S507" s="239"/>
      <c r="T507" s="240"/>
      <c r="AT507" s="241" t="s">
        <v>155</v>
      </c>
      <c r="AU507" s="241" t="s">
        <v>87</v>
      </c>
      <c r="AV507" s="14" t="s">
        <v>87</v>
      </c>
      <c r="AW507" s="14" t="s">
        <v>32</v>
      </c>
      <c r="AX507" s="14" t="s">
        <v>78</v>
      </c>
      <c r="AY507" s="241" t="s">
        <v>146</v>
      </c>
    </row>
    <row r="508" spans="1:65" s="14" customFormat="1" ht="10">
      <c r="B508" s="231"/>
      <c r="C508" s="232"/>
      <c r="D508" s="222" t="s">
        <v>155</v>
      </c>
      <c r="E508" s="233" t="s">
        <v>1</v>
      </c>
      <c r="F508" s="234" t="s">
        <v>340</v>
      </c>
      <c r="G508" s="232"/>
      <c r="H508" s="235">
        <v>9.923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AT508" s="241" t="s">
        <v>155</v>
      </c>
      <c r="AU508" s="241" t="s">
        <v>87</v>
      </c>
      <c r="AV508" s="14" t="s">
        <v>87</v>
      </c>
      <c r="AW508" s="14" t="s">
        <v>32</v>
      </c>
      <c r="AX508" s="14" t="s">
        <v>78</v>
      </c>
      <c r="AY508" s="241" t="s">
        <v>146</v>
      </c>
    </row>
    <row r="509" spans="1:65" s="13" customFormat="1" ht="10">
      <c r="B509" s="220"/>
      <c r="C509" s="221"/>
      <c r="D509" s="222" t="s">
        <v>155</v>
      </c>
      <c r="E509" s="223" t="s">
        <v>1</v>
      </c>
      <c r="F509" s="224" t="s">
        <v>206</v>
      </c>
      <c r="G509" s="221"/>
      <c r="H509" s="223" t="s">
        <v>1</v>
      </c>
      <c r="I509" s="225"/>
      <c r="J509" s="221"/>
      <c r="K509" s="221"/>
      <c r="L509" s="226"/>
      <c r="M509" s="227"/>
      <c r="N509" s="228"/>
      <c r="O509" s="228"/>
      <c r="P509" s="228"/>
      <c r="Q509" s="228"/>
      <c r="R509" s="228"/>
      <c r="S509" s="228"/>
      <c r="T509" s="229"/>
      <c r="AT509" s="230" t="s">
        <v>155</v>
      </c>
      <c r="AU509" s="230" t="s">
        <v>87</v>
      </c>
      <c r="AV509" s="13" t="s">
        <v>83</v>
      </c>
      <c r="AW509" s="13" t="s">
        <v>32</v>
      </c>
      <c r="AX509" s="13" t="s">
        <v>78</v>
      </c>
      <c r="AY509" s="230" t="s">
        <v>146</v>
      </c>
    </row>
    <row r="510" spans="1:65" s="14" customFormat="1" ht="10">
      <c r="B510" s="231"/>
      <c r="C510" s="232"/>
      <c r="D510" s="222" t="s">
        <v>155</v>
      </c>
      <c r="E510" s="233" t="s">
        <v>1</v>
      </c>
      <c r="F510" s="234" t="s">
        <v>214</v>
      </c>
      <c r="G510" s="232"/>
      <c r="H510" s="235">
        <v>-3.5459999999999998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AT510" s="241" t="s">
        <v>155</v>
      </c>
      <c r="AU510" s="241" t="s">
        <v>87</v>
      </c>
      <c r="AV510" s="14" t="s">
        <v>87</v>
      </c>
      <c r="AW510" s="14" t="s">
        <v>32</v>
      </c>
      <c r="AX510" s="14" t="s">
        <v>78</v>
      </c>
      <c r="AY510" s="241" t="s">
        <v>146</v>
      </c>
    </row>
    <row r="511" spans="1:65" s="13" customFormat="1" ht="10">
      <c r="B511" s="220"/>
      <c r="C511" s="221"/>
      <c r="D511" s="222" t="s">
        <v>155</v>
      </c>
      <c r="E511" s="223" t="s">
        <v>1</v>
      </c>
      <c r="F511" s="224" t="s">
        <v>159</v>
      </c>
      <c r="G511" s="221"/>
      <c r="H511" s="223" t="s">
        <v>1</v>
      </c>
      <c r="I511" s="225"/>
      <c r="J511" s="221"/>
      <c r="K511" s="221"/>
      <c r="L511" s="226"/>
      <c r="M511" s="227"/>
      <c r="N511" s="228"/>
      <c r="O511" s="228"/>
      <c r="P511" s="228"/>
      <c r="Q511" s="228"/>
      <c r="R511" s="228"/>
      <c r="S511" s="228"/>
      <c r="T511" s="229"/>
      <c r="AT511" s="230" t="s">
        <v>155</v>
      </c>
      <c r="AU511" s="230" t="s">
        <v>87</v>
      </c>
      <c r="AV511" s="13" t="s">
        <v>83</v>
      </c>
      <c r="AW511" s="13" t="s">
        <v>32</v>
      </c>
      <c r="AX511" s="13" t="s">
        <v>78</v>
      </c>
      <c r="AY511" s="230" t="s">
        <v>146</v>
      </c>
    </row>
    <row r="512" spans="1:65" s="14" customFormat="1" ht="10">
      <c r="B512" s="231"/>
      <c r="C512" s="232"/>
      <c r="D512" s="222" t="s">
        <v>155</v>
      </c>
      <c r="E512" s="233" t="s">
        <v>1</v>
      </c>
      <c r="F512" s="234" t="s">
        <v>339</v>
      </c>
      <c r="G512" s="232"/>
      <c r="H512" s="235">
        <v>14.63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AT512" s="241" t="s">
        <v>155</v>
      </c>
      <c r="AU512" s="241" t="s">
        <v>87</v>
      </c>
      <c r="AV512" s="14" t="s">
        <v>87</v>
      </c>
      <c r="AW512" s="14" t="s">
        <v>32</v>
      </c>
      <c r="AX512" s="14" t="s">
        <v>78</v>
      </c>
      <c r="AY512" s="241" t="s">
        <v>146</v>
      </c>
    </row>
    <row r="513" spans="1:65" s="14" customFormat="1" ht="10">
      <c r="B513" s="231"/>
      <c r="C513" s="232"/>
      <c r="D513" s="222" t="s">
        <v>155</v>
      </c>
      <c r="E513" s="233" t="s">
        <v>1</v>
      </c>
      <c r="F513" s="234" t="s">
        <v>340</v>
      </c>
      <c r="G513" s="232"/>
      <c r="H513" s="235">
        <v>9.923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AT513" s="241" t="s">
        <v>155</v>
      </c>
      <c r="AU513" s="241" t="s">
        <v>87</v>
      </c>
      <c r="AV513" s="14" t="s">
        <v>87</v>
      </c>
      <c r="AW513" s="14" t="s">
        <v>32</v>
      </c>
      <c r="AX513" s="14" t="s">
        <v>78</v>
      </c>
      <c r="AY513" s="241" t="s">
        <v>146</v>
      </c>
    </row>
    <row r="514" spans="1:65" s="13" customFormat="1" ht="10">
      <c r="B514" s="220"/>
      <c r="C514" s="221"/>
      <c r="D514" s="222" t="s">
        <v>155</v>
      </c>
      <c r="E514" s="223" t="s">
        <v>1</v>
      </c>
      <c r="F514" s="224" t="s">
        <v>206</v>
      </c>
      <c r="G514" s="221"/>
      <c r="H514" s="223" t="s">
        <v>1</v>
      </c>
      <c r="I514" s="225"/>
      <c r="J514" s="221"/>
      <c r="K514" s="221"/>
      <c r="L514" s="226"/>
      <c r="M514" s="227"/>
      <c r="N514" s="228"/>
      <c r="O514" s="228"/>
      <c r="P514" s="228"/>
      <c r="Q514" s="228"/>
      <c r="R514" s="228"/>
      <c r="S514" s="228"/>
      <c r="T514" s="229"/>
      <c r="AT514" s="230" t="s">
        <v>155</v>
      </c>
      <c r="AU514" s="230" t="s">
        <v>87</v>
      </c>
      <c r="AV514" s="13" t="s">
        <v>83</v>
      </c>
      <c r="AW514" s="13" t="s">
        <v>32</v>
      </c>
      <c r="AX514" s="13" t="s">
        <v>78</v>
      </c>
      <c r="AY514" s="230" t="s">
        <v>146</v>
      </c>
    </row>
    <row r="515" spans="1:65" s="14" customFormat="1" ht="10">
      <c r="B515" s="231"/>
      <c r="C515" s="232"/>
      <c r="D515" s="222" t="s">
        <v>155</v>
      </c>
      <c r="E515" s="233" t="s">
        <v>1</v>
      </c>
      <c r="F515" s="234" t="s">
        <v>214</v>
      </c>
      <c r="G515" s="232"/>
      <c r="H515" s="235">
        <v>-3.5459999999999998</v>
      </c>
      <c r="I515" s="236"/>
      <c r="J515" s="232"/>
      <c r="K515" s="232"/>
      <c r="L515" s="237"/>
      <c r="M515" s="238"/>
      <c r="N515" s="239"/>
      <c r="O515" s="239"/>
      <c r="P515" s="239"/>
      <c r="Q515" s="239"/>
      <c r="R515" s="239"/>
      <c r="S515" s="239"/>
      <c r="T515" s="240"/>
      <c r="AT515" s="241" t="s">
        <v>155</v>
      </c>
      <c r="AU515" s="241" t="s">
        <v>87</v>
      </c>
      <c r="AV515" s="14" t="s">
        <v>87</v>
      </c>
      <c r="AW515" s="14" t="s">
        <v>32</v>
      </c>
      <c r="AX515" s="14" t="s">
        <v>78</v>
      </c>
      <c r="AY515" s="241" t="s">
        <v>146</v>
      </c>
    </row>
    <row r="516" spans="1:65" s="16" customFormat="1" ht="10">
      <c r="B516" s="264"/>
      <c r="C516" s="265"/>
      <c r="D516" s="222" t="s">
        <v>155</v>
      </c>
      <c r="E516" s="266" t="s">
        <v>1</v>
      </c>
      <c r="F516" s="267" t="s">
        <v>187</v>
      </c>
      <c r="G516" s="265"/>
      <c r="H516" s="268">
        <v>42.014000000000003</v>
      </c>
      <c r="I516" s="269"/>
      <c r="J516" s="265"/>
      <c r="K516" s="265"/>
      <c r="L516" s="270"/>
      <c r="M516" s="271"/>
      <c r="N516" s="272"/>
      <c r="O516" s="272"/>
      <c r="P516" s="272"/>
      <c r="Q516" s="272"/>
      <c r="R516" s="272"/>
      <c r="S516" s="272"/>
      <c r="T516" s="273"/>
      <c r="AT516" s="274" t="s">
        <v>155</v>
      </c>
      <c r="AU516" s="274" t="s">
        <v>87</v>
      </c>
      <c r="AV516" s="16" t="s">
        <v>147</v>
      </c>
      <c r="AW516" s="16" t="s">
        <v>32</v>
      </c>
      <c r="AX516" s="16" t="s">
        <v>78</v>
      </c>
      <c r="AY516" s="274" t="s">
        <v>146</v>
      </c>
    </row>
    <row r="517" spans="1:65" s="13" customFormat="1" ht="10">
      <c r="B517" s="220"/>
      <c r="C517" s="221"/>
      <c r="D517" s="222" t="s">
        <v>155</v>
      </c>
      <c r="E517" s="223" t="s">
        <v>1</v>
      </c>
      <c r="F517" s="224" t="s">
        <v>173</v>
      </c>
      <c r="G517" s="221"/>
      <c r="H517" s="223" t="s">
        <v>1</v>
      </c>
      <c r="I517" s="225"/>
      <c r="J517" s="221"/>
      <c r="K517" s="221"/>
      <c r="L517" s="226"/>
      <c r="M517" s="227"/>
      <c r="N517" s="228"/>
      <c r="O517" s="228"/>
      <c r="P517" s="228"/>
      <c r="Q517" s="228"/>
      <c r="R517" s="228"/>
      <c r="S517" s="228"/>
      <c r="T517" s="229"/>
      <c r="AT517" s="230" t="s">
        <v>155</v>
      </c>
      <c r="AU517" s="230" t="s">
        <v>87</v>
      </c>
      <c r="AV517" s="13" t="s">
        <v>83</v>
      </c>
      <c r="AW517" s="13" t="s">
        <v>32</v>
      </c>
      <c r="AX517" s="13" t="s">
        <v>78</v>
      </c>
      <c r="AY517" s="230" t="s">
        <v>146</v>
      </c>
    </row>
    <row r="518" spans="1:65" s="14" customFormat="1" ht="10">
      <c r="B518" s="231"/>
      <c r="C518" s="232"/>
      <c r="D518" s="222" t="s">
        <v>155</v>
      </c>
      <c r="E518" s="233" t="s">
        <v>1</v>
      </c>
      <c r="F518" s="234" t="s">
        <v>341</v>
      </c>
      <c r="G518" s="232"/>
      <c r="H518" s="235">
        <v>16.72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155</v>
      </c>
      <c r="AU518" s="241" t="s">
        <v>87</v>
      </c>
      <c r="AV518" s="14" t="s">
        <v>87</v>
      </c>
      <c r="AW518" s="14" t="s">
        <v>32</v>
      </c>
      <c r="AX518" s="14" t="s">
        <v>78</v>
      </c>
      <c r="AY518" s="241" t="s">
        <v>146</v>
      </c>
    </row>
    <row r="519" spans="1:65" s="13" customFormat="1" ht="10">
      <c r="B519" s="220"/>
      <c r="C519" s="221"/>
      <c r="D519" s="222" t="s">
        <v>155</v>
      </c>
      <c r="E519" s="223" t="s">
        <v>1</v>
      </c>
      <c r="F519" s="224" t="s">
        <v>206</v>
      </c>
      <c r="G519" s="221"/>
      <c r="H519" s="223" t="s">
        <v>1</v>
      </c>
      <c r="I519" s="225"/>
      <c r="J519" s="221"/>
      <c r="K519" s="221"/>
      <c r="L519" s="226"/>
      <c r="M519" s="227"/>
      <c r="N519" s="228"/>
      <c r="O519" s="228"/>
      <c r="P519" s="228"/>
      <c r="Q519" s="228"/>
      <c r="R519" s="228"/>
      <c r="S519" s="228"/>
      <c r="T519" s="229"/>
      <c r="AT519" s="230" t="s">
        <v>155</v>
      </c>
      <c r="AU519" s="230" t="s">
        <v>87</v>
      </c>
      <c r="AV519" s="13" t="s">
        <v>83</v>
      </c>
      <c r="AW519" s="13" t="s">
        <v>32</v>
      </c>
      <c r="AX519" s="13" t="s">
        <v>78</v>
      </c>
      <c r="AY519" s="230" t="s">
        <v>146</v>
      </c>
    </row>
    <row r="520" spans="1:65" s="14" customFormat="1" ht="10">
      <c r="B520" s="231"/>
      <c r="C520" s="232"/>
      <c r="D520" s="222" t="s">
        <v>155</v>
      </c>
      <c r="E520" s="233" t="s">
        <v>1</v>
      </c>
      <c r="F520" s="234" t="s">
        <v>242</v>
      </c>
      <c r="G520" s="232"/>
      <c r="H520" s="235">
        <v>-4.7279999999999998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AT520" s="241" t="s">
        <v>155</v>
      </c>
      <c r="AU520" s="241" t="s">
        <v>87</v>
      </c>
      <c r="AV520" s="14" t="s">
        <v>87</v>
      </c>
      <c r="AW520" s="14" t="s">
        <v>32</v>
      </c>
      <c r="AX520" s="14" t="s">
        <v>78</v>
      </c>
      <c r="AY520" s="241" t="s">
        <v>146</v>
      </c>
    </row>
    <row r="521" spans="1:65" s="13" customFormat="1" ht="10">
      <c r="B521" s="220"/>
      <c r="C521" s="221"/>
      <c r="D521" s="222" t="s">
        <v>155</v>
      </c>
      <c r="E521" s="223" t="s">
        <v>1</v>
      </c>
      <c r="F521" s="224" t="s">
        <v>174</v>
      </c>
      <c r="G521" s="221"/>
      <c r="H521" s="223" t="s">
        <v>1</v>
      </c>
      <c r="I521" s="225"/>
      <c r="J521" s="221"/>
      <c r="K521" s="221"/>
      <c r="L521" s="226"/>
      <c r="M521" s="227"/>
      <c r="N521" s="228"/>
      <c r="O521" s="228"/>
      <c r="P521" s="228"/>
      <c r="Q521" s="228"/>
      <c r="R521" s="228"/>
      <c r="S521" s="228"/>
      <c r="T521" s="229"/>
      <c r="AT521" s="230" t="s">
        <v>155</v>
      </c>
      <c r="AU521" s="230" t="s">
        <v>87</v>
      </c>
      <c r="AV521" s="13" t="s">
        <v>83</v>
      </c>
      <c r="AW521" s="13" t="s">
        <v>32</v>
      </c>
      <c r="AX521" s="13" t="s">
        <v>78</v>
      </c>
      <c r="AY521" s="230" t="s">
        <v>146</v>
      </c>
    </row>
    <row r="522" spans="1:65" s="14" customFormat="1" ht="10">
      <c r="B522" s="231"/>
      <c r="C522" s="232"/>
      <c r="D522" s="222" t="s">
        <v>155</v>
      </c>
      <c r="E522" s="233" t="s">
        <v>1</v>
      </c>
      <c r="F522" s="234" t="s">
        <v>341</v>
      </c>
      <c r="G522" s="232"/>
      <c r="H522" s="235">
        <v>16.72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AT522" s="241" t="s">
        <v>155</v>
      </c>
      <c r="AU522" s="241" t="s">
        <v>87</v>
      </c>
      <c r="AV522" s="14" t="s">
        <v>87</v>
      </c>
      <c r="AW522" s="14" t="s">
        <v>32</v>
      </c>
      <c r="AX522" s="14" t="s">
        <v>78</v>
      </c>
      <c r="AY522" s="241" t="s">
        <v>146</v>
      </c>
    </row>
    <row r="523" spans="1:65" s="13" customFormat="1" ht="10">
      <c r="B523" s="220"/>
      <c r="C523" s="221"/>
      <c r="D523" s="222" t="s">
        <v>155</v>
      </c>
      <c r="E523" s="223" t="s">
        <v>1</v>
      </c>
      <c r="F523" s="224" t="s">
        <v>206</v>
      </c>
      <c r="G523" s="221"/>
      <c r="H523" s="223" t="s">
        <v>1</v>
      </c>
      <c r="I523" s="225"/>
      <c r="J523" s="221"/>
      <c r="K523" s="221"/>
      <c r="L523" s="226"/>
      <c r="M523" s="227"/>
      <c r="N523" s="228"/>
      <c r="O523" s="228"/>
      <c r="P523" s="228"/>
      <c r="Q523" s="228"/>
      <c r="R523" s="228"/>
      <c r="S523" s="228"/>
      <c r="T523" s="229"/>
      <c r="AT523" s="230" t="s">
        <v>155</v>
      </c>
      <c r="AU523" s="230" t="s">
        <v>87</v>
      </c>
      <c r="AV523" s="13" t="s">
        <v>83</v>
      </c>
      <c r="AW523" s="13" t="s">
        <v>32</v>
      </c>
      <c r="AX523" s="13" t="s">
        <v>78</v>
      </c>
      <c r="AY523" s="230" t="s">
        <v>146</v>
      </c>
    </row>
    <row r="524" spans="1:65" s="14" customFormat="1" ht="10">
      <c r="B524" s="231"/>
      <c r="C524" s="232"/>
      <c r="D524" s="222" t="s">
        <v>155</v>
      </c>
      <c r="E524" s="233" t="s">
        <v>1</v>
      </c>
      <c r="F524" s="234" t="s">
        <v>242</v>
      </c>
      <c r="G524" s="232"/>
      <c r="H524" s="235">
        <v>-4.7279999999999998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AT524" s="241" t="s">
        <v>155</v>
      </c>
      <c r="AU524" s="241" t="s">
        <v>87</v>
      </c>
      <c r="AV524" s="14" t="s">
        <v>87</v>
      </c>
      <c r="AW524" s="14" t="s">
        <v>32</v>
      </c>
      <c r="AX524" s="14" t="s">
        <v>78</v>
      </c>
      <c r="AY524" s="241" t="s">
        <v>146</v>
      </c>
    </row>
    <row r="525" spans="1:65" s="16" customFormat="1" ht="10">
      <c r="B525" s="264"/>
      <c r="C525" s="265"/>
      <c r="D525" s="222" t="s">
        <v>155</v>
      </c>
      <c r="E525" s="266" t="s">
        <v>1</v>
      </c>
      <c r="F525" s="267" t="s">
        <v>187</v>
      </c>
      <c r="G525" s="265"/>
      <c r="H525" s="268">
        <v>23.984000000000002</v>
      </c>
      <c r="I525" s="269"/>
      <c r="J525" s="265"/>
      <c r="K525" s="265"/>
      <c r="L525" s="270"/>
      <c r="M525" s="271"/>
      <c r="N525" s="272"/>
      <c r="O525" s="272"/>
      <c r="P525" s="272"/>
      <c r="Q525" s="272"/>
      <c r="R525" s="272"/>
      <c r="S525" s="272"/>
      <c r="T525" s="273"/>
      <c r="AT525" s="274" t="s">
        <v>155</v>
      </c>
      <c r="AU525" s="274" t="s">
        <v>87</v>
      </c>
      <c r="AV525" s="16" t="s">
        <v>147</v>
      </c>
      <c r="AW525" s="16" t="s">
        <v>32</v>
      </c>
      <c r="AX525" s="16" t="s">
        <v>78</v>
      </c>
      <c r="AY525" s="274" t="s">
        <v>146</v>
      </c>
    </row>
    <row r="526" spans="1:65" s="15" customFormat="1" ht="10">
      <c r="B526" s="242"/>
      <c r="C526" s="243"/>
      <c r="D526" s="222" t="s">
        <v>155</v>
      </c>
      <c r="E526" s="244" t="s">
        <v>1</v>
      </c>
      <c r="F526" s="245" t="s">
        <v>160</v>
      </c>
      <c r="G526" s="243"/>
      <c r="H526" s="246">
        <v>65.998000000000005</v>
      </c>
      <c r="I526" s="247"/>
      <c r="J526" s="243"/>
      <c r="K526" s="243"/>
      <c r="L526" s="248"/>
      <c r="M526" s="249"/>
      <c r="N526" s="250"/>
      <c r="O526" s="250"/>
      <c r="P526" s="250"/>
      <c r="Q526" s="250"/>
      <c r="R526" s="250"/>
      <c r="S526" s="250"/>
      <c r="T526" s="251"/>
      <c r="AT526" s="252" t="s">
        <v>155</v>
      </c>
      <c r="AU526" s="252" t="s">
        <v>87</v>
      </c>
      <c r="AV526" s="15" t="s">
        <v>153</v>
      </c>
      <c r="AW526" s="15" t="s">
        <v>32</v>
      </c>
      <c r="AX526" s="15" t="s">
        <v>83</v>
      </c>
      <c r="AY526" s="252" t="s">
        <v>146</v>
      </c>
    </row>
    <row r="527" spans="1:65" s="2" customFormat="1" ht="37.75" customHeight="1">
      <c r="A527" s="36"/>
      <c r="B527" s="37"/>
      <c r="C527" s="207" t="s">
        <v>342</v>
      </c>
      <c r="D527" s="207" t="s">
        <v>149</v>
      </c>
      <c r="E527" s="208" t="s">
        <v>343</v>
      </c>
      <c r="F527" s="209" t="s">
        <v>344</v>
      </c>
      <c r="G527" s="210" t="s">
        <v>152</v>
      </c>
      <c r="H527" s="211">
        <v>8.23</v>
      </c>
      <c r="I527" s="212"/>
      <c r="J527" s="213">
        <f>ROUND(I527*H527,2)</f>
        <v>0</v>
      </c>
      <c r="K527" s="214"/>
      <c r="L527" s="39"/>
      <c r="M527" s="215" t="s">
        <v>1</v>
      </c>
      <c r="N527" s="216" t="s">
        <v>43</v>
      </c>
      <c r="O527" s="73"/>
      <c r="P527" s="217">
        <f>O527*H527</f>
        <v>0</v>
      </c>
      <c r="Q527" s="217">
        <v>0</v>
      </c>
      <c r="R527" s="217">
        <f>Q527*H527</f>
        <v>0</v>
      </c>
      <c r="S527" s="217">
        <v>2.2000000000000002</v>
      </c>
      <c r="T527" s="218">
        <f>S527*H527</f>
        <v>18.106000000000002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219" t="s">
        <v>153</v>
      </c>
      <c r="AT527" s="219" t="s">
        <v>149</v>
      </c>
      <c r="AU527" s="219" t="s">
        <v>87</v>
      </c>
      <c r="AY527" s="18" t="s">
        <v>146</v>
      </c>
      <c r="BE527" s="112">
        <f>IF(N527="základní",J527,0)</f>
        <v>0</v>
      </c>
      <c r="BF527" s="112">
        <f>IF(N527="snížená",J527,0)</f>
        <v>0</v>
      </c>
      <c r="BG527" s="112">
        <f>IF(N527="zákl. přenesená",J527,0)</f>
        <v>0</v>
      </c>
      <c r="BH527" s="112">
        <f>IF(N527="sníž. přenesená",J527,0)</f>
        <v>0</v>
      </c>
      <c r="BI527" s="112">
        <f>IF(N527="nulová",J527,0)</f>
        <v>0</v>
      </c>
      <c r="BJ527" s="18" t="s">
        <v>83</v>
      </c>
      <c r="BK527" s="112">
        <f>ROUND(I527*H527,2)</f>
        <v>0</v>
      </c>
      <c r="BL527" s="18" t="s">
        <v>153</v>
      </c>
      <c r="BM527" s="219" t="s">
        <v>345</v>
      </c>
    </row>
    <row r="528" spans="1:65" s="13" customFormat="1" ht="10">
      <c r="B528" s="220"/>
      <c r="C528" s="221"/>
      <c r="D528" s="222" t="s">
        <v>155</v>
      </c>
      <c r="E528" s="223" t="s">
        <v>1</v>
      </c>
      <c r="F528" s="224" t="s">
        <v>156</v>
      </c>
      <c r="G528" s="221"/>
      <c r="H528" s="223" t="s">
        <v>1</v>
      </c>
      <c r="I528" s="225"/>
      <c r="J528" s="221"/>
      <c r="K528" s="221"/>
      <c r="L528" s="226"/>
      <c r="M528" s="227"/>
      <c r="N528" s="228"/>
      <c r="O528" s="228"/>
      <c r="P528" s="228"/>
      <c r="Q528" s="228"/>
      <c r="R528" s="228"/>
      <c r="S528" s="228"/>
      <c r="T528" s="229"/>
      <c r="AT528" s="230" t="s">
        <v>155</v>
      </c>
      <c r="AU528" s="230" t="s">
        <v>87</v>
      </c>
      <c r="AV528" s="13" t="s">
        <v>83</v>
      </c>
      <c r="AW528" s="13" t="s">
        <v>32</v>
      </c>
      <c r="AX528" s="13" t="s">
        <v>78</v>
      </c>
      <c r="AY528" s="230" t="s">
        <v>146</v>
      </c>
    </row>
    <row r="529" spans="1:65" s="13" customFormat="1" ht="10">
      <c r="B529" s="220"/>
      <c r="C529" s="221"/>
      <c r="D529" s="222" t="s">
        <v>155</v>
      </c>
      <c r="E529" s="223" t="s">
        <v>1</v>
      </c>
      <c r="F529" s="224" t="s">
        <v>157</v>
      </c>
      <c r="G529" s="221"/>
      <c r="H529" s="223" t="s">
        <v>1</v>
      </c>
      <c r="I529" s="225"/>
      <c r="J529" s="221"/>
      <c r="K529" s="221"/>
      <c r="L529" s="226"/>
      <c r="M529" s="227"/>
      <c r="N529" s="228"/>
      <c r="O529" s="228"/>
      <c r="P529" s="228"/>
      <c r="Q529" s="228"/>
      <c r="R529" s="228"/>
      <c r="S529" s="228"/>
      <c r="T529" s="229"/>
      <c r="AT529" s="230" t="s">
        <v>155</v>
      </c>
      <c r="AU529" s="230" t="s">
        <v>87</v>
      </c>
      <c r="AV529" s="13" t="s">
        <v>83</v>
      </c>
      <c r="AW529" s="13" t="s">
        <v>32</v>
      </c>
      <c r="AX529" s="13" t="s">
        <v>78</v>
      </c>
      <c r="AY529" s="230" t="s">
        <v>146</v>
      </c>
    </row>
    <row r="530" spans="1:65" s="14" customFormat="1" ht="10">
      <c r="B530" s="231"/>
      <c r="C530" s="232"/>
      <c r="D530" s="222" t="s">
        <v>155</v>
      </c>
      <c r="E530" s="233" t="s">
        <v>1</v>
      </c>
      <c r="F530" s="234" t="s">
        <v>266</v>
      </c>
      <c r="G530" s="232"/>
      <c r="H530" s="235">
        <v>1.0369999999999999</v>
      </c>
      <c r="I530" s="236"/>
      <c r="J530" s="232"/>
      <c r="K530" s="232"/>
      <c r="L530" s="237"/>
      <c r="M530" s="238"/>
      <c r="N530" s="239"/>
      <c r="O530" s="239"/>
      <c r="P530" s="239"/>
      <c r="Q530" s="239"/>
      <c r="R530" s="239"/>
      <c r="S530" s="239"/>
      <c r="T530" s="240"/>
      <c r="AT530" s="241" t="s">
        <v>155</v>
      </c>
      <c r="AU530" s="241" t="s">
        <v>87</v>
      </c>
      <c r="AV530" s="14" t="s">
        <v>87</v>
      </c>
      <c r="AW530" s="14" t="s">
        <v>32</v>
      </c>
      <c r="AX530" s="14" t="s">
        <v>78</v>
      </c>
      <c r="AY530" s="241" t="s">
        <v>146</v>
      </c>
    </row>
    <row r="531" spans="1:65" s="14" customFormat="1" ht="10">
      <c r="B531" s="231"/>
      <c r="C531" s="232"/>
      <c r="D531" s="222" t="s">
        <v>155</v>
      </c>
      <c r="E531" s="233" t="s">
        <v>1</v>
      </c>
      <c r="F531" s="234" t="s">
        <v>267</v>
      </c>
      <c r="G531" s="232"/>
      <c r="H531" s="235">
        <v>1.546</v>
      </c>
      <c r="I531" s="236"/>
      <c r="J531" s="232"/>
      <c r="K531" s="232"/>
      <c r="L531" s="237"/>
      <c r="M531" s="238"/>
      <c r="N531" s="239"/>
      <c r="O531" s="239"/>
      <c r="P531" s="239"/>
      <c r="Q531" s="239"/>
      <c r="R531" s="239"/>
      <c r="S531" s="239"/>
      <c r="T531" s="240"/>
      <c r="AT531" s="241" t="s">
        <v>155</v>
      </c>
      <c r="AU531" s="241" t="s">
        <v>87</v>
      </c>
      <c r="AV531" s="14" t="s">
        <v>87</v>
      </c>
      <c r="AW531" s="14" t="s">
        <v>32</v>
      </c>
      <c r="AX531" s="14" t="s">
        <v>78</v>
      </c>
      <c r="AY531" s="241" t="s">
        <v>146</v>
      </c>
    </row>
    <row r="532" spans="1:65" s="13" customFormat="1" ht="10">
      <c r="B532" s="220"/>
      <c r="C532" s="221"/>
      <c r="D532" s="222" t="s">
        <v>155</v>
      </c>
      <c r="E532" s="223" t="s">
        <v>1</v>
      </c>
      <c r="F532" s="224" t="s">
        <v>159</v>
      </c>
      <c r="G532" s="221"/>
      <c r="H532" s="223" t="s">
        <v>1</v>
      </c>
      <c r="I532" s="225"/>
      <c r="J532" s="221"/>
      <c r="K532" s="221"/>
      <c r="L532" s="226"/>
      <c r="M532" s="227"/>
      <c r="N532" s="228"/>
      <c r="O532" s="228"/>
      <c r="P532" s="228"/>
      <c r="Q532" s="228"/>
      <c r="R532" s="228"/>
      <c r="S532" s="228"/>
      <c r="T532" s="229"/>
      <c r="AT532" s="230" t="s">
        <v>155</v>
      </c>
      <c r="AU532" s="230" t="s">
        <v>87</v>
      </c>
      <c r="AV532" s="13" t="s">
        <v>83</v>
      </c>
      <c r="AW532" s="13" t="s">
        <v>32</v>
      </c>
      <c r="AX532" s="13" t="s">
        <v>78</v>
      </c>
      <c r="AY532" s="230" t="s">
        <v>146</v>
      </c>
    </row>
    <row r="533" spans="1:65" s="14" customFormat="1" ht="10">
      <c r="B533" s="231"/>
      <c r="C533" s="232"/>
      <c r="D533" s="222" t="s">
        <v>155</v>
      </c>
      <c r="E533" s="233" t="s">
        <v>1</v>
      </c>
      <c r="F533" s="234" t="s">
        <v>267</v>
      </c>
      <c r="G533" s="232"/>
      <c r="H533" s="235">
        <v>1.546</v>
      </c>
      <c r="I533" s="236"/>
      <c r="J533" s="232"/>
      <c r="K533" s="232"/>
      <c r="L533" s="237"/>
      <c r="M533" s="238"/>
      <c r="N533" s="239"/>
      <c r="O533" s="239"/>
      <c r="P533" s="239"/>
      <c r="Q533" s="239"/>
      <c r="R533" s="239"/>
      <c r="S533" s="239"/>
      <c r="T533" s="240"/>
      <c r="AT533" s="241" t="s">
        <v>155</v>
      </c>
      <c r="AU533" s="241" t="s">
        <v>87</v>
      </c>
      <c r="AV533" s="14" t="s">
        <v>87</v>
      </c>
      <c r="AW533" s="14" t="s">
        <v>32</v>
      </c>
      <c r="AX533" s="14" t="s">
        <v>78</v>
      </c>
      <c r="AY533" s="241" t="s">
        <v>146</v>
      </c>
    </row>
    <row r="534" spans="1:65" s="13" customFormat="1" ht="10">
      <c r="B534" s="220"/>
      <c r="C534" s="221"/>
      <c r="D534" s="222" t="s">
        <v>155</v>
      </c>
      <c r="E534" s="223" t="s">
        <v>1</v>
      </c>
      <c r="F534" s="224" t="s">
        <v>173</v>
      </c>
      <c r="G534" s="221"/>
      <c r="H534" s="223" t="s">
        <v>1</v>
      </c>
      <c r="I534" s="225"/>
      <c r="J534" s="221"/>
      <c r="K534" s="221"/>
      <c r="L534" s="226"/>
      <c r="M534" s="227"/>
      <c r="N534" s="228"/>
      <c r="O534" s="228"/>
      <c r="P534" s="228"/>
      <c r="Q534" s="228"/>
      <c r="R534" s="228"/>
      <c r="S534" s="228"/>
      <c r="T534" s="229"/>
      <c r="AT534" s="230" t="s">
        <v>155</v>
      </c>
      <c r="AU534" s="230" t="s">
        <v>87</v>
      </c>
      <c r="AV534" s="13" t="s">
        <v>83</v>
      </c>
      <c r="AW534" s="13" t="s">
        <v>32</v>
      </c>
      <c r="AX534" s="13" t="s">
        <v>78</v>
      </c>
      <c r="AY534" s="230" t="s">
        <v>146</v>
      </c>
    </row>
    <row r="535" spans="1:65" s="14" customFormat="1" ht="10">
      <c r="B535" s="231"/>
      <c r="C535" s="232"/>
      <c r="D535" s="222" t="s">
        <v>155</v>
      </c>
      <c r="E535" s="233" t="s">
        <v>1</v>
      </c>
      <c r="F535" s="234" t="s">
        <v>266</v>
      </c>
      <c r="G535" s="232"/>
      <c r="H535" s="235">
        <v>1.0369999999999999</v>
      </c>
      <c r="I535" s="236"/>
      <c r="J535" s="232"/>
      <c r="K535" s="232"/>
      <c r="L535" s="237"/>
      <c r="M535" s="238"/>
      <c r="N535" s="239"/>
      <c r="O535" s="239"/>
      <c r="P535" s="239"/>
      <c r="Q535" s="239"/>
      <c r="R535" s="239"/>
      <c r="S535" s="239"/>
      <c r="T535" s="240"/>
      <c r="AT535" s="241" t="s">
        <v>155</v>
      </c>
      <c r="AU535" s="241" t="s">
        <v>87</v>
      </c>
      <c r="AV535" s="14" t="s">
        <v>87</v>
      </c>
      <c r="AW535" s="14" t="s">
        <v>32</v>
      </c>
      <c r="AX535" s="14" t="s">
        <v>78</v>
      </c>
      <c r="AY535" s="241" t="s">
        <v>146</v>
      </c>
    </row>
    <row r="536" spans="1:65" s="14" customFormat="1" ht="10">
      <c r="B536" s="231"/>
      <c r="C536" s="232"/>
      <c r="D536" s="222" t="s">
        <v>155</v>
      </c>
      <c r="E536" s="233" t="s">
        <v>1</v>
      </c>
      <c r="F536" s="234" t="s">
        <v>268</v>
      </c>
      <c r="G536" s="232"/>
      <c r="H536" s="235">
        <v>1.532</v>
      </c>
      <c r="I536" s="236"/>
      <c r="J536" s="232"/>
      <c r="K536" s="232"/>
      <c r="L536" s="237"/>
      <c r="M536" s="238"/>
      <c r="N536" s="239"/>
      <c r="O536" s="239"/>
      <c r="P536" s="239"/>
      <c r="Q536" s="239"/>
      <c r="R536" s="239"/>
      <c r="S536" s="239"/>
      <c r="T536" s="240"/>
      <c r="AT536" s="241" t="s">
        <v>155</v>
      </c>
      <c r="AU536" s="241" t="s">
        <v>87</v>
      </c>
      <c r="AV536" s="14" t="s">
        <v>87</v>
      </c>
      <c r="AW536" s="14" t="s">
        <v>32</v>
      </c>
      <c r="AX536" s="14" t="s">
        <v>78</v>
      </c>
      <c r="AY536" s="241" t="s">
        <v>146</v>
      </c>
    </row>
    <row r="537" spans="1:65" s="13" customFormat="1" ht="10">
      <c r="B537" s="220"/>
      <c r="C537" s="221"/>
      <c r="D537" s="222" t="s">
        <v>155</v>
      </c>
      <c r="E537" s="223" t="s">
        <v>1</v>
      </c>
      <c r="F537" s="224" t="s">
        <v>174</v>
      </c>
      <c r="G537" s="221"/>
      <c r="H537" s="223" t="s">
        <v>1</v>
      </c>
      <c r="I537" s="225"/>
      <c r="J537" s="221"/>
      <c r="K537" s="221"/>
      <c r="L537" s="226"/>
      <c r="M537" s="227"/>
      <c r="N537" s="228"/>
      <c r="O537" s="228"/>
      <c r="P537" s="228"/>
      <c r="Q537" s="228"/>
      <c r="R537" s="228"/>
      <c r="S537" s="228"/>
      <c r="T537" s="229"/>
      <c r="AT537" s="230" t="s">
        <v>155</v>
      </c>
      <c r="AU537" s="230" t="s">
        <v>87</v>
      </c>
      <c r="AV537" s="13" t="s">
        <v>83</v>
      </c>
      <c r="AW537" s="13" t="s">
        <v>32</v>
      </c>
      <c r="AX537" s="13" t="s">
        <v>78</v>
      </c>
      <c r="AY537" s="230" t="s">
        <v>146</v>
      </c>
    </row>
    <row r="538" spans="1:65" s="14" customFormat="1" ht="10">
      <c r="B538" s="231"/>
      <c r="C538" s="232"/>
      <c r="D538" s="222" t="s">
        <v>155</v>
      </c>
      <c r="E538" s="233" t="s">
        <v>1</v>
      </c>
      <c r="F538" s="234" t="s">
        <v>268</v>
      </c>
      <c r="G538" s="232"/>
      <c r="H538" s="235">
        <v>1.532</v>
      </c>
      <c r="I538" s="236"/>
      <c r="J538" s="232"/>
      <c r="K538" s="232"/>
      <c r="L538" s="237"/>
      <c r="M538" s="238"/>
      <c r="N538" s="239"/>
      <c r="O538" s="239"/>
      <c r="P538" s="239"/>
      <c r="Q538" s="239"/>
      <c r="R538" s="239"/>
      <c r="S538" s="239"/>
      <c r="T538" s="240"/>
      <c r="AT538" s="241" t="s">
        <v>155</v>
      </c>
      <c r="AU538" s="241" t="s">
        <v>87</v>
      </c>
      <c r="AV538" s="14" t="s">
        <v>87</v>
      </c>
      <c r="AW538" s="14" t="s">
        <v>32</v>
      </c>
      <c r="AX538" s="14" t="s">
        <v>78</v>
      </c>
      <c r="AY538" s="241" t="s">
        <v>146</v>
      </c>
    </row>
    <row r="539" spans="1:65" s="15" customFormat="1" ht="10">
      <c r="B539" s="242"/>
      <c r="C539" s="243"/>
      <c r="D539" s="222" t="s">
        <v>155</v>
      </c>
      <c r="E539" s="244" t="s">
        <v>1</v>
      </c>
      <c r="F539" s="245" t="s">
        <v>160</v>
      </c>
      <c r="G539" s="243"/>
      <c r="H539" s="246">
        <v>8.23</v>
      </c>
      <c r="I539" s="247"/>
      <c r="J539" s="243"/>
      <c r="K539" s="243"/>
      <c r="L539" s="248"/>
      <c r="M539" s="249"/>
      <c r="N539" s="250"/>
      <c r="O539" s="250"/>
      <c r="P539" s="250"/>
      <c r="Q539" s="250"/>
      <c r="R539" s="250"/>
      <c r="S539" s="250"/>
      <c r="T539" s="251"/>
      <c r="AT539" s="252" t="s">
        <v>155</v>
      </c>
      <c r="AU539" s="252" t="s">
        <v>87</v>
      </c>
      <c r="AV539" s="15" t="s">
        <v>153</v>
      </c>
      <c r="AW539" s="15" t="s">
        <v>32</v>
      </c>
      <c r="AX539" s="15" t="s">
        <v>83</v>
      </c>
      <c r="AY539" s="252" t="s">
        <v>146</v>
      </c>
    </row>
    <row r="540" spans="1:65" s="2" customFormat="1" ht="33" customHeight="1">
      <c r="A540" s="36"/>
      <c r="B540" s="37"/>
      <c r="C540" s="207" t="s">
        <v>346</v>
      </c>
      <c r="D540" s="207" t="s">
        <v>149</v>
      </c>
      <c r="E540" s="208" t="s">
        <v>347</v>
      </c>
      <c r="F540" s="209" t="s">
        <v>348</v>
      </c>
      <c r="G540" s="210" t="s">
        <v>152</v>
      </c>
      <c r="H540" s="211">
        <v>2.0739999999999998</v>
      </c>
      <c r="I540" s="212"/>
      <c r="J540" s="213">
        <f>ROUND(I540*H540,2)</f>
        <v>0</v>
      </c>
      <c r="K540" s="214"/>
      <c r="L540" s="39"/>
      <c r="M540" s="215" t="s">
        <v>1</v>
      </c>
      <c r="N540" s="216" t="s">
        <v>43</v>
      </c>
      <c r="O540" s="73"/>
      <c r="P540" s="217">
        <f>O540*H540</f>
        <v>0</v>
      </c>
      <c r="Q540" s="217">
        <v>0</v>
      </c>
      <c r="R540" s="217">
        <f>Q540*H540</f>
        <v>0</v>
      </c>
      <c r="S540" s="217">
        <v>4.3999999999999997E-2</v>
      </c>
      <c r="T540" s="218">
        <f>S540*H540</f>
        <v>9.125599999999999E-2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219" t="s">
        <v>153</v>
      </c>
      <c r="AT540" s="219" t="s">
        <v>149</v>
      </c>
      <c r="AU540" s="219" t="s">
        <v>87</v>
      </c>
      <c r="AY540" s="18" t="s">
        <v>146</v>
      </c>
      <c r="BE540" s="112">
        <f>IF(N540="základní",J540,0)</f>
        <v>0</v>
      </c>
      <c r="BF540" s="112">
        <f>IF(N540="snížená",J540,0)</f>
        <v>0</v>
      </c>
      <c r="BG540" s="112">
        <f>IF(N540="zákl. přenesená",J540,0)</f>
        <v>0</v>
      </c>
      <c r="BH540" s="112">
        <f>IF(N540="sníž. přenesená",J540,0)</f>
        <v>0</v>
      </c>
      <c r="BI540" s="112">
        <f>IF(N540="nulová",J540,0)</f>
        <v>0</v>
      </c>
      <c r="BJ540" s="18" t="s">
        <v>83</v>
      </c>
      <c r="BK540" s="112">
        <f>ROUND(I540*H540,2)</f>
        <v>0</v>
      </c>
      <c r="BL540" s="18" t="s">
        <v>153</v>
      </c>
      <c r="BM540" s="219" t="s">
        <v>349</v>
      </c>
    </row>
    <row r="541" spans="1:65" s="13" customFormat="1" ht="10">
      <c r="B541" s="220"/>
      <c r="C541" s="221"/>
      <c r="D541" s="222" t="s">
        <v>155</v>
      </c>
      <c r="E541" s="223" t="s">
        <v>1</v>
      </c>
      <c r="F541" s="224" t="s">
        <v>156</v>
      </c>
      <c r="G541" s="221"/>
      <c r="H541" s="223" t="s">
        <v>1</v>
      </c>
      <c r="I541" s="225"/>
      <c r="J541" s="221"/>
      <c r="K541" s="221"/>
      <c r="L541" s="226"/>
      <c r="M541" s="227"/>
      <c r="N541" s="228"/>
      <c r="O541" s="228"/>
      <c r="P541" s="228"/>
      <c r="Q541" s="228"/>
      <c r="R541" s="228"/>
      <c r="S541" s="228"/>
      <c r="T541" s="229"/>
      <c r="AT541" s="230" t="s">
        <v>155</v>
      </c>
      <c r="AU541" s="230" t="s">
        <v>87</v>
      </c>
      <c r="AV541" s="13" t="s">
        <v>83</v>
      </c>
      <c r="AW541" s="13" t="s">
        <v>32</v>
      </c>
      <c r="AX541" s="13" t="s">
        <v>78</v>
      </c>
      <c r="AY541" s="230" t="s">
        <v>146</v>
      </c>
    </row>
    <row r="542" spans="1:65" s="13" customFormat="1" ht="10">
      <c r="B542" s="220"/>
      <c r="C542" s="221"/>
      <c r="D542" s="222" t="s">
        <v>155</v>
      </c>
      <c r="E542" s="223" t="s">
        <v>1</v>
      </c>
      <c r="F542" s="224" t="s">
        <v>157</v>
      </c>
      <c r="G542" s="221"/>
      <c r="H542" s="223" t="s">
        <v>1</v>
      </c>
      <c r="I542" s="225"/>
      <c r="J542" s="221"/>
      <c r="K542" s="221"/>
      <c r="L542" s="226"/>
      <c r="M542" s="227"/>
      <c r="N542" s="228"/>
      <c r="O542" s="228"/>
      <c r="P542" s="228"/>
      <c r="Q542" s="228"/>
      <c r="R542" s="228"/>
      <c r="S542" s="228"/>
      <c r="T542" s="229"/>
      <c r="AT542" s="230" t="s">
        <v>155</v>
      </c>
      <c r="AU542" s="230" t="s">
        <v>87</v>
      </c>
      <c r="AV542" s="13" t="s">
        <v>83</v>
      </c>
      <c r="AW542" s="13" t="s">
        <v>32</v>
      </c>
      <c r="AX542" s="13" t="s">
        <v>78</v>
      </c>
      <c r="AY542" s="230" t="s">
        <v>146</v>
      </c>
    </row>
    <row r="543" spans="1:65" s="14" customFormat="1" ht="10">
      <c r="B543" s="231"/>
      <c r="C543" s="232"/>
      <c r="D543" s="222" t="s">
        <v>155</v>
      </c>
      <c r="E543" s="233" t="s">
        <v>1</v>
      </c>
      <c r="F543" s="234" t="s">
        <v>266</v>
      </c>
      <c r="G543" s="232"/>
      <c r="H543" s="235">
        <v>1.0369999999999999</v>
      </c>
      <c r="I543" s="236"/>
      <c r="J543" s="232"/>
      <c r="K543" s="232"/>
      <c r="L543" s="237"/>
      <c r="M543" s="238"/>
      <c r="N543" s="239"/>
      <c r="O543" s="239"/>
      <c r="P543" s="239"/>
      <c r="Q543" s="239"/>
      <c r="R543" s="239"/>
      <c r="S543" s="239"/>
      <c r="T543" s="240"/>
      <c r="AT543" s="241" t="s">
        <v>155</v>
      </c>
      <c r="AU543" s="241" t="s">
        <v>87</v>
      </c>
      <c r="AV543" s="14" t="s">
        <v>87</v>
      </c>
      <c r="AW543" s="14" t="s">
        <v>32</v>
      </c>
      <c r="AX543" s="14" t="s">
        <v>78</v>
      </c>
      <c r="AY543" s="241" t="s">
        <v>146</v>
      </c>
    </row>
    <row r="544" spans="1:65" s="13" customFormat="1" ht="10">
      <c r="B544" s="220"/>
      <c r="C544" s="221"/>
      <c r="D544" s="222" t="s">
        <v>155</v>
      </c>
      <c r="E544" s="223" t="s">
        <v>1</v>
      </c>
      <c r="F544" s="224" t="s">
        <v>173</v>
      </c>
      <c r="G544" s="221"/>
      <c r="H544" s="223" t="s">
        <v>1</v>
      </c>
      <c r="I544" s="225"/>
      <c r="J544" s="221"/>
      <c r="K544" s="221"/>
      <c r="L544" s="226"/>
      <c r="M544" s="227"/>
      <c r="N544" s="228"/>
      <c r="O544" s="228"/>
      <c r="P544" s="228"/>
      <c r="Q544" s="228"/>
      <c r="R544" s="228"/>
      <c r="S544" s="228"/>
      <c r="T544" s="229"/>
      <c r="AT544" s="230" t="s">
        <v>155</v>
      </c>
      <c r="AU544" s="230" t="s">
        <v>87</v>
      </c>
      <c r="AV544" s="13" t="s">
        <v>83</v>
      </c>
      <c r="AW544" s="13" t="s">
        <v>32</v>
      </c>
      <c r="AX544" s="13" t="s">
        <v>78</v>
      </c>
      <c r="AY544" s="230" t="s">
        <v>146</v>
      </c>
    </row>
    <row r="545" spans="1:65" s="14" customFormat="1" ht="10">
      <c r="B545" s="231"/>
      <c r="C545" s="232"/>
      <c r="D545" s="222" t="s">
        <v>155</v>
      </c>
      <c r="E545" s="233" t="s">
        <v>1</v>
      </c>
      <c r="F545" s="234" t="s">
        <v>266</v>
      </c>
      <c r="G545" s="232"/>
      <c r="H545" s="235">
        <v>1.0369999999999999</v>
      </c>
      <c r="I545" s="236"/>
      <c r="J545" s="232"/>
      <c r="K545" s="232"/>
      <c r="L545" s="237"/>
      <c r="M545" s="238"/>
      <c r="N545" s="239"/>
      <c r="O545" s="239"/>
      <c r="P545" s="239"/>
      <c r="Q545" s="239"/>
      <c r="R545" s="239"/>
      <c r="S545" s="239"/>
      <c r="T545" s="240"/>
      <c r="AT545" s="241" t="s">
        <v>155</v>
      </c>
      <c r="AU545" s="241" t="s">
        <v>87</v>
      </c>
      <c r="AV545" s="14" t="s">
        <v>87</v>
      </c>
      <c r="AW545" s="14" t="s">
        <v>32</v>
      </c>
      <c r="AX545" s="14" t="s">
        <v>78</v>
      </c>
      <c r="AY545" s="241" t="s">
        <v>146</v>
      </c>
    </row>
    <row r="546" spans="1:65" s="15" customFormat="1" ht="10">
      <c r="B546" s="242"/>
      <c r="C546" s="243"/>
      <c r="D546" s="222" t="s">
        <v>155</v>
      </c>
      <c r="E546" s="244" t="s">
        <v>1</v>
      </c>
      <c r="F546" s="245" t="s">
        <v>160</v>
      </c>
      <c r="G546" s="243"/>
      <c r="H546" s="246">
        <v>2.0739999999999998</v>
      </c>
      <c r="I546" s="247"/>
      <c r="J546" s="243"/>
      <c r="K546" s="243"/>
      <c r="L546" s="248"/>
      <c r="M546" s="249"/>
      <c r="N546" s="250"/>
      <c r="O546" s="250"/>
      <c r="P546" s="250"/>
      <c r="Q546" s="250"/>
      <c r="R546" s="250"/>
      <c r="S546" s="250"/>
      <c r="T546" s="251"/>
      <c r="AT546" s="252" t="s">
        <v>155</v>
      </c>
      <c r="AU546" s="252" t="s">
        <v>87</v>
      </c>
      <c r="AV546" s="15" t="s">
        <v>153</v>
      </c>
      <c r="AW546" s="15" t="s">
        <v>32</v>
      </c>
      <c r="AX546" s="15" t="s">
        <v>83</v>
      </c>
      <c r="AY546" s="252" t="s">
        <v>146</v>
      </c>
    </row>
    <row r="547" spans="1:65" s="2" customFormat="1" ht="24.15" customHeight="1">
      <c r="A547" s="36"/>
      <c r="B547" s="37"/>
      <c r="C547" s="207" t="s">
        <v>350</v>
      </c>
      <c r="D547" s="207" t="s">
        <v>149</v>
      </c>
      <c r="E547" s="208" t="s">
        <v>351</v>
      </c>
      <c r="F547" s="209" t="s">
        <v>352</v>
      </c>
      <c r="G547" s="210" t="s">
        <v>196</v>
      </c>
      <c r="H547" s="211">
        <v>61.56</v>
      </c>
      <c r="I547" s="212"/>
      <c r="J547" s="213">
        <f>ROUND(I547*H547,2)</f>
        <v>0</v>
      </c>
      <c r="K547" s="214"/>
      <c r="L547" s="39"/>
      <c r="M547" s="215" t="s">
        <v>1</v>
      </c>
      <c r="N547" s="216" t="s">
        <v>43</v>
      </c>
      <c r="O547" s="73"/>
      <c r="P547" s="217">
        <f>O547*H547</f>
        <v>0</v>
      </c>
      <c r="Q547" s="217">
        <v>0</v>
      </c>
      <c r="R547" s="217">
        <f>Q547*H547</f>
        <v>0</v>
      </c>
      <c r="S547" s="217">
        <v>5.7000000000000002E-2</v>
      </c>
      <c r="T547" s="218">
        <f>S547*H547</f>
        <v>3.5089200000000003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219" t="s">
        <v>153</v>
      </c>
      <c r="AT547" s="219" t="s">
        <v>149</v>
      </c>
      <c r="AU547" s="219" t="s">
        <v>87</v>
      </c>
      <c r="AY547" s="18" t="s">
        <v>146</v>
      </c>
      <c r="BE547" s="112">
        <f>IF(N547="základní",J547,0)</f>
        <v>0</v>
      </c>
      <c r="BF547" s="112">
        <f>IF(N547="snížená",J547,0)</f>
        <v>0</v>
      </c>
      <c r="BG547" s="112">
        <f>IF(N547="zákl. přenesená",J547,0)</f>
        <v>0</v>
      </c>
      <c r="BH547" s="112">
        <f>IF(N547="sníž. přenesená",J547,0)</f>
        <v>0</v>
      </c>
      <c r="BI547" s="112">
        <f>IF(N547="nulová",J547,0)</f>
        <v>0</v>
      </c>
      <c r="BJ547" s="18" t="s">
        <v>83</v>
      </c>
      <c r="BK547" s="112">
        <f>ROUND(I547*H547,2)</f>
        <v>0</v>
      </c>
      <c r="BL547" s="18" t="s">
        <v>153</v>
      </c>
      <c r="BM547" s="219" t="s">
        <v>353</v>
      </c>
    </row>
    <row r="548" spans="1:65" s="13" customFormat="1" ht="10">
      <c r="B548" s="220"/>
      <c r="C548" s="221"/>
      <c r="D548" s="222" t="s">
        <v>155</v>
      </c>
      <c r="E548" s="223" t="s">
        <v>1</v>
      </c>
      <c r="F548" s="224" t="s">
        <v>156</v>
      </c>
      <c r="G548" s="221"/>
      <c r="H548" s="223" t="s">
        <v>1</v>
      </c>
      <c r="I548" s="225"/>
      <c r="J548" s="221"/>
      <c r="K548" s="221"/>
      <c r="L548" s="226"/>
      <c r="M548" s="227"/>
      <c r="N548" s="228"/>
      <c r="O548" s="228"/>
      <c r="P548" s="228"/>
      <c r="Q548" s="228"/>
      <c r="R548" s="228"/>
      <c r="S548" s="228"/>
      <c r="T548" s="229"/>
      <c r="AT548" s="230" t="s">
        <v>155</v>
      </c>
      <c r="AU548" s="230" t="s">
        <v>87</v>
      </c>
      <c r="AV548" s="13" t="s">
        <v>83</v>
      </c>
      <c r="AW548" s="13" t="s">
        <v>32</v>
      </c>
      <c r="AX548" s="13" t="s">
        <v>78</v>
      </c>
      <c r="AY548" s="230" t="s">
        <v>146</v>
      </c>
    </row>
    <row r="549" spans="1:65" s="13" customFormat="1" ht="10">
      <c r="B549" s="220"/>
      <c r="C549" s="221"/>
      <c r="D549" s="222" t="s">
        <v>155</v>
      </c>
      <c r="E549" s="223" t="s">
        <v>1</v>
      </c>
      <c r="F549" s="224" t="s">
        <v>157</v>
      </c>
      <c r="G549" s="221"/>
      <c r="H549" s="223" t="s">
        <v>1</v>
      </c>
      <c r="I549" s="225"/>
      <c r="J549" s="221"/>
      <c r="K549" s="221"/>
      <c r="L549" s="226"/>
      <c r="M549" s="227"/>
      <c r="N549" s="228"/>
      <c r="O549" s="228"/>
      <c r="P549" s="228"/>
      <c r="Q549" s="228"/>
      <c r="R549" s="228"/>
      <c r="S549" s="228"/>
      <c r="T549" s="229"/>
      <c r="AT549" s="230" t="s">
        <v>155</v>
      </c>
      <c r="AU549" s="230" t="s">
        <v>87</v>
      </c>
      <c r="AV549" s="13" t="s">
        <v>83</v>
      </c>
      <c r="AW549" s="13" t="s">
        <v>32</v>
      </c>
      <c r="AX549" s="13" t="s">
        <v>78</v>
      </c>
      <c r="AY549" s="230" t="s">
        <v>146</v>
      </c>
    </row>
    <row r="550" spans="1:65" s="14" customFormat="1" ht="10">
      <c r="B550" s="231"/>
      <c r="C550" s="232"/>
      <c r="D550" s="222" t="s">
        <v>155</v>
      </c>
      <c r="E550" s="233" t="s">
        <v>1</v>
      </c>
      <c r="F550" s="234" t="s">
        <v>354</v>
      </c>
      <c r="G550" s="232"/>
      <c r="H550" s="235">
        <v>15.46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AT550" s="241" t="s">
        <v>155</v>
      </c>
      <c r="AU550" s="241" t="s">
        <v>87</v>
      </c>
      <c r="AV550" s="14" t="s">
        <v>87</v>
      </c>
      <c r="AW550" s="14" t="s">
        <v>32</v>
      </c>
      <c r="AX550" s="14" t="s">
        <v>78</v>
      </c>
      <c r="AY550" s="241" t="s">
        <v>146</v>
      </c>
    </row>
    <row r="551" spans="1:65" s="13" customFormat="1" ht="10">
      <c r="B551" s="220"/>
      <c r="C551" s="221"/>
      <c r="D551" s="222" t="s">
        <v>155</v>
      </c>
      <c r="E551" s="223" t="s">
        <v>1</v>
      </c>
      <c r="F551" s="224" t="s">
        <v>159</v>
      </c>
      <c r="G551" s="221"/>
      <c r="H551" s="223" t="s">
        <v>1</v>
      </c>
      <c r="I551" s="225"/>
      <c r="J551" s="221"/>
      <c r="K551" s="221"/>
      <c r="L551" s="226"/>
      <c r="M551" s="227"/>
      <c r="N551" s="228"/>
      <c r="O551" s="228"/>
      <c r="P551" s="228"/>
      <c r="Q551" s="228"/>
      <c r="R551" s="228"/>
      <c r="S551" s="228"/>
      <c r="T551" s="229"/>
      <c r="AT551" s="230" t="s">
        <v>155</v>
      </c>
      <c r="AU551" s="230" t="s">
        <v>87</v>
      </c>
      <c r="AV551" s="13" t="s">
        <v>83</v>
      </c>
      <c r="AW551" s="13" t="s">
        <v>32</v>
      </c>
      <c r="AX551" s="13" t="s">
        <v>78</v>
      </c>
      <c r="AY551" s="230" t="s">
        <v>146</v>
      </c>
    </row>
    <row r="552" spans="1:65" s="14" customFormat="1" ht="10">
      <c r="B552" s="231"/>
      <c r="C552" s="232"/>
      <c r="D552" s="222" t="s">
        <v>155</v>
      </c>
      <c r="E552" s="233" t="s">
        <v>1</v>
      </c>
      <c r="F552" s="234" t="s">
        <v>354</v>
      </c>
      <c r="G552" s="232"/>
      <c r="H552" s="235">
        <v>15.46</v>
      </c>
      <c r="I552" s="236"/>
      <c r="J552" s="232"/>
      <c r="K552" s="232"/>
      <c r="L552" s="237"/>
      <c r="M552" s="238"/>
      <c r="N552" s="239"/>
      <c r="O552" s="239"/>
      <c r="P552" s="239"/>
      <c r="Q552" s="239"/>
      <c r="R552" s="239"/>
      <c r="S552" s="239"/>
      <c r="T552" s="240"/>
      <c r="AT552" s="241" t="s">
        <v>155</v>
      </c>
      <c r="AU552" s="241" t="s">
        <v>87</v>
      </c>
      <c r="AV552" s="14" t="s">
        <v>87</v>
      </c>
      <c r="AW552" s="14" t="s">
        <v>32</v>
      </c>
      <c r="AX552" s="14" t="s">
        <v>78</v>
      </c>
      <c r="AY552" s="241" t="s">
        <v>146</v>
      </c>
    </row>
    <row r="553" spans="1:65" s="13" customFormat="1" ht="10">
      <c r="B553" s="220"/>
      <c r="C553" s="221"/>
      <c r="D553" s="222" t="s">
        <v>155</v>
      </c>
      <c r="E553" s="223" t="s">
        <v>1</v>
      </c>
      <c r="F553" s="224" t="s">
        <v>173</v>
      </c>
      <c r="G553" s="221"/>
      <c r="H553" s="223" t="s">
        <v>1</v>
      </c>
      <c r="I553" s="225"/>
      <c r="J553" s="221"/>
      <c r="K553" s="221"/>
      <c r="L553" s="226"/>
      <c r="M553" s="227"/>
      <c r="N553" s="228"/>
      <c r="O553" s="228"/>
      <c r="P553" s="228"/>
      <c r="Q553" s="228"/>
      <c r="R553" s="228"/>
      <c r="S553" s="228"/>
      <c r="T553" s="229"/>
      <c r="AT553" s="230" t="s">
        <v>155</v>
      </c>
      <c r="AU553" s="230" t="s">
        <v>87</v>
      </c>
      <c r="AV553" s="13" t="s">
        <v>83</v>
      </c>
      <c r="AW553" s="13" t="s">
        <v>32</v>
      </c>
      <c r="AX553" s="13" t="s">
        <v>78</v>
      </c>
      <c r="AY553" s="230" t="s">
        <v>146</v>
      </c>
    </row>
    <row r="554" spans="1:65" s="14" customFormat="1" ht="10">
      <c r="B554" s="231"/>
      <c r="C554" s="232"/>
      <c r="D554" s="222" t="s">
        <v>155</v>
      </c>
      <c r="E554" s="233" t="s">
        <v>1</v>
      </c>
      <c r="F554" s="234" t="s">
        <v>355</v>
      </c>
      <c r="G554" s="232"/>
      <c r="H554" s="235">
        <v>15.32</v>
      </c>
      <c r="I554" s="236"/>
      <c r="J554" s="232"/>
      <c r="K554" s="232"/>
      <c r="L554" s="237"/>
      <c r="M554" s="238"/>
      <c r="N554" s="239"/>
      <c r="O554" s="239"/>
      <c r="P554" s="239"/>
      <c r="Q554" s="239"/>
      <c r="R554" s="239"/>
      <c r="S554" s="239"/>
      <c r="T554" s="240"/>
      <c r="AT554" s="241" t="s">
        <v>155</v>
      </c>
      <c r="AU554" s="241" t="s">
        <v>87</v>
      </c>
      <c r="AV554" s="14" t="s">
        <v>87</v>
      </c>
      <c r="AW554" s="14" t="s">
        <v>32</v>
      </c>
      <c r="AX554" s="14" t="s">
        <v>78</v>
      </c>
      <c r="AY554" s="241" t="s">
        <v>146</v>
      </c>
    </row>
    <row r="555" spans="1:65" s="13" customFormat="1" ht="10">
      <c r="B555" s="220"/>
      <c r="C555" s="221"/>
      <c r="D555" s="222" t="s">
        <v>155</v>
      </c>
      <c r="E555" s="223" t="s">
        <v>1</v>
      </c>
      <c r="F555" s="224" t="s">
        <v>174</v>
      </c>
      <c r="G555" s="221"/>
      <c r="H555" s="223" t="s">
        <v>1</v>
      </c>
      <c r="I555" s="225"/>
      <c r="J555" s="221"/>
      <c r="K555" s="221"/>
      <c r="L555" s="226"/>
      <c r="M555" s="227"/>
      <c r="N555" s="228"/>
      <c r="O555" s="228"/>
      <c r="P555" s="228"/>
      <c r="Q555" s="228"/>
      <c r="R555" s="228"/>
      <c r="S555" s="228"/>
      <c r="T555" s="229"/>
      <c r="AT555" s="230" t="s">
        <v>155</v>
      </c>
      <c r="AU555" s="230" t="s">
        <v>87</v>
      </c>
      <c r="AV555" s="13" t="s">
        <v>83</v>
      </c>
      <c r="AW555" s="13" t="s">
        <v>32</v>
      </c>
      <c r="AX555" s="13" t="s">
        <v>78</v>
      </c>
      <c r="AY555" s="230" t="s">
        <v>146</v>
      </c>
    </row>
    <row r="556" spans="1:65" s="14" customFormat="1" ht="10">
      <c r="B556" s="231"/>
      <c r="C556" s="232"/>
      <c r="D556" s="222" t="s">
        <v>155</v>
      </c>
      <c r="E556" s="233" t="s">
        <v>1</v>
      </c>
      <c r="F556" s="234" t="s">
        <v>355</v>
      </c>
      <c r="G556" s="232"/>
      <c r="H556" s="235">
        <v>15.32</v>
      </c>
      <c r="I556" s="236"/>
      <c r="J556" s="232"/>
      <c r="K556" s="232"/>
      <c r="L556" s="237"/>
      <c r="M556" s="238"/>
      <c r="N556" s="239"/>
      <c r="O556" s="239"/>
      <c r="P556" s="239"/>
      <c r="Q556" s="239"/>
      <c r="R556" s="239"/>
      <c r="S556" s="239"/>
      <c r="T556" s="240"/>
      <c r="AT556" s="241" t="s">
        <v>155</v>
      </c>
      <c r="AU556" s="241" t="s">
        <v>87</v>
      </c>
      <c r="AV556" s="14" t="s">
        <v>87</v>
      </c>
      <c r="AW556" s="14" t="s">
        <v>32</v>
      </c>
      <c r="AX556" s="14" t="s">
        <v>78</v>
      </c>
      <c r="AY556" s="241" t="s">
        <v>146</v>
      </c>
    </row>
    <row r="557" spans="1:65" s="15" customFormat="1" ht="10">
      <c r="B557" s="242"/>
      <c r="C557" s="243"/>
      <c r="D557" s="222" t="s">
        <v>155</v>
      </c>
      <c r="E557" s="244" t="s">
        <v>1</v>
      </c>
      <c r="F557" s="245" t="s">
        <v>160</v>
      </c>
      <c r="G557" s="243"/>
      <c r="H557" s="246">
        <v>61.56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AT557" s="252" t="s">
        <v>155</v>
      </c>
      <c r="AU557" s="252" t="s">
        <v>87</v>
      </c>
      <c r="AV557" s="15" t="s">
        <v>153</v>
      </c>
      <c r="AW557" s="15" t="s">
        <v>32</v>
      </c>
      <c r="AX557" s="15" t="s">
        <v>83</v>
      </c>
      <c r="AY557" s="252" t="s">
        <v>146</v>
      </c>
    </row>
    <row r="558" spans="1:65" s="2" customFormat="1" ht="24.15" customHeight="1">
      <c r="A558" s="36"/>
      <c r="B558" s="37"/>
      <c r="C558" s="207" t="s">
        <v>356</v>
      </c>
      <c r="D558" s="207" t="s">
        <v>149</v>
      </c>
      <c r="E558" s="208" t="s">
        <v>357</v>
      </c>
      <c r="F558" s="209" t="s">
        <v>358</v>
      </c>
      <c r="G558" s="210" t="s">
        <v>196</v>
      </c>
      <c r="H558" s="211">
        <v>2.25</v>
      </c>
      <c r="I558" s="212"/>
      <c r="J558" s="213">
        <f>ROUND(I558*H558,2)</f>
        <v>0</v>
      </c>
      <c r="K558" s="214"/>
      <c r="L558" s="39"/>
      <c r="M558" s="215" t="s">
        <v>1</v>
      </c>
      <c r="N558" s="216" t="s">
        <v>43</v>
      </c>
      <c r="O558" s="73"/>
      <c r="P558" s="217">
        <f>O558*H558</f>
        <v>0</v>
      </c>
      <c r="Q558" s="217">
        <v>0</v>
      </c>
      <c r="R558" s="217">
        <f>Q558*H558</f>
        <v>0</v>
      </c>
      <c r="S558" s="217">
        <v>0.27500000000000002</v>
      </c>
      <c r="T558" s="218">
        <f>S558*H558</f>
        <v>0.61875000000000002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219" t="s">
        <v>153</v>
      </c>
      <c r="AT558" s="219" t="s">
        <v>149</v>
      </c>
      <c r="AU558" s="219" t="s">
        <v>87</v>
      </c>
      <c r="AY558" s="18" t="s">
        <v>146</v>
      </c>
      <c r="BE558" s="112">
        <f>IF(N558="základní",J558,0)</f>
        <v>0</v>
      </c>
      <c r="BF558" s="112">
        <f>IF(N558="snížená",J558,0)</f>
        <v>0</v>
      </c>
      <c r="BG558" s="112">
        <f>IF(N558="zákl. přenesená",J558,0)</f>
        <v>0</v>
      </c>
      <c r="BH558" s="112">
        <f>IF(N558="sníž. přenesená",J558,0)</f>
        <v>0</v>
      </c>
      <c r="BI558" s="112">
        <f>IF(N558="nulová",J558,0)</f>
        <v>0</v>
      </c>
      <c r="BJ558" s="18" t="s">
        <v>83</v>
      </c>
      <c r="BK558" s="112">
        <f>ROUND(I558*H558,2)</f>
        <v>0</v>
      </c>
      <c r="BL558" s="18" t="s">
        <v>153</v>
      </c>
      <c r="BM558" s="219" t="s">
        <v>359</v>
      </c>
    </row>
    <row r="559" spans="1:65" s="13" customFormat="1" ht="10">
      <c r="B559" s="220"/>
      <c r="C559" s="221"/>
      <c r="D559" s="222" t="s">
        <v>155</v>
      </c>
      <c r="E559" s="223" t="s">
        <v>1</v>
      </c>
      <c r="F559" s="224" t="s">
        <v>156</v>
      </c>
      <c r="G559" s="221"/>
      <c r="H559" s="223" t="s">
        <v>1</v>
      </c>
      <c r="I559" s="225"/>
      <c r="J559" s="221"/>
      <c r="K559" s="221"/>
      <c r="L559" s="226"/>
      <c r="M559" s="227"/>
      <c r="N559" s="228"/>
      <c r="O559" s="228"/>
      <c r="P559" s="228"/>
      <c r="Q559" s="228"/>
      <c r="R559" s="228"/>
      <c r="S559" s="228"/>
      <c r="T559" s="229"/>
      <c r="AT559" s="230" t="s">
        <v>155</v>
      </c>
      <c r="AU559" s="230" t="s">
        <v>87</v>
      </c>
      <c r="AV559" s="13" t="s">
        <v>83</v>
      </c>
      <c r="AW559" s="13" t="s">
        <v>32</v>
      </c>
      <c r="AX559" s="13" t="s">
        <v>78</v>
      </c>
      <c r="AY559" s="230" t="s">
        <v>146</v>
      </c>
    </row>
    <row r="560" spans="1:65" s="13" customFormat="1" ht="10">
      <c r="B560" s="220"/>
      <c r="C560" s="221"/>
      <c r="D560" s="222" t="s">
        <v>155</v>
      </c>
      <c r="E560" s="223" t="s">
        <v>1</v>
      </c>
      <c r="F560" s="224" t="s">
        <v>157</v>
      </c>
      <c r="G560" s="221"/>
      <c r="H560" s="223" t="s">
        <v>1</v>
      </c>
      <c r="I560" s="225"/>
      <c r="J560" s="221"/>
      <c r="K560" s="221"/>
      <c r="L560" s="226"/>
      <c r="M560" s="227"/>
      <c r="N560" s="228"/>
      <c r="O560" s="228"/>
      <c r="P560" s="228"/>
      <c r="Q560" s="228"/>
      <c r="R560" s="228"/>
      <c r="S560" s="228"/>
      <c r="T560" s="229"/>
      <c r="AT560" s="230" t="s">
        <v>155</v>
      </c>
      <c r="AU560" s="230" t="s">
        <v>87</v>
      </c>
      <c r="AV560" s="13" t="s">
        <v>83</v>
      </c>
      <c r="AW560" s="13" t="s">
        <v>32</v>
      </c>
      <c r="AX560" s="13" t="s">
        <v>78</v>
      </c>
      <c r="AY560" s="230" t="s">
        <v>146</v>
      </c>
    </row>
    <row r="561" spans="1:65" s="14" customFormat="1" ht="10">
      <c r="B561" s="231"/>
      <c r="C561" s="232"/>
      <c r="D561" s="222" t="s">
        <v>155</v>
      </c>
      <c r="E561" s="233" t="s">
        <v>1</v>
      </c>
      <c r="F561" s="234" t="s">
        <v>360</v>
      </c>
      <c r="G561" s="232"/>
      <c r="H561" s="235">
        <v>1.125</v>
      </c>
      <c r="I561" s="236"/>
      <c r="J561" s="232"/>
      <c r="K561" s="232"/>
      <c r="L561" s="237"/>
      <c r="M561" s="238"/>
      <c r="N561" s="239"/>
      <c r="O561" s="239"/>
      <c r="P561" s="239"/>
      <c r="Q561" s="239"/>
      <c r="R561" s="239"/>
      <c r="S561" s="239"/>
      <c r="T561" s="240"/>
      <c r="AT561" s="241" t="s">
        <v>155</v>
      </c>
      <c r="AU561" s="241" t="s">
        <v>87</v>
      </c>
      <c r="AV561" s="14" t="s">
        <v>87</v>
      </c>
      <c r="AW561" s="14" t="s">
        <v>32</v>
      </c>
      <c r="AX561" s="14" t="s">
        <v>78</v>
      </c>
      <c r="AY561" s="241" t="s">
        <v>146</v>
      </c>
    </row>
    <row r="562" spans="1:65" s="13" customFormat="1" ht="10">
      <c r="B562" s="220"/>
      <c r="C562" s="221"/>
      <c r="D562" s="222" t="s">
        <v>155</v>
      </c>
      <c r="E562" s="223" t="s">
        <v>1</v>
      </c>
      <c r="F562" s="224" t="s">
        <v>159</v>
      </c>
      <c r="G562" s="221"/>
      <c r="H562" s="223" t="s">
        <v>1</v>
      </c>
      <c r="I562" s="225"/>
      <c r="J562" s="221"/>
      <c r="K562" s="221"/>
      <c r="L562" s="226"/>
      <c r="M562" s="227"/>
      <c r="N562" s="228"/>
      <c r="O562" s="228"/>
      <c r="P562" s="228"/>
      <c r="Q562" s="228"/>
      <c r="R562" s="228"/>
      <c r="S562" s="228"/>
      <c r="T562" s="229"/>
      <c r="AT562" s="230" t="s">
        <v>155</v>
      </c>
      <c r="AU562" s="230" t="s">
        <v>87</v>
      </c>
      <c r="AV562" s="13" t="s">
        <v>83</v>
      </c>
      <c r="AW562" s="13" t="s">
        <v>32</v>
      </c>
      <c r="AX562" s="13" t="s">
        <v>78</v>
      </c>
      <c r="AY562" s="230" t="s">
        <v>146</v>
      </c>
    </row>
    <row r="563" spans="1:65" s="14" customFormat="1" ht="10">
      <c r="B563" s="231"/>
      <c r="C563" s="232"/>
      <c r="D563" s="222" t="s">
        <v>155</v>
      </c>
      <c r="E563" s="233" t="s">
        <v>1</v>
      </c>
      <c r="F563" s="234" t="s">
        <v>360</v>
      </c>
      <c r="G563" s="232"/>
      <c r="H563" s="235">
        <v>1.125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AT563" s="241" t="s">
        <v>155</v>
      </c>
      <c r="AU563" s="241" t="s">
        <v>87</v>
      </c>
      <c r="AV563" s="14" t="s">
        <v>87</v>
      </c>
      <c r="AW563" s="14" t="s">
        <v>32</v>
      </c>
      <c r="AX563" s="14" t="s">
        <v>78</v>
      </c>
      <c r="AY563" s="241" t="s">
        <v>146</v>
      </c>
    </row>
    <row r="564" spans="1:65" s="15" customFormat="1" ht="10">
      <c r="B564" s="242"/>
      <c r="C564" s="243"/>
      <c r="D564" s="222" t="s">
        <v>155</v>
      </c>
      <c r="E564" s="244" t="s">
        <v>1</v>
      </c>
      <c r="F564" s="245" t="s">
        <v>160</v>
      </c>
      <c r="G564" s="243"/>
      <c r="H564" s="246">
        <v>2.25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AT564" s="252" t="s">
        <v>155</v>
      </c>
      <c r="AU564" s="252" t="s">
        <v>87</v>
      </c>
      <c r="AV564" s="15" t="s">
        <v>153</v>
      </c>
      <c r="AW564" s="15" t="s">
        <v>32</v>
      </c>
      <c r="AX564" s="15" t="s">
        <v>83</v>
      </c>
      <c r="AY564" s="252" t="s">
        <v>146</v>
      </c>
    </row>
    <row r="565" spans="1:65" s="2" customFormat="1" ht="21.75" customHeight="1">
      <c r="A565" s="36"/>
      <c r="B565" s="37"/>
      <c r="C565" s="207" t="s">
        <v>361</v>
      </c>
      <c r="D565" s="207" t="s">
        <v>149</v>
      </c>
      <c r="E565" s="208" t="s">
        <v>362</v>
      </c>
      <c r="F565" s="209" t="s">
        <v>363</v>
      </c>
      <c r="G565" s="210" t="s">
        <v>196</v>
      </c>
      <c r="H565" s="211">
        <v>32.308</v>
      </c>
      <c r="I565" s="212"/>
      <c r="J565" s="213">
        <f>ROUND(I565*H565,2)</f>
        <v>0</v>
      </c>
      <c r="K565" s="214"/>
      <c r="L565" s="39"/>
      <c r="M565" s="215" t="s">
        <v>1</v>
      </c>
      <c r="N565" s="216" t="s">
        <v>43</v>
      </c>
      <c r="O565" s="73"/>
      <c r="P565" s="217">
        <f>O565*H565</f>
        <v>0</v>
      </c>
      <c r="Q565" s="217">
        <v>0</v>
      </c>
      <c r="R565" s="217">
        <f>Q565*H565</f>
        <v>0</v>
      </c>
      <c r="S565" s="217">
        <v>7.5999999999999998E-2</v>
      </c>
      <c r="T565" s="218">
        <f>S565*H565</f>
        <v>2.4554079999999998</v>
      </c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R565" s="219" t="s">
        <v>153</v>
      </c>
      <c r="AT565" s="219" t="s">
        <v>149</v>
      </c>
      <c r="AU565" s="219" t="s">
        <v>87</v>
      </c>
      <c r="AY565" s="18" t="s">
        <v>146</v>
      </c>
      <c r="BE565" s="112">
        <f>IF(N565="základní",J565,0)</f>
        <v>0</v>
      </c>
      <c r="BF565" s="112">
        <f>IF(N565="snížená",J565,0)</f>
        <v>0</v>
      </c>
      <c r="BG565" s="112">
        <f>IF(N565="zákl. přenesená",J565,0)</f>
        <v>0</v>
      </c>
      <c r="BH565" s="112">
        <f>IF(N565="sníž. přenesená",J565,0)</f>
        <v>0</v>
      </c>
      <c r="BI565" s="112">
        <f>IF(N565="nulová",J565,0)</f>
        <v>0</v>
      </c>
      <c r="BJ565" s="18" t="s">
        <v>83</v>
      </c>
      <c r="BK565" s="112">
        <f>ROUND(I565*H565,2)</f>
        <v>0</v>
      </c>
      <c r="BL565" s="18" t="s">
        <v>153</v>
      </c>
      <c r="BM565" s="219" t="s">
        <v>364</v>
      </c>
    </row>
    <row r="566" spans="1:65" s="13" customFormat="1" ht="10">
      <c r="B566" s="220"/>
      <c r="C566" s="221"/>
      <c r="D566" s="222" t="s">
        <v>155</v>
      </c>
      <c r="E566" s="223" t="s">
        <v>1</v>
      </c>
      <c r="F566" s="224" t="s">
        <v>156</v>
      </c>
      <c r="G566" s="221"/>
      <c r="H566" s="223" t="s">
        <v>1</v>
      </c>
      <c r="I566" s="225"/>
      <c r="J566" s="221"/>
      <c r="K566" s="221"/>
      <c r="L566" s="226"/>
      <c r="M566" s="227"/>
      <c r="N566" s="228"/>
      <c r="O566" s="228"/>
      <c r="P566" s="228"/>
      <c r="Q566" s="228"/>
      <c r="R566" s="228"/>
      <c r="S566" s="228"/>
      <c r="T566" s="229"/>
      <c r="AT566" s="230" t="s">
        <v>155</v>
      </c>
      <c r="AU566" s="230" t="s">
        <v>87</v>
      </c>
      <c r="AV566" s="13" t="s">
        <v>83</v>
      </c>
      <c r="AW566" s="13" t="s">
        <v>32</v>
      </c>
      <c r="AX566" s="13" t="s">
        <v>78</v>
      </c>
      <c r="AY566" s="230" t="s">
        <v>146</v>
      </c>
    </row>
    <row r="567" spans="1:65" s="13" customFormat="1" ht="10">
      <c r="B567" s="220"/>
      <c r="C567" s="221"/>
      <c r="D567" s="222" t="s">
        <v>155</v>
      </c>
      <c r="E567" s="223" t="s">
        <v>1</v>
      </c>
      <c r="F567" s="224" t="s">
        <v>157</v>
      </c>
      <c r="G567" s="221"/>
      <c r="H567" s="223" t="s">
        <v>1</v>
      </c>
      <c r="I567" s="225"/>
      <c r="J567" s="221"/>
      <c r="K567" s="221"/>
      <c r="L567" s="226"/>
      <c r="M567" s="227"/>
      <c r="N567" s="228"/>
      <c r="O567" s="228"/>
      <c r="P567" s="228"/>
      <c r="Q567" s="228"/>
      <c r="R567" s="228"/>
      <c r="S567" s="228"/>
      <c r="T567" s="229"/>
      <c r="AT567" s="230" t="s">
        <v>155</v>
      </c>
      <c r="AU567" s="230" t="s">
        <v>87</v>
      </c>
      <c r="AV567" s="13" t="s">
        <v>83</v>
      </c>
      <c r="AW567" s="13" t="s">
        <v>32</v>
      </c>
      <c r="AX567" s="13" t="s">
        <v>78</v>
      </c>
      <c r="AY567" s="230" t="s">
        <v>146</v>
      </c>
    </row>
    <row r="568" spans="1:65" s="14" customFormat="1" ht="10">
      <c r="B568" s="231"/>
      <c r="C568" s="232"/>
      <c r="D568" s="222" t="s">
        <v>155</v>
      </c>
      <c r="E568" s="233" t="s">
        <v>1</v>
      </c>
      <c r="F568" s="234" t="s">
        <v>365</v>
      </c>
      <c r="G568" s="232"/>
      <c r="H568" s="235">
        <v>4.7279999999999998</v>
      </c>
      <c r="I568" s="236"/>
      <c r="J568" s="232"/>
      <c r="K568" s="232"/>
      <c r="L568" s="237"/>
      <c r="M568" s="238"/>
      <c r="N568" s="239"/>
      <c r="O568" s="239"/>
      <c r="P568" s="239"/>
      <c r="Q568" s="239"/>
      <c r="R568" s="239"/>
      <c r="S568" s="239"/>
      <c r="T568" s="240"/>
      <c r="AT568" s="241" t="s">
        <v>155</v>
      </c>
      <c r="AU568" s="241" t="s">
        <v>87</v>
      </c>
      <c r="AV568" s="14" t="s">
        <v>87</v>
      </c>
      <c r="AW568" s="14" t="s">
        <v>32</v>
      </c>
      <c r="AX568" s="14" t="s">
        <v>78</v>
      </c>
      <c r="AY568" s="241" t="s">
        <v>146</v>
      </c>
    </row>
    <row r="569" spans="1:65" s="14" customFormat="1" ht="10">
      <c r="B569" s="231"/>
      <c r="C569" s="232"/>
      <c r="D569" s="222" t="s">
        <v>155</v>
      </c>
      <c r="E569" s="233" t="s">
        <v>1</v>
      </c>
      <c r="F569" s="234" t="s">
        <v>366</v>
      </c>
      <c r="G569" s="232"/>
      <c r="H569" s="235">
        <v>1.5760000000000001</v>
      </c>
      <c r="I569" s="236"/>
      <c r="J569" s="232"/>
      <c r="K569" s="232"/>
      <c r="L569" s="237"/>
      <c r="M569" s="238"/>
      <c r="N569" s="239"/>
      <c r="O569" s="239"/>
      <c r="P569" s="239"/>
      <c r="Q569" s="239"/>
      <c r="R569" s="239"/>
      <c r="S569" s="239"/>
      <c r="T569" s="240"/>
      <c r="AT569" s="241" t="s">
        <v>155</v>
      </c>
      <c r="AU569" s="241" t="s">
        <v>87</v>
      </c>
      <c r="AV569" s="14" t="s">
        <v>87</v>
      </c>
      <c r="AW569" s="14" t="s">
        <v>32</v>
      </c>
      <c r="AX569" s="14" t="s">
        <v>78</v>
      </c>
      <c r="AY569" s="241" t="s">
        <v>146</v>
      </c>
    </row>
    <row r="570" spans="1:65" s="14" customFormat="1" ht="10">
      <c r="B570" s="231"/>
      <c r="C570" s="232"/>
      <c r="D570" s="222" t="s">
        <v>155</v>
      </c>
      <c r="E570" s="233" t="s">
        <v>1</v>
      </c>
      <c r="F570" s="234" t="s">
        <v>367</v>
      </c>
      <c r="G570" s="232"/>
      <c r="H570" s="235">
        <v>1.7729999999999999</v>
      </c>
      <c r="I570" s="236"/>
      <c r="J570" s="232"/>
      <c r="K570" s="232"/>
      <c r="L570" s="237"/>
      <c r="M570" s="238"/>
      <c r="N570" s="239"/>
      <c r="O570" s="239"/>
      <c r="P570" s="239"/>
      <c r="Q570" s="239"/>
      <c r="R570" s="239"/>
      <c r="S570" s="239"/>
      <c r="T570" s="240"/>
      <c r="AT570" s="241" t="s">
        <v>155</v>
      </c>
      <c r="AU570" s="241" t="s">
        <v>87</v>
      </c>
      <c r="AV570" s="14" t="s">
        <v>87</v>
      </c>
      <c r="AW570" s="14" t="s">
        <v>32</v>
      </c>
      <c r="AX570" s="14" t="s">
        <v>78</v>
      </c>
      <c r="AY570" s="241" t="s">
        <v>146</v>
      </c>
    </row>
    <row r="571" spans="1:65" s="13" customFormat="1" ht="10">
      <c r="B571" s="220"/>
      <c r="C571" s="221"/>
      <c r="D571" s="222" t="s">
        <v>155</v>
      </c>
      <c r="E571" s="223" t="s">
        <v>1</v>
      </c>
      <c r="F571" s="224" t="s">
        <v>159</v>
      </c>
      <c r="G571" s="221"/>
      <c r="H571" s="223" t="s">
        <v>1</v>
      </c>
      <c r="I571" s="225"/>
      <c r="J571" s="221"/>
      <c r="K571" s="221"/>
      <c r="L571" s="226"/>
      <c r="M571" s="227"/>
      <c r="N571" s="228"/>
      <c r="O571" s="228"/>
      <c r="P571" s="228"/>
      <c r="Q571" s="228"/>
      <c r="R571" s="228"/>
      <c r="S571" s="228"/>
      <c r="T571" s="229"/>
      <c r="AT571" s="230" t="s">
        <v>155</v>
      </c>
      <c r="AU571" s="230" t="s">
        <v>87</v>
      </c>
      <c r="AV571" s="13" t="s">
        <v>83</v>
      </c>
      <c r="AW571" s="13" t="s">
        <v>32</v>
      </c>
      <c r="AX571" s="13" t="s">
        <v>78</v>
      </c>
      <c r="AY571" s="230" t="s">
        <v>146</v>
      </c>
    </row>
    <row r="572" spans="1:65" s="14" customFormat="1" ht="10">
      <c r="B572" s="231"/>
      <c r="C572" s="232"/>
      <c r="D572" s="222" t="s">
        <v>155</v>
      </c>
      <c r="E572" s="233" t="s">
        <v>1</v>
      </c>
      <c r="F572" s="234" t="s">
        <v>365</v>
      </c>
      <c r="G572" s="232"/>
      <c r="H572" s="235">
        <v>4.7279999999999998</v>
      </c>
      <c r="I572" s="236"/>
      <c r="J572" s="232"/>
      <c r="K572" s="232"/>
      <c r="L572" s="237"/>
      <c r="M572" s="238"/>
      <c r="N572" s="239"/>
      <c r="O572" s="239"/>
      <c r="P572" s="239"/>
      <c r="Q572" s="239"/>
      <c r="R572" s="239"/>
      <c r="S572" s="239"/>
      <c r="T572" s="240"/>
      <c r="AT572" s="241" t="s">
        <v>155</v>
      </c>
      <c r="AU572" s="241" t="s">
        <v>87</v>
      </c>
      <c r="AV572" s="14" t="s">
        <v>87</v>
      </c>
      <c r="AW572" s="14" t="s">
        <v>32</v>
      </c>
      <c r="AX572" s="14" t="s">
        <v>78</v>
      </c>
      <c r="AY572" s="241" t="s">
        <v>146</v>
      </c>
    </row>
    <row r="573" spans="1:65" s="14" customFormat="1" ht="10">
      <c r="B573" s="231"/>
      <c r="C573" s="232"/>
      <c r="D573" s="222" t="s">
        <v>155</v>
      </c>
      <c r="E573" s="233" t="s">
        <v>1</v>
      </c>
      <c r="F573" s="234" t="s">
        <v>366</v>
      </c>
      <c r="G573" s="232"/>
      <c r="H573" s="235">
        <v>1.5760000000000001</v>
      </c>
      <c r="I573" s="236"/>
      <c r="J573" s="232"/>
      <c r="K573" s="232"/>
      <c r="L573" s="237"/>
      <c r="M573" s="238"/>
      <c r="N573" s="239"/>
      <c r="O573" s="239"/>
      <c r="P573" s="239"/>
      <c r="Q573" s="239"/>
      <c r="R573" s="239"/>
      <c r="S573" s="239"/>
      <c r="T573" s="240"/>
      <c r="AT573" s="241" t="s">
        <v>155</v>
      </c>
      <c r="AU573" s="241" t="s">
        <v>87</v>
      </c>
      <c r="AV573" s="14" t="s">
        <v>87</v>
      </c>
      <c r="AW573" s="14" t="s">
        <v>32</v>
      </c>
      <c r="AX573" s="14" t="s">
        <v>78</v>
      </c>
      <c r="AY573" s="241" t="s">
        <v>146</v>
      </c>
    </row>
    <row r="574" spans="1:65" s="14" customFormat="1" ht="10">
      <c r="B574" s="231"/>
      <c r="C574" s="232"/>
      <c r="D574" s="222" t="s">
        <v>155</v>
      </c>
      <c r="E574" s="233" t="s">
        <v>1</v>
      </c>
      <c r="F574" s="234" t="s">
        <v>367</v>
      </c>
      <c r="G574" s="232"/>
      <c r="H574" s="235">
        <v>1.7729999999999999</v>
      </c>
      <c r="I574" s="236"/>
      <c r="J574" s="232"/>
      <c r="K574" s="232"/>
      <c r="L574" s="237"/>
      <c r="M574" s="238"/>
      <c r="N574" s="239"/>
      <c r="O574" s="239"/>
      <c r="P574" s="239"/>
      <c r="Q574" s="239"/>
      <c r="R574" s="239"/>
      <c r="S574" s="239"/>
      <c r="T574" s="240"/>
      <c r="AT574" s="241" t="s">
        <v>155</v>
      </c>
      <c r="AU574" s="241" t="s">
        <v>87</v>
      </c>
      <c r="AV574" s="14" t="s">
        <v>87</v>
      </c>
      <c r="AW574" s="14" t="s">
        <v>32</v>
      </c>
      <c r="AX574" s="14" t="s">
        <v>78</v>
      </c>
      <c r="AY574" s="241" t="s">
        <v>146</v>
      </c>
    </row>
    <row r="575" spans="1:65" s="13" customFormat="1" ht="10">
      <c r="B575" s="220"/>
      <c r="C575" s="221"/>
      <c r="D575" s="222" t="s">
        <v>155</v>
      </c>
      <c r="E575" s="223" t="s">
        <v>1</v>
      </c>
      <c r="F575" s="224" t="s">
        <v>173</v>
      </c>
      <c r="G575" s="221"/>
      <c r="H575" s="223" t="s">
        <v>1</v>
      </c>
      <c r="I575" s="225"/>
      <c r="J575" s="221"/>
      <c r="K575" s="221"/>
      <c r="L575" s="226"/>
      <c r="M575" s="227"/>
      <c r="N575" s="228"/>
      <c r="O575" s="228"/>
      <c r="P575" s="228"/>
      <c r="Q575" s="228"/>
      <c r="R575" s="228"/>
      <c r="S575" s="228"/>
      <c r="T575" s="229"/>
      <c r="AT575" s="230" t="s">
        <v>155</v>
      </c>
      <c r="AU575" s="230" t="s">
        <v>87</v>
      </c>
      <c r="AV575" s="13" t="s">
        <v>83</v>
      </c>
      <c r="AW575" s="13" t="s">
        <v>32</v>
      </c>
      <c r="AX575" s="13" t="s">
        <v>78</v>
      </c>
      <c r="AY575" s="230" t="s">
        <v>146</v>
      </c>
    </row>
    <row r="576" spans="1:65" s="14" customFormat="1" ht="10">
      <c r="B576" s="231"/>
      <c r="C576" s="232"/>
      <c r="D576" s="222" t="s">
        <v>155</v>
      </c>
      <c r="E576" s="233" t="s">
        <v>1</v>
      </c>
      <c r="F576" s="234" t="s">
        <v>365</v>
      </c>
      <c r="G576" s="232"/>
      <c r="H576" s="235">
        <v>4.7279999999999998</v>
      </c>
      <c r="I576" s="236"/>
      <c r="J576" s="232"/>
      <c r="K576" s="232"/>
      <c r="L576" s="237"/>
      <c r="M576" s="238"/>
      <c r="N576" s="239"/>
      <c r="O576" s="239"/>
      <c r="P576" s="239"/>
      <c r="Q576" s="239"/>
      <c r="R576" s="239"/>
      <c r="S576" s="239"/>
      <c r="T576" s="240"/>
      <c r="AT576" s="241" t="s">
        <v>155</v>
      </c>
      <c r="AU576" s="241" t="s">
        <v>87</v>
      </c>
      <c r="AV576" s="14" t="s">
        <v>87</v>
      </c>
      <c r="AW576" s="14" t="s">
        <v>32</v>
      </c>
      <c r="AX576" s="14" t="s">
        <v>78</v>
      </c>
      <c r="AY576" s="241" t="s">
        <v>146</v>
      </c>
    </row>
    <row r="577" spans="1:65" s="14" customFormat="1" ht="10">
      <c r="B577" s="231"/>
      <c r="C577" s="232"/>
      <c r="D577" s="222" t="s">
        <v>155</v>
      </c>
      <c r="E577" s="233" t="s">
        <v>1</v>
      </c>
      <c r="F577" s="234" t="s">
        <v>366</v>
      </c>
      <c r="G577" s="232"/>
      <c r="H577" s="235">
        <v>1.5760000000000001</v>
      </c>
      <c r="I577" s="236"/>
      <c r="J577" s="232"/>
      <c r="K577" s="232"/>
      <c r="L577" s="237"/>
      <c r="M577" s="238"/>
      <c r="N577" s="239"/>
      <c r="O577" s="239"/>
      <c r="P577" s="239"/>
      <c r="Q577" s="239"/>
      <c r="R577" s="239"/>
      <c r="S577" s="239"/>
      <c r="T577" s="240"/>
      <c r="AT577" s="241" t="s">
        <v>155</v>
      </c>
      <c r="AU577" s="241" t="s">
        <v>87</v>
      </c>
      <c r="AV577" s="14" t="s">
        <v>87</v>
      </c>
      <c r="AW577" s="14" t="s">
        <v>32</v>
      </c>
      <c r="AX577" s="14" t="s">
        <v>78</v>
      </c>
      <c r="AY577" s="241" t="s">
        <v>146</v>
      </c>
    </row>
    <row r="578" spans="1:65" s="14" customFormat="1" ht="10">
      <c r="B578" s="231"/>
      <c r="C578" s="232"/>
      <c r="D578" s="222" t="s">
        <v>155</v>
      </c>
      <c r="E578" s="233" t="s">
        <v>1</v>
      </c>
      <c r="F578" s="234" t="s">
        <v>367</v>
      </c>
      <c r="G578" s="232"/>
      <c r="H578" s="235">
        <v>1.7729999999999999</v>
      </c>
      <c r="I578" s="236"/>
      <c r="J578" s="232"/>
      <c r="K578" s="232"/>
      <c r="L578" s="237"/>
      <c r="M578" s="238"/>
      <c r="N578" s="239"/>
      <c r="O578" s="239"/>
      <c r="P578" s="239"/>
      <c r="Q578" s="239"/>
      <c r="R578" s="239"/>
      <c r="S578" s="239"/>
      <c r="T578" s="240"/>
      <c r="AT578" s="241" t="s">
        <v>155</v>
      </c>
      <c r="AU578" s="241" t="s">
        <v>87</v>
      </c>
      <c r="AV578" s="14" t="s">
        <v>87</v>
      </c>
      <c r="AW578" s="14" t="s">
        <v>32</v>
      </c>
      <c r="AX578" s="14" t="s">
        <v>78</v>
      </c>
      <c r="AY578" s="241" t="s">
        <v>146</v>
      </c>
    </row>
    <row r="579" spans="1:65" s="13" customFormat="1" ht="10">
      <c r="B579" s="220"/>
      <c r="C579" s="221"/>
      <c r="D579" s="222" t="s">
        <v>155</v>
      </c>
      <c r="E579" s="223" t="s">
        <v>1</v>
      </c>
      <c r="F579" s="224" t="s">
        <v>174</v>
      </c>
      <c r="G579" s="221"/>
      <c r="H579" s="223" t="s">
        <v>1</v>
      </c>
      <c r="I579" s="225"/>
      <c r="J579" s="221"/>
      <c r="K579" s="221"/>
      <c r="L579" s="226"/>
      <c r="M579" s="227"/>
      <c r="N579" s="228"/>
      <c r="O579" s="228"/>
      <c r="P579" s="228"/>
      <c r="Q579" s="228"/>
      <c r="R579" s="228"/>
      <c r="S579" s="228"/>
      <c r="T579" s="229"/>
      <c r="AT579" s="230" t="s">
        <v>155</v>
      </c>
      <c r="AU579" s="230" t="s">
        <v>87</v>
      </c>
      <c r="AV579" s="13" t="s">
        <v>83</v>
      </c>
      <c r="AW579" s="13" t="s">
        <v>32</v>
      </c>
      <c r="AX579" s="13" t="s">
        <v>78</v>
      </c>
      <c r="AY579" s="230" t="s">
        <v>146</v>
      </c>
    </row>
    <row r="580" spans="1:65" s="14" customFormat="1" ht="10">
      <c r="B580" s="231"/>
      <c r="C580" s="232"/>
      <c r="D580" s="222" t="s">
        <v>155</v>
      </c>
      <c r="E580" s="233" t="s">
        <v>1</v>
      </c>
      <c r="F580" s="234" t="s">
        <v>365</v>
      </c>
      <c r="G580" s="232"/>
      <c r="H580" s="235">
        <v>4.7279999999999998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AT580" s="241" t="s">
        <v>155</v>
      </c>
      <c r="AU580" s="241" t="s">
        <v>87</v>
      </c>
      <c r="AV580" s="14" t="s">
        <v>87</v>
      </c>
      <c r="AW580" s="14" t="s">
        <v>32</v>
      </c>
      <c r="AX580" s="14" t="s">
        <v>78</v>
      </c>
      <c r="AY580" s="241" t="s">
        <v>146</v>
      </c>
    </row>
    <row r="581" spans="1:65" s="14" customFormat="1" ht="10">
      <c r="B581" s="231"/>
      <c r="C581" s="232"/>
      <c r="D581" s="222" t="s">
        <v>155</v>
      </c>
      <c r="E581" s="233" t="s">
        <v>1</v>
      </c>
      <c r="F581" s="234" t="s">
        <v>366</v>
      </c>
      <c r="G581" s="232"/>
      <c r="H581" s="235">
        <v>1.5760000000000001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AT581" s="241" t="s">
        <v>155</v>
      </c>
      <c r="AU581" s="241" t="s">
        <v>87</v>
      </c>
      <c r="AV581" s="14" t="s">
        <v>87</v>
      </c>
      <c r="AW581" s="14" t="s">
        <v>32</v>
      </c>
      <c r="AX581" s="14" t="s">
        <v>78</v>
      </c>
      <c r="AY581" s="241" t="s">
        <v>146</v>
      </c>
    </row>
    <row r="582" spans="1:65" s="14" customFormat="1" ht="10">
      <c r="B582" s="231"/>
      <c r="C582" s="232"/>
      <c r="D582" s="222" t="s">
        <v>155</v>
      </c>
      <c r="E582" s="233" t="s">
        <v>1</v>
      </c>
      <c r="F582" s="234" t="s">
        <v>367</v>
      </c>
      <c r="G582" s="232"/>
      <c r="H582" s="235">
        <v>1.7729999999999999</v>
      </c>
      <c r="I582" s="236"/>
      <c r="J582" s="232"/>
      <c r="K582" s="232"/>
      <c r="L582" s="237"/>
      <c r="M582" s="238"/>
      <c r="N582" s="239"/>
      <c r="O582" s="239"/>
      <c r="P582" s="239"/>
      <c r="Q582" s="239"/>
      <c r="R582" s="239"/>
      <c r="S582" s="239"/>
      <c r="T582" s="240"/>
      <c r="AT582" s="241" t="s">
        <v>155</v>
      </c>
      <c r="AU582" s="241" t="s">
        <v>87</v>
      </c>
      <c r="AV582" s="14" t="s">
        <v>87</v>
      </c>
      <c r="AW582" s="14" t="s">
        <v>32</v>
      </c>
      <c r="AX582" s="14" t="s">
        <v>78</v>
      </c>
      <c r="AY582" s="241" t="s">
        <v>146</v>
      </c>
    </row>
    <row r="583" spans="1:65" s="15" customFormat="1" ht="10">
      <c r="B583" s="242"/>
      <c r="C583" s="243"/>
      <c r="D583" s="222" t="s">
        <v>155</v>
      </c>
      <c r="E583" s="244" t="s">
        <v>1</v>
      </c>
      <c r="F583" s="245" t="s">
        <v>160</v>
      </c>
      <c r="G583" s="243"/>
      <c r="H583" s="246">
        <v>32.308</v>
      </c>
      <c r="I583" s="247"/>
      <c r="J583" s="243"/>
      <c r="K583" s="243"/>
      <c r="L583" s="248"/>
      <c r="M583" s="249"/>
      <c r="N583" s="250"/>
      <c r="O583" s="250"/>
      <c r="P583" s="250"/>
      <c r="Q583" s="250"/>
      <c r="R583" s="250"/>
      <c r="S583" s="250"/>
      <c r="T583" s="251"/>
      <c r="AT583" s="252" t="s">
        <v>155</v>
      </c>
      <c r="AU583" s="252" t="s">
        <v>87</v>
      </c>
      <c r="AV583" s="15" t="s">
        <v>153</v>
      </c>
      <c r="AW583" s="15" t="s">
        <v>32</v>
      </c>
      <c r="AX583" s="15" t="s">
        <v>83</v>
      </c>
      <c r="AY583" s="252" t="s">
        <v>146</v>
      </c>
    </row>
    <row r="584" spans="1:65" s="2" customFormat="1" ht="24.15" customHeight="1">
      <c r="A584" s="36"/>
      <c r="B584" s="37"/>
      <c r="C584" s="207" t="s">
        <v>368</v>
      </c>
      <c r="D584" s="207" t="s">
        <v>149</v>
      </c>
      <c r="E584" s="208" t="s">
        <v>369</v>
      </c>
      <c r="F584" s="209" t="s">
        <v>370</v>
      </c>
      <c r="G584" s="210" t="s">
        <v>196</v>
      </c>
      <c r="H584" s="211">
        <v>4.5540000000000003</v>
      </c>
      <c r="I584" s="212"/>
      <c r="J584" s="213">
        <f>ROUND(I584*H584,2)</f>
        <v>0</v>
      </c>
      <c r="K584" s="214"/>
      <c r="L584" s="39"/>
      <c r="M584" s="215" t="s">
        <v>1</v>
      </c>
      <c r="N584" s="216" t="s">
        <v>43</v>
      </c>
      <c r="O584" s="73"/>
      <c r="P584" s="217">
        <f>O584*H584</f>
        <v>0</v>
      </c>
      <c r="Q584" s="217">
        <v>0</v>
      </c>
      <c r="R584" s="217">
        <f>Q584*H584</f>
        <v>0</v>
      </c>
      <c r="S584" s="217">
        <v>0.18</v>
      </c>
      <c r="T584" s="218">
        <f>S584*H584</f>
        <v>0.81972</v>
      </c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R584" s="219" t="s">
        <v>153</v>
      </c>
      <c r="AT584" s="219" t="s">
        <v>149</v>
      </c>
      <c r="AU584" s="219" t="s">
        <v>87</v>
      </c>
      <c r="AY584" s="18" t="s">
        <v>146</v>
      </c>
      <c r="BE584" s="112">
        <f>IF(N584="základní",J584,0)</f>
        <v>0</v>
      </c>
      <c r="BF584" s="112">
        <f>IF(N584="snížená",J584,0)</f>
        <v>0</v>
      </c>
      <c r="BG584" s="112">
        <f>IF(N584="zákl. přenesená",J584,0)</f>
        <v>0</v>
      </c>
      <c r="BH584" s="112">
        <f>IF(N584="sníž. přenesená",J584,0)</f>
        <v>0</v>
      </c>
      <c r="BI584" s="112">
        <f>IF(N584="nulová",J584,0)</f>
        <v>0</v>
      </c>
      <c r="BJ584" s="18" t="s">
        <v>83</v>
      </c>
      <c r="BK584" s="112">
        <f>ROUND(I584*H584,2)</f>
        <v>0</v>
      </c>
      <c r="BL584" s="18" t="s">
        <v>153</v>
      </c>
      <c r="BM584" s="219" t="s">
        <v>371</v>
      </c>
    </row>
    <row r="585" spans="1:65" s="13" customFormat="1" ht="10">
      <c r="B585" s="220"/>
      <c r="C585" s="221"/>
      <c r="D585" s="222" t="s">
        <v>155</v>
      </c>
      <c r="E585" s="223" t="s">
        <v>1</v>
      </c>
      <c r="F585" s="224" t="s">
        <v>156</v>
      </c>
      <c r="G585" s="221"/>
      <c r="H585" s="223" t="s">
        <v>1</v>
      </c>
      <c r="I585" s="225"/>
      <c r="J585" s="221"/>
      <c r="K585" s="221"/>
      <c r="L585" s="226"/>
      <c r="M585" s="227"/>
      <c r="N585" s="228"/>
      <c r="O585" s="228"/>
      <c r="P585" s="228"/>
      <c r="Q585" s="228"/>
      <c r="R585" s="228"/>
      <c r="S585" s="228"/>
      <c r="T585" s="229"/>
      <c r="AT585" s="230" t="s">
        <v>155</v>
      </c>
      <c r="AU585" s="230" t="s">
        <v>87</v>
      </c>
      <c r="AV585" s="13" t="s">
        <v>83</v>
      </c>
      <c r="AW585" s="13" t="s">
        <v>32</v>
      </c>
      <c r="AX585" s="13" t="s">
        <v>78</v>
      </c>
      <c r="AY585" s="230" t="s">
        <v>146</v>
      </c>
    </row>
    <row r="586" spans="1:65" s="13" customFormat="1" ht="10">
      <c r="B586" s="220"/>
      <c r="C586" s="221"/>
      <c r="D586" s="222" t="s">
        <v>155</v>
      </c>
      <c r="E586" s="223" t="s">
        <v>1</v>
      </c>
      <c r="F586" s="224" t="s">
        <v>157</v>
      </c>
      <c r="G586" s="221"/>
      <c r="H586" s="223" t="s">
        <v>1</v>
      </c>
      <c r="I586" s="225"/>
      <c r="J586" s="221"/>
      <c r="K586" s="221"/>
      <c r="L586" s="226"/>
      <c r="M586" s="227"/>
      <c r="N586" s="228"/>
      <c r="O586" s="228"/>
      <c r="P586" s="228"/>
      <c r="Q586" s="228"/>
      <c r="R586" s="228"/>
      <c r="S586" s="228"/>
      <c r="T586" s="229"/>
      <c r="AT586" s="230" t="s">
        <v>155</v>
      </c>
      <c r="AU586" s="230" t="s">
        <v>87</v>
      </c>
      <c r="AV586" s="13" t="s">
        <v>83</v>
      </c>
      <c r="AW586" s="13" t="s">
        <v>32</v>
      </c>
      <c r="AX586" s="13" t="s">
        <v>78</v>
      </c>
      <c r="AY586" s="230" t="s">
        <v>146</v>
      </c>
    </row>
    <row r="587" spans="1:65" s="14" customFormat="1" ht="10">
      <c r="B587" s="231"/>
      <c r="C587" s="232"/>
      <c r="D587" s="222" t="s">
        <v>155</v>
      </c>
      <c r="E587" s="233" t="s">
        <v>1</v>
      </c>
      <c r="F587" s="234" t="s">
        <v>372</v>
      </c>
      <c r="G587" s="232"/>
      <c r="H587" s="235">
        <v>4.05</v>
      </c>
      <c r="I587" s="236"/>
      <c r="J587" s="232"/>
      <c r="K587" s="232"/>
      <c r="L587" s="237"/>
      <c r="M587" s="238"/>
      <c r="N587" s="239"/>
      <c r="O587" s="239"/>
      <c r="P587" s="239"/>
      <c r="Q587" s="239"/>
      <c r="R587" s="239"/>
      <c r="S587" s="239"/>
      <c r="T587" s="240"/>
      <c r="AT587" s="241" t="s">
        <v>155</v>
      </c>
      <c r="AU587" s="241" t="s">
        <v>87</v>
      </c>
      <c r="AV587" s="14" t="s">
        <v>87</v>
      </c>
      <c r="AW587" s="14" t="s">
        <v>32</v>
      </c>
      <c r="AX587" s="14" t="s">
        <v>78</v>
      </c>
      <c r="AY587" s="241" t="s">
        <v>146</v>
      </c>
    </row>
    <row r="588" spans="1:65" s="13" customFormat="1" ht="10">
      <c r="B588" s="220"/>
      <c r="C588" s="221"/>
      <c r="D588" s="222" t="s">
        <v>155</v>
      </c>
      <c r="E588" s="223" t="s">
        <v>1</v>
      </c>
      <c r="F588" s="224" t="s">
        <v>206</v>
      </c>
      <c r="G588" s="221"/>
      <c r="H588" s="223" t="s">
        <v>1</v>
      </c>
      <c r="I588" s="225"/>
      <c r="J588" s="221"/>
      <c r="K588" s="221"/>
      <c r="L588" s="226"/>
      <c r="M588" s="227"/>
      <c r="N588" s="228"/>
      <c r="O588" s="228"/>
      <c r="P588" s="228"/>
      <c r="Q588" s="228"/>
      <c r="R588" s="228"/>
      <c r="S588" s="228"/>
      <c r="T588" s="229"/>
      <c r="AT588" s="230" t="s">
        <v>155</v>
      </c>
      <c r="AU588" s="230" t="s">
        <v>87</v>
      </c>
      <c r="AV588" s="13" t="s">
        <v>83</v>
      </c>
      <c r="AW588" s="13" t="s">
        <v>32</v>
      </c>
      <c r="AX588" s="13" t="s">
        <v>78</v>
      </c>
      <c r="AY588" s="230" t="s">
        <v>146</v>
      </c>
    </row>
    <row r="589" spans="1:65" s="14" customFormat="1" ht="10">
      <c r="B589" s="231"/>
      <c r="C589" s="232"/>
      <c r="D589" s="222" t="s">
        <v>155</v>
      </c>
      <c r="E589" s="233" t="s">
        <v>1</v>
      </c>
      <c r="F589" s="234" t="s">
        <v>373</v>
      </c>
      <c r="G589" s="232"/>
      <c r="H589" s="235">
        <v>-1.7729999999999999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AT589" s="241" t="s">
        <v>155</v>
      </c>
      <c r="AU589" s="241" t="s">
        <v>87</v>
      </c>
      <c r="AV589" s="14" t="s">
        <v>87</v>
      </c>
      <c r="AW589" s="14" t="s">
        <v>32</v>
      </c>
      <c r="AX589" s="14" t="s">
        <v>78</v>
      </c>
      <c r="AY589" s="241" t="s">
        <v>146</v>
      </c>
    </row>
    <row r="590" spans="1:65" s="13" customFormat="1" ht="10">
      <c r="B590" s="220"/>
      <c r="C590" s="221"/>
      <c r="D590" s="222" t="s">
        <v>155</v>
      </c>
      <c r="E590" s="223" t="s">
        <v>1</v>
      </c>
      <c r="F590" s="224" t="s">
        <v>159</v>
      </c>
      <c r="G590" s="221"/>
      <c r="H590" s="223" t="s">
        <v>1</v>
      </c>
      <c r="I590" s="225"/>
      <c r="J590" s="221"/>
      <c r="K590" s="221"/>
      <c r="L590" s="226"/>
      <c r="M590" s="227"/>
      <c r="N590" s="228"/>
      <c r="O590" s="228"/>
      <c r="P590" s="228"/>
      <c r="Q590" s="228"/>
      <c r="R590" s="228"/>
      <c r="S590" s="228"/>
      <c r="T590" s="229"/>
      <c r="AT590" s="230" t="s">
        <v>155</v>
      </c>
      <c r="AU590" s="230" t="s">
        <v>87</v>
      </c>
      <c r="AV590" s="13" t="s">
        <v>83</v>
      </c>
      <c r="AW590" s="13" t="s">
        <v>32</v>
      </c>
      <c r="AX590" s="13" t="s">
        <v>78</v>
      </c>
      <c r="AY590" s="230" t="s">
        <v>146</v>
      </c>
    </row>
    <row r="591" spans="1:65" s="14" customFormat="1" ht="10">
      <c r="B591" s="231"/>
      <c r="C591" s="232"/>
      <c r="D591" s="222" t="s">
        <v>155</v>
      </c>
      <c r="E591" s="233" t="s">
        <v>1</v>
      </c>
      <c r="F591" s="234" t="s">
        <v>372</v>
      </c>
      <c r="G591" s="232"/>
      <c r="H591" s="235">
        <v>4.05</v>
      </c>
      <c r="I591" s="236"/>
      <c r="J591" s="232"/>
      <c r="K591" s="232"/>
      <c r="L591" s="237"/>
      <c r="M591" s="238"/>
      <c r="N591" s="239"/>
      <c r="O591" s="239"/>
      <c r="P591" s="239"/>
      <c r="Q591" s="239"/>
      <c r="R591" s="239"/>
      <c r="S591" s="239"/>
      <c r="T591" s="240"/>
      <c r="AT591" s="241" t="s">
        <v>155</v>
      </c>
      <c r="AU591" s="241" t="s">
        <v>87</v>
      </c>
      <c r="AV591" s="14" t="s">
        <v>87</v>
      </c>
      <c r="AW591" s="14" t="s">
        <v>32</v>
      </c>
      <c r="AX591" s="14" t="s">
        <v>78</v>
      </c>
      <c r="AY591" s="241" t="s">
        <v>146</v>
      </c>
    </row>
    <row r="592" spans="1:65" s="13" customFormat="1" ht="10">
      <c r="B592" s="220"/>
      <c r="C592" s="221"/>
      <c r="D592" s="222" t="s">
        <v>155</v>
      </c>
      <c r="E592" s="223" t="s">
        <v>1</v>
      </c>
      <c r="F592" s="224" t="s">
        <v>206</v>
      </c>
      <c r="G592" s="221"/>
      <c r="H592" s="223" t="s">
        <v>1</v>
      </c>
      <c r="I592" s="225"/>
      <c r="J592" s="221"/>
      <c r="K592" s="221"/>
      <c r="L592" s="226"/>
      <c r="M592" s="227"/>
      <c r="N592" s="228"/>
      <c r="O592" s="228"/>
      <c r="P592" s="228"/>
      <c r="Q592" s="228"/>
      <c r="R592" s="228"/>
      <c r="S592" s="228"/>
      <c r="T592" s="229"/>
      <c r="AT592" s="230" t="s">
        <v>155</v>
      </c>
      <c r="AU592" s="230" t="s">
        <v>87</v>
      </c>
      <c r="AV592" s="13" t="s">
        <v>83</v>
      </c>
      <c r="AW592" s="13" t="s">
        <v>32</v>
      </c>
      <c r="AX592" s="13" t="s">
        <v>78</v>
      </c>
      <c r="AY592" s="230" t="s">
        <v>146</v>
      </c>
    </row>
    <row r="593" spans="1:65" s="14" customFormat="1" ht="10">
      <c r="B593" s="231"/>
      <c r="C593" s="232"/>
      <c r="D593" s="222" t="s">
        <v>155</v>
      </c>
      <c r="E593" s="233" t="s">
        <v>1</v>
      </c>
      <c r="F593" s="234" t="s">
        <v>373</v>
      </c>
      <c r="G593" s="232"/>
      <c r="H593" s="235">
        <v>-1.7729999999999999</v>
      </c>
      <c r="I593" s="236"/>
      <c r="J593" s="232"/>
      <c r="K593" s="232"/>
      <c r="L593" s="237"/>
      <c r="M593" s="238"/>
      <c r="N593" s="239"/>
      <c r="O593" s="239"/>
      <c r="P593" s="239"/>
      <c r="Q593" s="239"/>
      <c r="R593" s="239"/>
      <c r="S593" s="239"/>
      <c r="T593" s="240"/>
      <c r="AT593" s="241" t="s">
        <v>155</v>
      </c>
      <c r="AU593" s="241" t="s">
        <v>87</v>
      </c>
      <c r="AV593" s="14" t="s">
        <v>87</v>
      </c>
      <c r="AW593" s="14" t="s">
        <v>32</v>
      </c>
      <c r="AX593" s="14" t="s">
        <v>78</v>
      </c>
      <c r="AY593" s="241" t="s">
        <v>146</v>
      </c>
    </row>
    <row r="594" spans="1:65" s="15" customFormat="1" ht="10">
      <c r="B594" s="242"/>
      <c r="C594" s="243"/>
      <c r="D594" s="222" t="s">
        <v>155</v>
      </c>
      <c r="E594" s="244" t="s">
        <v>1</v>
      </c>
      <c r="F594" s="245" t="s">
        <v>160</v>
      </c>
      <c r="G594" s="243"/>
      <c r="H594" s="246">
        <v>4.5540000000000003</v>
      </c>
      <c r="I594" s="247"/>
      <c r="J594" s="243"/>
      <c r="K594" s="243"/>
      <c r="L594" s="248"/>
      <c r="M594" s="249"/>
      <c r="N594" s="250"/>
      <c r="O594" s="250"/>
      <c r="P594" s="250"/>
      <c r="Q594" s="250"/>
      <c r="R594" s="250"/>
      <c r="S594" s="250"/>
      <c r="T594" s="251"/>
      <c r="AT594" s="252" t="s">
        <v>155</v>
      </c>
      <c r="AU594" s="252" t="s">
        <v>87</v>
      </c>
      <c r="AV594" s="15" t="s">
        <v>153</v>
      </c>
      <c r="AW594" s="15" t="s">
        <v>32</v>
      </c>
      <c r="AX594" s="15" t="s">
        <v>83</v>
      </c>
      <c r="AY594" s="252" t="s">
        <v>146</v>
      </c>
    </row>
    <row r="595" spans="1:65" s="2" customFormat="1" ht="24.15" customHeight="1">
      <c r="A595" s="36"/>
      <c r="B595" s="37"/>
      <c r="C595" s="207" t="s">
        <v>374</v>
      </c>
      <c r="D595" s="207" t="s">
        <v>149</v>
      </c>
      <c r="E595" s="208" t="s">
        <v>375</v>
      </c>
      <c r="F595" s="209" t="s">
        <v>376</v>
      </c>
      <c r="G595" s="210" t="s">
        <v>196</v>
      </c>
      <c r="H595" s="211">
        <v>7.88</v>
      </c>
      <c r="I595" s="212"/>
      <c r="J595" s="213">
        <f>ROUND(I595*H595,2)</f>
        <v>0</v>
      </c>
      <c r="K595" s="214"/>
      <c r="L595" s="39"/>
      <c r="M595" s="215" t="s">
        <v>1</v>
      </c>
      <c r="N595" s="216" t="s">
        <v>43</v>
      </c>
      <c r="O595" s="73"/>
      <c r="P595" s="217">
        <f>O595*H595</f>
        <v>0</v>
      </c>
      <c r="Q595" s="217">
        <v>0</v>
      </c>
      <c r="R595" s="217">
        <f>Q595*H595</f>
        <v>0</v>
      </c>
      <c r="S595" s="217">
        <v>0.27</v>
      </c>
      <c r="T595" s="218">
        <f>S595*H595</f>
        <v>2.1276000000000002</v>
      </c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R595" s="219" t="s">
        <v>153</v>
      </c>
      <c r="AT595" s="219" t="s">
        <v>149</v>
      </c>
      <c r="AU595" s="219" t="s">
        <v>87</v>
      </c>
      <c r="AY595" s="18" t="s">
        <v>146</v>
      </c>
      <c r="BE595" s="112">
        <f>IF(N595="základní",J595,0)</f>
        <v>0</v>
      </c>
      <c r="BF595" s="112">
        <f>IF(N595="snížená",J595,0)</f>
        <v>0</v>
      </c>
      <c r="BG595" s="112">
        <f>IF(N595="zákl. přenesená",J595,0)</f>
        <v>0</v>
      </c>
      <c r="BH595" s="112">
        <f>IF(N595="sníž. přenesená",J595,0)</f>
        <v>0</v>
      </c>
      <c r="BI595" s="112">
        <f>IF(N595="nulová",J595,0)</f>
        <v>0</v>
      </c>
      <c r="BJ595" s="18" t="s">
        <v>83</v>
      </c>
      <c r="BK595" s="112">
        <f>ROUND(I595*H595,2)</f>
        <v>0</v>
      </c>
      <c r="BL595" s="18" t="s">
        <v>153</v>
      </c>
      <c r="BM595" s="219" t="s">
        <v>377</v>
      </c>
    </row>
    <row r="596" spans="1:65" s="13" customFormat="1" ht="10">
      <c r="B596" s="220"/>
      <c r="C596" s="221"/>
      <c r="D596" s="222" t="s">
        <v>155</v>
      </c>
      <c r="E596" s="223" t="s">
        <v>1</v>
      </c>
      <c r="F596" s="224" t="s">
        <v>156</v>
      </c>
      <c r="G596" s="221"/>
      <c r="H596" s="223" t="s">
        <v>1</v>
      </c>
      <c r="I596" s="225"/>
      <c r="J596" s="221"/>
      <c r="K596" s="221"/>
      <c r="L596" s="226"/>
      <c r="M596" s="227"/>
      <c r="N596" s="228"/>
      <c r="O596" s="228"/>
      <c r="P596" s="228"/>
      <c r="Q596" s="228"/>
      <c r="R596" s="228"/>
      <c r="S596" s="228"/>
      <c r="T596" s="229"/>
      <c r="AT596" s="230" t="s">
        <v>155</v>
      </c>
      <c r="AU596" s="230" t="s">
        <v>87</v>
      </c>
      <c r="AV596" s="13" t="s">
        <v>83</v>
      </c>
      <c r="AW596" s="13" t="s">
        <v>32</v>
      </c>
      <c r="AX596" s="13" t="s">
        <v>78</v>
      </c>
      <c r="AY596" s="230" t="s">
        <v>146</v>
      </c>
    </row>
    <row r="597" spans="1:65" s="13" customFormat="1" ht="10">
      <c r="B597" s="220"/>
      <c r="C597" s="221"/>
      <c r="D597" s="222" t="s">
        <v>155</v>
      </c>
      <c r="E597" s="223" t="s">
        <v>1</v>
      </c>
      <c r="F597" s="224" t="s">
        <v>157</v>
      </c>
      <c r="G597" s="221"/>
      <c r="H597" s="223" t="s">
        <v>1</v>
      </c>
      <c r="I597" s="225"/>
      <c r="J597" s="221"/>
      <c r="K597" s="221"/>
      <c r="L597" s="226"/>
      <c r="M597" s="227"/>
      <c r="N597" s="228"/>
      <c r="O597" s="228"/>
      <c r="P597" s="228"/>
      <c r="Q597" s="228"/>
      <c r="R597" s="228"/>
      <c r="S597" s="228"/>
      <c r="T597" s="229"/>
      <c r="AT597" s="230" t="s">
        <v>155</v>
      </c>
      <c r="AU597" s="230" t="s">
        <v>87</v>
      </c>
      <c r="AV597" s="13" t="s">
        <v>83</v>
      </c>
      <c r="AW597" s="13" t="s">
        <v>32</v>
      </c>
      <c r="AX597" s="13" t="s">
        <v>78</v>
      </c>
      <c r="AY597" s="230" t="s">
        <v>146</v>
      </c>
    </row>
    <row r="598" spans="1:65" s="14" customFormat="1" ht="10">
      <c r="B598" s="231"/>
      <c r="C598" s="232"/>
      <c r="D598" s="222" t="s">
        <v>155</v>
      </c>
      <c r="E598" s="233" t="s">
        <v>1</v>
      </c>
      <c r="F598" s="234" t="s">
        <v>378</v>
      </c>
      <c r="G598" s="232"/>
      <c r="H598" s="235">
        <v>1.1819999999999999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AT598" s="241" t="s">
        <v>155</v>
      </c>
      <c r="AU598" s="241" t="s">
        <v>87</v>
      </c>
      <c r="AV598" s="14" t="s">
        <v>87</v>
      </c>
      <c r="AW598" s="14" t="s">
        <v>32</v>
      </c>
      <c r="AX598" s="14" t="s">
        <v>78</v>
      </c>
      <c r="AY598" s="241" t="s">
        <v>146</v>
      </c>
    </row>
    <row r="599" spans="1:65" s="14" customFormat="1" ht="10">
      <c r="B599" s="231"/>
      <c r="C599" s="232"/>
      <c r="D599" s="222" t="s">
        <v>155</v>
      </c>
      <c r="E599" s="233" t="s">
        <v>1</v>
      </c>
      <c r="F599" s="234" t="s">
        <v>379</v>
      </c>
      <c r="G599" s="232"/>
      <c r="H599" s="235">
        <v>1.5760000000000001</v>
      </c>
      <c r="I599" s="236"/>
      <c r="J599" s="232"/>
      <c r="K599" s="232"/>
      <c r="L599" s="237"/>
      <c r="M599" s="238"/>
      <c r="N599" s="239"/>
      <c r="O599" s="239"/>
      <c r="P599" s="239"/>
      <c r="Q599" s="239"/>
      <c r="R599" s="239"/>
      <c r="S599" s="239"/>
      <c r="T599" s="240"/>
      <c r="AT599" s="241" t="s">
        <v>155</v>
      </c>
      <c r="AU599" s="241" t="s">
        <v>87</v>
      </c>
      <c r="AV599" s="14" t="s">
        <v>87</v>
      </c>
      <c r="AW599" s="14" t="s">
        <v>32</v>
      </c>
      <c r="AX599" s="14" t="s">
        <v>78</v>
      </c>
      <c r="AY599" s="241" t="s">
        <v>146</v>
      </c>
    </row>
    <row r="600" spans="1:65" s="13" customFormat="1" ht="10">
      <c r="B600" s="220"/>
      <c r="C600" s="221"/>
      <c r="D600" s="222" t="s">
        <v>155</v>
      </c>
      <c r="E600" s="223" t="s">
        <v>1</v>
      </c>
      <c r="F600" s="224" t="s">
        <v>159</v>
      </c>
      <c r="G600" s="221"/>
      <c r="H600" s="223" t="s">
        <v>1</v>
      </c>
      <c r="I600" s="225"/>
      <c r="J600" s="221"/>
      <c r="K600" s="221"/>
      <c r="L600" s="226"/>
      <c r="M600" s="227"/>
      <c r="N600" s="228"/>
      <c r="O600" s="228"/>
      <c r="P600" s="228"/>
      <c r="Q600" s="228"/>
      <c r="R600" s="228"/>
      <c r="S600" s="228"/>
      <c r="T600" s="229"/>
      <c r="AT600" s="230" t="s">
        <v>155</v>
      </c>
      <c r="AU600" s="230" t="s">
        <v>87</v>
      </c>
      <c r="AV600" s="13" t="s">
        <v>83</v>
      </c>
      <c r="AW600" s="13" t="s">
        <v>32</v>
      </c>
      <c r="AX600" s="13" t="s">
        <v>78</v>
      </c>
      <c r="AY600" s="230" t="s">
        <v>146</v>
      </c>
    </row>
    <row r="601" spans="1:65" s="14" customFormat="1" ht="10">
      <c r="B601" s="231"/>
      <c r="C601" s="232"/>
      <c r="D601" s="222" t="s">
        <v>155</v>
      </c>
      <c r="E601" s="233" t="s">
        <v>1</v>
      </c>
      <c r="F601" s="234" t="s">
        <v>378</v>
      </c>
      <c r="G601" s="232"/>
      <c r="H601" s="235">
        <v>1.1819999999999999</v>
      </c>
      <c r="I601" s="236"/>
      <c r="J601" s="232"/>
      <c r="K601" s="232"/>
      <c r="L601" s="237"/>
      <c r="M601" s="238"/>
      <c r="N601" s="239"/>
      <c r="O601" s="239"/>
      <c r="P601" s="239"/>
      <c r="Q601" s="239"/>
      <c r="R601" s="239"/>
      <c r="S601" s="239"/>
      <c r="T601" s="240"/>
      <c r="AT601" s="241" t="s">
        <v>155</v>
      </c>
      <c r="AU601" s="241" t="s">
        <v>87</v>
      </c>
      <c r="AV601" s="14" t="s">
        <v>87</v>
      </c>
      <c r="AW601" s="14" t="s">
        <v>32</v>
      </c>
      <c r="AX601" s="14" t="s">
        <v>78</v>
      </c>
      <c r="AY601" s="241" t="s">
        <v>146</v>
      </c>
    </row>
    <row r="602" spans="1:65" s="14" customFormat="1" ht="10">
      <c r="B602" s="231"/>
      <c r="C602" s="232"/>
      <c r="D602" s="222" t="s">
        <v>155</v>
      </c>
      <c r="E602" s="233" t="s">
        <v>1</v>
      </c>
      <c r="F602" s="234" t="s">
        <v>379</v>
      </c>
      <c r="G602" s="232"/>
      <c r="H602" s="235">
        <v>1.5760000000000001</v>
      </c>
      <c r="I602" s="236"/>
      <c r="J602" s="232"/>
      <c r="K602" s="232"/>
      <c r="L602" s="237"/>
      <c r="M602" s="238"/>
      <c r="N602" s="239"/>
      <c r="O602" s="239"/>
      <c r="P602" s="239"/>
      <c r="Q602" s="239"/>
      <c r="R602" s="239"/>
      <c r="S602" s="239"/>
      <c r="T602" s="240"/>
      <c r="AT602" s="241" t="s">
        <v>155</v>
      </c>
      <c r="AU602" s="241" t="s">
        <v>87</v>
      </c>
      <c r="AV602" s="14" t="s">
        <v>87</v>
      </c>
      <c r="AW602" s="14" t="s">
        <v>32</v>
      </c>
      <c r="AX602" s="14" t="s">
        <v>78</v>
      </c>
      <c r="AY602" s="241" t="s">
        <v>146</v>
      </c>
    </row>
    <row r="603" spans="1:65" s="13" customFormat="1" ht="10">
      <c r="B603" s="220"/>
      <c r="C603" s="221"/>
      <c r="D603" s="222" t="s">
        <v>155</v>
      </c>
      <c r="E603" s="223" t="s">
        <v>1</v>
      </c>
      <c r="F603" s="224" t="s">
        <v>173</v>
      </c>
      <c r="G603" s="221"/>
      <c r="H603" s="223" t="s">
        <v>1</v>
      </c>
      <c r="I603" s="225"/>
      <c r="J603" s="221"/>
      <c r="K603" s="221"/>
      <c r="L603" s="226"/>
      <c r="M603" s="227"/>
      <c r="N603" s="228"/>
      <c r="O603" s="228"/>
      <c r="P603" s="228"/>
      <c r="Q603" s="228"/>
      <c r="R603" s="228"/>
      <c r="S603" s="228"/>
      <c r="T603" s="229"/>
      <c r="AT603" s="230" t="s">
        <v>155</v>
      </c>
      <c r="AU603" s="230" t="s">
        <v>87</v>
      </c>
      <c r="AV603" s="13" t="s">
        <v>83</v>
      </c>
      <c r="AW603" s="13" t="s">
        <v>32</v>
      </c>
      <c r="AX603" s="13" t="s">
        <v>78</v>
      </c>
      <c r="AY603" s="230" t="s">
        <v>146</v>
      </c>
    </row>
    <row r="604" spans="1:65" s="14" customFormat="1" ht="10">
      <c r="B604" s="231"/>
      <c r="C604" s="232"/>
      <c r="D604" s="222" t="s">
        <v>155</v>
      </c>
      <c r="E604" s="233" t="s">
        <v>1</v>
      </c>
      <c r="F604" s="234" t="s">
        <v>378</v>
      </c>
      <c r="G604" s="232"/>
      <c r="H604" s="235">
        <v>1.1819999999999999</v>
      </c>
      <c r="I604" s="236"/>
      <c r="J604" s="232"/>
      <c r="K604" s="232"/>
      <c r="L604" s="237"/>
      <c r="M604" s="238"/>
      <c r="N604" s="239"/>
      <c r="O604" s="239"/>
      <c r="P604" s="239"/>
      <c r="Q604" s="239"/>
      <c r="R604" s="239"/>
      <c r="S604" s="239"/>
      <c r="T604" s="240"/>
      <c r="AT604" s="241" t="s">
        <v>155</v>
      </c>
      <c r="AU604" s="241" t="s">
        <v>87</v>
      </c>
      <c r="AV604" s="14" t="s">
        <v>87</v>
      </c>
      <c r="AW604" s="14" t="s">
        <v>32</v>
      </c>
      <c r="AX604" s="14" t="s">
        <v>78</v>
      </c>
      <c r="AY604" s="241" t="s">
        <v>146</v>
      </c>
    </row>
    <row r="605" spans="1:65" s="13" customFormat="1" ht="10">
      <c r="B605" s="220"/>
      <c r="C605" s="221"/>
      <c r="D605" s="222" t="s">
        <v>155</v>
      </c>
      <c r="E605" s="223" t="s">
        <v>1</v>
      </c>
      <c r="F605" s="224" t="s">
        <v>174</v>
      </c>
      <c r="G605" s="221"/>
      <c r="H605" s="223" t="s">
        <v>1</v>
      </c>
      <c r="I605" s="225"/>
      <c r="J605" s="221"/>
      <c r="K605" s="221"/>
      <c r="L605" s="226"/>
      <c r="M605" s="227"/>
      <c r="N605" s="228"/>
      <c r="O605" s="228"/>
      <c r="P605" s="228"/>
      <c r="Q605" s="228"/>
      <c r="R605" s="228"/>
      <c r="S605" s="228"/>
      <c r="T605" s="229"/>
      <c r="AT605" s="230" t="s">
        <v>155</v>
      </c>
      <c r="AU605" s="230" t="s">
        <v>87</v>
      </c>
      <c r="AV605" s="13" t="s">
        <v>83</v>
      </c>
      <c r="AW605" s="13" t="s">
        <v>32</v>
      </c>
      <c r="AX605" s="13" t="s">
        <v>78</v>
      </c>
      <c r="AY605" s="230" t="s">
        <v>146</v>
      </c>
    </row>
    <row r="606" spans="1:65" s="14" customFormat="1" ht="10">
      <c r="B606" s="231"/>
      <c r="C606" s="232"/>
      <c r="D606" s="222" t="s">
        <v>155</v>
      </c>
      <c r="E606" s="233" t="s">
        <v>1</v>
      </c>
      <c r="F606" s="234" t="s">
        <v>378</v>
      </c>
      <c r="G606" s="232"/>
      <c r="H606" s="235">
        <v>1.1819999999999999</v>
      </c>
      <c r="I606" s="236"/>
      <c r="J606" s="232"/>
      <c r="K606" s="232"/>
      <c r="L606" s="237"/>
      <c r="M606" s="238"/>
      <c r="N606" s="239"/>
      <c r="O606" s="239"/>
      <c r="P606" s="239"/>
      <c r="Q606" s="239"/>
      <c r="R606" s="239"/>
      <c r="S606" s="239"/>
      <c r="T606" s="240"/>
      <c r="AT606" s="241" t="s">
        <v>155</v>
      </c>
      <c r="AU606" s="241" t="s">
        <v>87</v>
      </c>
      <c r="AV606" s="14" t="s">
        <v>87</v>
      </c>
      <c r="AW606" s="14" t="s">
        <v>32</v>
      </c>
      <c r="AX606" s="14" t="s">
        <v>78</v>
      </c>
      <c r="AY606" s="241" t="s">
        <v>146</v>
      </c>
    </row>
    <row r="607" spans="1:65" s="15" customFormat="1" ht="10">
      <c r="B607" s="242"/>
      <c r="C607" s="243"/>
      <c r="D607" s="222" t="s">
        <v>155</v>
      </c>
      <c r="E607" s="244" t="s">
        <v>1</v>
      </c>
      <c r="F607" s="245" t="s">
        <v>160</v>
      </c>
      <c r="G607" s="243"/>
      <c r="H607" s="246">
        <v>7.88</v>
      </c>
      <c r="I607" s="247"/>
      <c r="J607" s="243"/>
      <c r="K607" s="243"/>
      <c r="L607" s="248"/>
      <c r="M607" s="249"/>
      <c r="N607" s="250"/>
      <c r="O607" s="250"/>
      <c r="P607" s="250"/>
      <c r="Q607" s="250"/>
      <c r="R607" s="250"/>
      <c r="S607" s="250"/>
      <c r="T607" s="251"/>
      <c r="AT607" s="252" t="s">
        <v>155</v>
      </c>
      <c r="AU607" s="252" t="s">
        <v>87</v>
      </c>
      <c r="AV607" s="15" t="s">
        <v>153</v>
      </c>
      <c r="AW607" s="15" t="s">
        <v>32</v>
      </c>
      <c r="AX607" s="15" t="s">
        <v>83</v>
      </c>
      <c r="AY607" s="252" t="s">
        <v>146</v>
      </c>
    </row>
    <row r="608" spans="1:65" s="2" customFormat="1" ht="33" customHeight="1">
      <c r="A608" s="36"/>
      <c r="B608" s="37"/>
      <c r="C608" s="207" t="s">
        <v>380</v>
      </c>
      <c r="D608" s="207" t="s">
        <v>149</v>
      </c>
      <c r="E608" s="208" t="s">
        <v>381</v>
      </c>
      <c r="F608" s="209" t="s">
        <v>382</v>
      </c>
      <c r="G608" s="210" t="s">
        <v>190</v>
      </c>
      <c r="H608" s="211">
        <v>12.8</v>
      </c>
      <c r="I608" s="212"/>
      <c r="J608" s="213">
        <f>ROUND(I608*H608,2)</f>
        <v>0</v>
      </c>
      <c r="K608" s="214"/>
      <c r="L608" s="39"/>
      <c r="M608" s="215" t="s">
        <v>1</v>
      </c>
      <c r="N608" s="216" t="s">
        <v>43</v>
      </c>
      <c r="O608" s="73"/>
      <c r="P608" s="217">
        <f>O608*H608</f>
        <v>0</v>
      </c>
      <c r="Q608" s="217">
        <v>0</v>
      </c>
      <c r="R608" s="217">
        <f>Q608*H608</f>
        <v>0</v>
      </c>
      <c r="S608" s="217">
        <v>8.1000000000000003E-2</v>
      </c>
      <c r="T608" s="218">
        <f>S608*H608</f>
        <v>1.0368000000000002</v>
      </c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R608" s="219" t="s">
        <v>153</v>
      </c>
      <c r="AT608" s="219" t="s">
        <v>149</v>
      </c>
      <c r="AU608" s="219" t="s">
        <v>87</v>
      </c>
      <c r="AY608" s="18" t="s">
        <v>146</v>
      </c>
      <c r="BE608" s="112">
        <f>IF(N608="základní",J608,0)</f>
        <v>0</v>
      </c>
      <c r="BF608" s="112">
        <f>IF(N608="snížená",J608,0)</f>
        <v>0</v>
      </c>
      <c r="BG608" s="112">
        <f>IF(N608="zákl. přenesená",J608,0)</f>
        <v>0</v>
      </c>
      <c r="BH608" s="112">
        <f>IF(N608="sníž. přenesená",J608,0)</f>
        <v>0</v>
      </c>
      <c r="BI608" s="112">
        <f>IF(N608="nulová",J608,0)</f>
        <v>0</v>
      </c>
      <c r="BJ608" s="18" t="s">
        <v>83</v>
      </c>
      <c r="BK608" s="112">
        <f>ROUND(I608*H608,2)</f>
        <v>0</v>
      </c>
      <c r="BL608" s="18" t="s">
        <v>153</v>
      </c>
      <c r="BM608" s="219" t="s">
        <v>383</v>
      </c>
    </row>
    <row r="609" spans="1:65" s="13" customFormat="1" ht="10">
      <c r="B609" s="220"/>
      <c r="C609" s="221"/>
      <c r="D609" s="222" t="s">
        <v>155</v>
      </c>
      <c r="E609" s="223" t="s">
        <v>1</v>
      </c>
      <c r="F609" s="224" t="s">
        <v>324</v>
      </c>
      <c r="G609" s="221"/>
      <c r="H609" s="223" t="s">
        <v>1</v>
      </c>
      <c r="I609" s="225"/>
      <c r="J609" s="221"/>
      <c r="K609" s="221"/>
      <c r="L609" s="226"/>
      <c r="M609" s="227"/>
      <c r="N609" s="228"/>
      <c r="O609" s="228"/>
      <c r="P609" s="228"/>
      <c r="Q609" s="228"/>
      <c r="R609" s="228"/>
      <c r="S609" s="228"/>
      <c r="T609" s="229"/>
      <c r="AT609" s="230" t="s">
        <v>155</v>
      </c>
      <c r="AU609" s="230" t="s">
        <v>87</v>
      </c>
      <c r="AV609" s="13" t="s">
        <v>83</v>
      </c>
      <c r="AW609" s="13" t="s">
        <v>32</v>
      </c>
      <c r="AX609" s="13" t="s">
        <v>78</v>
      </c>
      <c r="AY609" s="230" t="s">
        <v>146</v>
      </c>
    </row>
    <row r="610" spans="1:65" s="13" customFormat="1" ht="10">
      <c r="B610" s="220"/>
      <c r="C610" s="221"/>
      <c r="D610" s="222" t="s">
        <v>155</v>
      </c>
      <c r="E610" s="223" t="s">
        <v>1</v>
      </c>
      <c r="F610" s="224" t="s">
        <v>325</v>
      </c>
      <c r="G610" s="221"/>
      <c r="H610" s="223" t="s">
        <v>1</v>
      </c>
      <c r="I610" s="225"/>
      <c r="J610" s="221"/>
      <c r="K610" s="221"/>
      <c r="L610" s="226"/>
      <c r="M610" s="227"/>
      <c r="N610" s="228"/>
      <c r="O610" s="228"/>
      <c r="P610" s="228"/>
      <c r="Q610" s="228"/>
      <c r="R610" s="228"/>
      <c r="S610" s="228"/>
      <c r="T610" s="229"/>
      <c r="AT610" s="230" t="s">
        <v>155</v>
      </c>
      <c r="AU610" s="230" t="s">
        <v>87</v>
      </c>
      <c r="AV610" s="13" t="s">
        <v>83</v>
      </c>
      <c r="AW610" s="13" t="s">
        <v>32</v>
      </c>
      <c r="AX610" s="13" t="s">
        <v>78</v>
      </c>
      <c r="AY610" s="230" t="s">
        <v>146</v>
      </c>
    </row>
    <row r="611" spans="1:65" s="14" customFormat="1" ht="10">
      <c r="B611" s="231"/>
      <c r="C611" s="232"/>
      <c r="D611" s="222" t="s">
        <v>155</v>
      </c>
      <c r="E611" s="233" t="s">
        <v>1</v>
      </c>
      <c r="F611" s="234" t="s">
        <v>326</v>
      </c>
      <c r="G611" s="232"/>
      <c r="H611" s="235">
        <v>12.8</v>
      </c>
      <c r="I611" s="236"/>
      <c r="J611" s="232"/>
      <c r="K611" s="232"/>
      <c r="L611" s="237"/>
      <c r="M611" s="238"/>
      <c r="N611" s="239"/>
      <c r="O611" s="239"/>
      <c r="P611" s="239"/>
      <c r="Q611" s="239"/>
      <c r="R611" s="239"/>
      <c r="S611" s="239"/>
      <c r="T611" s="240"/>
      <c r="AT611" s="241" t="s">
        <v>155</v>
      </c>
      <c r="AU611" s="241" t="s">
        <v>87</v>
      </c>
      <c r="AV611" s="14" t="s">
        <v>87</v>
      </c>
      <c r="AW611" s="14" t="s">
        <v>32</v>
      </c>
      <c r="AX611" s="14" t="s">
        <v>83</v>
      </c>
      <c r="AY611" s="241" t="s">
        <v>146</v>
      </c>
    </row>
    <row r="612" spans="1:65" s="2" customFormat="1" ht="24.15" customHeight="1">
      <c r="A612" s="36"/>
      <c r="B612" s="37"/>
      <c r="C612" s="207" t="s">
        <v>384</v>
      </c>
      <c r="D612" s="207" t="s">
        <v>149</v>
      </c>
      <c r="E612" s="208" t="s">
        <v>385</v>
      </c>
      <c r="F612" s="209" t="s">
        <v>386</v>
      </c>
      <c r="G612" s="210" t="s">
        <v>190</v>
      </c>
      <c r="H612" s="211">
        <v>9</v>
      </c>
      <c r="I612" s="212"/>
      <c r="J612" s="213">
        <f>ROUND(I612*H612,2)</f>
        <v>0</v>
      </c>
      <c r="K612" s="214"/>
      <c r="L612" s="39"/>
      <c r="M612" s="215" t="s">
        <v>1</v>
      </c>
      <c r="N612" s="216" t="s">
        <v>43</v>
      </c>
      <c r="O612" s="73"/>
      <c r="P612" s="217">
        <f>O612*H612</f>
        <v>0</v>
      </c>
      <c r="Q612" s="217">
        <v>0</v>
      </c>
      <c r="R612" s="217">
        <f>Q612*H612</f>
        <v>0</v>
      </c>
      <c r="S612" s="217">
        <v>0.129</v>
      </c>
      <c r="T612" s="218">
        <f>S612*H612</f>
        <v>1.161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219" t="s">
        <v>153</v>
      </c>
      <c r="AT612" s="219" t="s">
        <v>149</v>
      </c>
      <c r="AU612" s="219" t="s">
        <v>87</v>
      </c>
      <c r="AY612" s="18" t="s">
        <v>146</v>
      </c>
      <c r="BE612" s="112">
        <f>IF(N612="základní",J612,0)</f>
        <v>0</v>
      </c>
      <c r="BF612" s="112">
        <f>IF(N612="snížená",J612,0)</f>
        <v>0</v>
      </c>
      <c r="BG612" s="112">
        <f>IF(N612="zákl. přenesená",J612,0)</f>
        <v>0</v>
      </c>
      <c r="BH612" s="112">
        <f>IF(N612="sníž. přenesená",J612,0)</f>
        <v>0</v>
      </c>
      <c r="BI612" s="112">
        <f>IF(N612="nulová",J612,0)</f>
        <v>0</v>
      </c>
      <c r="BJ612" s="18" t="s">
        <v>83</v>
      </c>
      <c r="BK612" s="112">
        <f>ROUND(I612*H612,2)</f>
        <v>0</v>
      </c>
      <c r="BL612" s="18" t="s">
        <v>153</v>
      </c>
      <c r="BM612" s="219" t="s">
        <v>387</v>
      </c>
    </row>
    <row r="613" spans="1:65" s="13" customFormat="1" ht="10">
      <c r="B613" s="220"/>
      <c r="C613" s="221"/>
      <c r="D613" s="222" t="s">
        <v>155</v>
      </c>
      <c r="E613" s="223" t="s">
        <v>1</v>
      </c>
      <c r="F613" s="224" t="s">
        <v>156</v>
      </c>
      <c r="G613" s="221"/>
      <c r="H613" s="223" t="s">
        <v>1</v>
      </c>
      <c r="I613" s="225"/>
      <c r="J613" s="221"/>
      <c r="K613" s="221"/>
      <c r="L613" s="226"/>
      <c r="M613" s="227"/>
      <c r="N613" s="228"/>
      <c r="O613" s="228"/>
      <c r="P613" s="228"/>
      <c r="Q613" s="228"/>
      <c r="R613" s="228"/>
      <c r="S613" s="228"/>
      <c r="T613" s="229"/>
      <c r="AT613" s="230" t="s">
        <v>155</v>
      </c>
      <c r="AU613" s="230" t="s">
        <v>87</v>
      </c>
      <c r="AV613" s="13" t="s">
        <v>83</v>
      </c>
      <c r="AW613" s="13" t="s">
        <v>32</v>
      </c>
      <c r="AX613" s="13" t="s">
        <v>78</v>
      </c>
      <c r="AY613" s="230" t="s">
        <v>146</v>
      </c>
    </row>
    <row r="614" spans="1:65" s="13" customFormat="1" ht="10">
      <c r="B614" s="220"/>
      <c r="C614" s="221"/>
      <c r="D614" s="222" t="s">
        <v>155</v>
      </c>
      <c r="E614" s="223" t="s">
        <v>1</v>
      </c>
      <c r="F614" s="224" t="s">
        <v>157</v>
      </c>
      <c r="G614" s="221"/>
      <c r="H614" s="223" t="s">
        <v>1</v>
      </c>
      <c r="I614" s="225"/>
      <c r="J614" s="221"/>
      <c r="K614" s="221"/>
      <c r="L614" s="226"/>
      <c r="M614" s="227"/>
      <c r="N614" s="228"/>
      <c r="O614" s="228"/>
      <c r="P614" s="228"/>
      <c r="Q614" s="228"/>
      <c r="R614" s="228"/>
      <c r="S614" s="228"/>
      <c r="T614" s="229"/>
      <c r="AT614" s="230" t="s">
        <v>155</v>
      </c>
      <c r="AU614" s="230" t="s">
        <v>87</v>
      </c>
      <c r="AV614" s="13" t="s">
        <v>83</v>
      </c>
      <c r="AW614" s="13" t="s">
        <v>32</v>
      </c>
      <c r="AX614" s="13" t="s">
        <v>78</v>
      </c>
      <c r="AY614" s="230" t="s">
        <v>146</v>
      </c>
    </row>
    <row r="615" spans="1:65" s="14" customFormat="1" ht="10">
      <c r="B615" s="231"/>
      <c r="C615" s="232"/>
      <c r="D615" s="222" t="s">
        <v>155</v>
      </c>
      <c r="E615" s="233" t="s">
        <v>1</v>
      </c>
      <c r="F615" s="234" t="s">
        <v>388</v>
      </c>
      <c r="G615" s="232"/>
      <c r="H615" s="235">
        <v>4.5</v>
      </c>
      <c r="I615" s="236"/>
      <c r="J615" s="232"/>
      <c r="K615" s="232"/>
      <c r="L615" s="237"/>
      <c r="M615" s="238"/>
      <c r="N615" s="239"/>
      <c r="O615" s="239"/>
      <c r="P615" s="239"/>
      <c r="Q615" s="239"/>
      <c r="R615" s="239"/>
      <c r="S615" s="239"/>
      <c r="T615" s="240"/>
      <c r="AT615" s="241" t="s">
        <v>155</v>
      </c>
      <c r="AU615" s="241" t="s">
        <v>87</v>
      </c>
      <c r="AV615" s="14" t="s">
        <v>87</v>
      </c>
      <c r="AW615" s="14" t="s">
        <v>32</v>
      </c>
      <c r="AX615" s="14" t="s">
        <v>78</v>
      </c>
      <c r="AY615" s="241" t="s">
        <v>146</v>
      </c>
    </row>
    <row r="616" spans="1:65" s="13" customFormat="1" ht="10">
      <c r="B616" s="220"/>
      <c r="C616" s="221"/>
      <c r="D616" s="222" t="s">
        <v>155</v>
      </c>
      <c r="E616" s="223" t="s">
        <v>1</v>
      </c>
      <c r="F616" s="224" t="s">
        <v>159</v>
      </c>
      <c r="G616" s="221"/>
      <c r="H616" s="223" t="s">
        <v>1</v>
      </c>
      <c r="I616" s="225"/>
      <c r="J616" s="221"/>
      <c r="K616" s="221"/>
      <c r="L616" s="226"/>
      <c r="M616" s="227"/>
      <c r="N616" s="228"/>
      <c r="O616" s="228"/>
      <c r="P616" s="228"/>
      <c r="Q616" s="228"/>
      <c r="R616" s="228"/>
      <c r="S616" s="228"/>
      <c r="T616" s="229"/>
      <c r="AT616" s="230" t="s">
        <v>155</v>
      </c>
      <c r="AU616" s="230" t="s">
        <v>87</v>
      </c>
      <c r="AV616" s="13" t="s">
        <v>83</v>
      </c>
      <c r="AW616" s="13" t="s">
        <v>32</v>
      </c>
      <c r="AX616" s="13" t="s">
        <v>78</v>
      </c>
      <c r="AY616" s="230" t="s">
        <v>146</v>
      </c>
    </row>
    <row r="617" spans="1:65" s="14" customFormat="1" ht="10">
      <c r="B617" s="231"/>
      <c r="C617" s="232"/>
      <c r="D617" s="222" t="s">
        <v>155</v>
      </c>
      <c r="E617" s="233" t="s">
        <v>1</v>
      </c>
      <c r="F617" s="234" t="s">
        <v>388</v>
      </c>
      <c r="G617" s="232"/>
      <c r="H617" s="235">
        <v>4.5</v>
      </c>
      <c r="I617" s="236"/>
      <c r="J617" s="232"/>
      <c r="K617" s="232"/>
      <c r="L617" s="237"/>
      <c r="M617" s="238"/>
      <c r="N617" s="239"/>
      <c r="O617" s="239"/>
      <c r="P617" s="239"/>
      <c r="Q617" s="239"/>
      <c r="R617" s="239"/>
      <c r="S617" s="239"/>
      <c r="T617" s="240"/>
      <c r="AT617" s="241" t="s">
        <v>155</v>
      </c>
      <c r="AU617" s="241" t="s">
        <v>87</v>
      </c>
      <c r="AV617" s="14" t="s">
        <v>87</v>
      </c>
      <c r="AW617" s="14" t="s">
        <v>32</v>
      </c>
      <c r="AX617" s="14" t="s">
        <v>78</v>
      </c>
      <c r="AY617" s="241" t="s">
        <v>146</v>
      </c>
    </row>
    <row r="618" spans="1:65" s="15" customFormat="1" ht="10">
      <c r="B618" s="242"/>
      <c r="C618" s="243"/>
      <c r="D618" s="222" t="s">
        <v>155</v>
      </c>
      <c r="E618" s="244" t="s">
        <v>1</v>
      </c>
      <c r="F618" s="245" t="s">
        <v>160</v>
      </c>
      <c r="G618" s="243"/>
      <c r="H618" s="246">
        <v>9</v>
      </c>
      <c r="I618" s="247"/>
      <c r="J618" s="243"/>
      <c r="K618" s="243"/>
      <c r="L618" s="248"/>
      <c r="M618" s="249"/>
      <c r="N618" s="250"/>
      <c r="O618" s="250"/>
      <c r="P618" s="250"/>
      <c r="Q618" s="250"/>
      <c r="R618" s="250"/>
      <c r="S618" s="250"/>
      <c r="T618" s="251"/>
      <c r="AT618" s="252" t="s">
        <v>155</v>
      </c>
      <c r="AU618" s="252" t="s">
        <v>87</v>
      </c>
      <c r="AV618" s="15" t="s">
        <v>153</v>
      </c>
      <c r="AW618" s="15" t="s">
        <v>32</v>
      </c>
      <c r="AX618" s="15" t="s">
        <v>83</v>
      </c>
      <c r="AY618" s="252" t="s">
        <v>146</v>
      </c>
    </row>
    <row r="619" spans="1:65" s="2" customFormat="1" ht="24.15" customHeight="1">
      <c r="A619" s="36"/>
      <c r="B619" s="37"/>
      <c r="C619" s="207" t="s">
        <v>389</v>
      </c>
      <c r="D619" s="207" t="s">
        <v>149</v>
      </c>
      <c r="E619" s="208" t="s">
        <v>390</v>
      </c>
      <c r="F619" s="209" t="s">
        <v>391</v>
      </c>
      <c r="G619" s="210" t="s">
        <v>190</v>
      </c>
      <c r="H619" s="211">
        <v>3</v>
      </c>
      <c r="I619" s="212"/>
      <c r="J619" s="213">
        <f>ROUND(I619*H619,2)</f>
        <v>0</v>
      </c>
      <c r="K619" s="214"/>
      <c r="L619" s="39"/>
      <c r="M619" s="215" t="s">
        <v>1</v>
      </c>
      <c r="N619" s="216" t="s">
        <v>43</v>
      </c>
      <c r="O619" s="73"/>
      <c r="P619" s="217">
        <f>O619*H619</f>
        <v>0</v>
      </c>
      <c r="Q619" s="217">
        <v>1.804E-2</v>
      </c>
      <c r="R619" s="217">
        <f>Q619*H619</f>
        <v>5.4120000000000001E-2</v>
      </c>
      <c r="S619" s="217">
        <v>0</v>
      </c>
      <c r="T619" s="218">
        <f>S619*H619</f>
        <v>0</v>
      </c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R619" s="219" t="s">
        <v>153</v>
      </c>
      <c r="AT619" s="219" t="s">
        <v>149</v>
      </c>
      <c r="AU619" s="219" t="s">
        <v>87</v>
      </c>
      <c r="AY619" s="18" t="s">
        <v>146</v>
      </c>
      <c r="BE619" s="112">
        <f>IF(N619="základní",J619,0)</f>
        <v>0</v>
      </c>
      <c r="BF619" s="112">
        <f>IF(N619="snížená",J619,0)</f>
        <v>0</v>
      </c>
      <c r="BG619" s="112">
        <f>IF(N619="zákl. přenesená",J619,0)</f>
        <v>0</v>
      </c>
      <c r="BH619" s="112">
        <f>IF(N619="sníž. přenesená",J619,0)</f>
        <v>0</v>
      </c>
      <c r="BI619" s="112">
        <f>IF(N619="nulová",J619,0)</f>
        <v>0</v>
      </c>
      <c r="BJ619" s="18" t="s">
        <v>83</v>
      </c>
      <c r="BK619" s="112">
        <f>ROUND(I619*H619,2)</f>
        <v>0</v>
      </c>
      <c r="BL619" s="18" t="s">
        <v>153</v>
      </c>
      <c r="BM619" s="219" t="s">
        <v>392</v>
      </c>
    </row>
    <row r="620" spans="1:65" s="13" customFormat="1" ht="10">
      <c r="B620" s="220"/>
      <c r="C620" s="221"/>
      <c r="D620" s="222" t="s">
        <v>155</v>
      </c>
      <c r="E620" s="223" t="s">
        <v>1</v>
      </c>
      <c r="F620" s="224" t="s">
        <v>156</v>
      </c>
      <c r="G620" s="221"/>
      <c r="H620" s="223" t="s">
        <v>1</v>
      </c>
      <c r="I620" s="225"/>
      <c r="J620" s="221"/>
      <c r="K620" s="221"/>
      <c r="L620" s="226"/>
      <c r="M620" s="227"/>
      <c r="N620" s="228"/>
      <c r="O620" s="228"/>
      <c r="P620" s="228"/>
      <c r="Q620" s="228"/>
      <c r="R620" s="228"/>
      <c r="S620" s="228"/>
      <c r="T620" s="229"/>
      <c r="AT620" s="230" t="s">
        <v>155</v>
      </c>
      <c r="AU620" s="230" t="s">
        <v>87</v>
      </c>
      <c r="AV620" s="13" t="s">
        <v>83</v>
      </c>
      <c r="AW620" s="13" t="s">
        <v>32</v>
      </c>
      <c r="AX620" s="13" t="s">
        <v>78</v>
      </c>
      <c r="AY620" s="230" t="s">
        <v>146</v>
      </c>
    </row>
    <row r="621" spans="1:65" s="13" customFormat="1" ht="10">
      <c r="B621" s="220"/>
      <c r="C621" s="221"/>
      <c r="D621" s="222" t="s">
        <v>155</v>
      </c>
      <c r="E621" s="223" t="s">
        <v>1</v>
      </c>
      <c r="F621" s="224" t="s">
        <v>157</v>
      </c>
      <c r="G621" s="221"/>
      <c r="H621" s="223" t="s">
        <v>1</v>
      </c>
      <c r="I621" s="225"/>
      <c r="J621" s="221"/>
      <c r="K621" s="221"/>
      <c r="L621" s="226"/>
      <c r="M621" s="227"/>
      <c r="N621" s="228"/>
      <c r="O621" s="228"/>
      <c r="P621" s="228"/>
      <c r="Q621" s="228"/>
      <c r="R621" s="228"/>
      <c r="S621" s="228"/>
      <c r="T621" s="229"/>
      <c r="AT621" s="230" t="s">
        <v>155</v>
      </c>
      <c r="AU621" s="230" t="s">
        <v>87</v>
      </c>
      <c r="AV621" s="13" t="s">
        <v>83</v>
      </c>
      <c r="AW621" s="13" t="s">
        <v>32</v>
      </c>
      <c r="AX621" s="13" t="s">
        <v>78</v>
      </c>
      <c r="AY621" s="230" t="s">
        <v>146</v>
      </c>
    </row>
    <row r="622" spans="1:65" s="14" customFormat="1" ht="10">
      <c r="B622" s="231"/>
      <c r="C622" s="232"/>
      <c r="D622" s="222" t="s">
        <v>155</v>
      </c>
      <c r="E622" s="233" t="s">
        <v>1</v>
      </c>
      <c r="F622" s="234" t="s">
        <v>393</v>
      </c>
      <c r="G622" s="232"/>
      <c r="H622" s="235">
        <v>1.5</v>
      </c>
      <c r="I622" s="236"/>
      <c r="J622" s="232"/>
      <c r="K622" s="232"/>
      <c r="L622" s="237"/>
      <c r="M622" s="238"/>
      <c r="N622" s="239"/>
      <c r="O622" s="239"/>
      <c r="P622" s="239"/>
      <c r="Q622" s="239"/>
      <c r="R622" s="239"/>
      <c r="S622" s="239"/>
      <c r="T622" s="240"/>
      <c r="AT622" s="241" t="s">
        <v>155</v>
      </c>
      <c r="AU622" s="241" t="s">
        <v>87</v>
      </c>
      <c r="AV622" s="14" t="s">
        <v>87</v>
      </c>
      <c r="AW622" s="14" t="s">
        <v>32</v>
      </c>
      <c r="AX622" s="14" t="s">
        <v>78</v>
      </c>
      <c r="AY622" s="241" t="s">
        <v>146</v>
      </c>
    </row>
    <row r="623" spans="1:65" s="13" customFormat="1" ht="10">
      <c r="B623" s="220"/>
      <c r="C623" s="221"/>
      <c r="D623" s="222" t="s">
        <v>155</v>
      </c>
      <c r="E623" s="223" t="s">
        <v>1</v>
      </c>
      <c r="F623" s="224" t="s">
        <v>159</v>
      </c>
      <c r="G623" s="221"/>
      <c r="H623" s="223" t="s">
        <v>1</v>
      </c>
      <c r="I623" s="225"/>
      <c r="J623" s="221"/>
      <c r="K623" s="221"/>
      <c r="L623" s="226"/>
      <c r="M623" s="227"/>
      <c r="N623" s="228"/>
      <c r="O623" s="228"/>
      <c r="P623" s="228"/>
      <c r="Q623" s="228"/>
      <c r="R623" s="228"/>
      <c r="S623" s="228"/>
      <c r="T623" s="229"/>
      <c r="AT623" s="230" t="s">
        <v>155</v>
      </c>
      <c r="AU623" s="230" t="s">
        <v>87</v>
      </c>
      <c r="AV623" s="13" t="s">
        <v>83</v>
      </c>
      <c r="AW623" s="13" t="s">
        <v>32</v>
      </c>
      <c r="AX623" s="13" t="s">
        <v>78</v>
      </c>
      <c r="AY623" s="230" t="s">
        <v>146</v>
      </c>
    </row>
    <row r="624" spans="1:65" s="14" customFormat="1" ht="10">
      <c r="B624" s="231"/>
      <c r="C624" s="232"/>
      <c r="D624" s="222" t="s">
        <v>155</v>
      </c>
      <c r="E624" s="233" t="s">
        <v>1</v>
      </c>
      <c r="F624" s="234" t="s">
        <v>393</v>
      </c>
      <c r="G624" s="232"/>
      <c r="H624" s="235">
        <v>1.5</v>
      </c>
      <c r="I624" s="236"/>
      <c r="J624" s="232"/>
      <c r="K624" s="232"/>
      <c r="L624" s="237"/>
      <c r="M624" s="238"/>
      <c r="N624" s="239"/>
      <c r="O624" s="239"/>
      <c r="P624" s="239"/>
      <c r="Q624" s="239"/>
      <c r="R624" s="239"/>
      <c r="S624" s="239"/>
      <c r="T624" s="240"/>
      <c r="AT624" s="241" t="s">
        <v>155</v>
      </c>
      <c r="AU624" s="241" t="s">
        <v>87</v>
      </c>
      <c r="AV624" s="14" t="s">
        <v>87</v>
      </c>
      <c r="AW624" s="14" t="s">
        <v>32</v>
      </c>
      <c r="AX624" s="14" t="s">
        <v>78</v>
      </c>
      <c r="AY624" s="241" t="s">
        <v>146</v>
      </c>
    </row>
    <row r="625" spans="1:65" s="15" customFormat="1" ht="10">
      <c r="B625" s="242"/>
      <c r="C625" s="243"/>
      <c r="D625" s="222" t="s">
        <v>155</v>
      </c>
      <c r="E625" s="244" t="s">
        <v>1</v>
      </c>
      <c r="F625" s="245" t="s">
        <v>160</v>
      </c>
      <c r="G625" s="243"/>
      <c r="H625" s="246">
        <v>3</v>
      </c>
      <c r="I625" s="247"/>
      <c r="J625" s="243"/>
      <c r="K625" s="243"/>
      <c r="L625" s="248"/>
      <c r="M625" s="249"/>
      <c r="N625" s="250"/>
      <c r="O625" s="250"/>
      <c r="P625" s="250"/>
      <c r="Q625" s="250"/>
      <c r="R625" s="250"/>
      <c r="S625" s="250"/>
      <c r="T625" s="251"/>
      <c r="AT625" s="252" t="s">
        <v>155</v>
      </c>
      <c r="AU625" s="252" t="s">
        <v>87</v>
      </c>
      <c r="AV625" s="15" t="s">
        <v>153</v>
      </c>
      <c r="AW625" s="15" t="s">
        <v>32</v>
      </c>
      <c r="AX625" s="15" t="s">
        <v>83</v>
      </c>
      <c r="AY625" s="252" t="s">
        <v>146</v>
      </c>
    </row>
    <row r="626" spans="1:65" s="2" customFormat="1" ht="37.75" customHeight="1">
      <c r="A626" s="36"/>
      <c r="B626" s="37"/>
      <c r="C626" s="207" t="s">
        <v>394</v>
      </c>
      <c r="D626" s="207" t="s">
        <v>149</v>
      </c>
      <c r="E626" s="208" t="s">
        <v>395</v>
      </c>
      <c r="F626" s="209" t="s">
        <v>396</v>
      </c>
      <c r="G626" s="210" t="s">
        <v>196</v>
      </c>
      <c r="H626" s="211">
        <v>122.488</v>
      </c>
      <c r="I626" s="212"/>
      <c r="J626" s="213">
        <f>ROUND(I626*H626,2)</f>
        <v>0</v>
      </c>
      <c r="K626" s="214"/>
      <c r="L626" s="39"/>
      <c r="M626" s="215" t="s">
        <v>1</v>
      </c>
      <c r="N626" s="216" t="s">
        <v>43</v>
      </c>
      <c r="O626" s="73"/>
      <c r="P626" s="217">
        <f>O626*H626</f>
        <v>0</v>
      </c>
      <c r="Q626" s="217">
        <v>0</v>
      </c>
      <c r="R626" s="217">
        <f>Q626*H626</f>
        <v>0</v>
      </c>
      <c r="S626" s="217">
        <v>4.5999999999999999E-2</v>
      </c>
      <c r="T626" s="218">
        <f>S626*H626</f>
        <v>5.6344479999999999</v>
      </c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R626" s="219" t="s">
        <v>153</v>
      </c>
      <c r="AT626" s="219" t="s">
        <v>149</v>
      </c>
      <c r="AU626" s="219" t="s">
        <v>87</v>
      </c>
      <c r="AY626" s="18" t="s">
        <v>146</v>
      </c>
      <c r="BE626" s="112">
        <f>IF(N626="základní",J626,0)</f>
        <v>0</v>
      </c>
      <c r="BF626" s="112">
        <f>IF(N626="snížená",J626,0)</f>
        <v>0</v>
      </c>
      <c r="BG626" s="112">
        <f>IF(N626="zákl. přenesená",J626,0)</f>
        <v>0</v>
      </c>
      <c r="BH626" s="112">
        <f>IF(N626="sníž. přenesená",J626,0)</f>
        <v>0</v>
      </c>
      <c r="BI626" s="112">
        <f>IF(N626="nulová",J626,0)</f>
        <v>0</v>
      </c>
      <c r="BJ626" s="18" t="s">
        <v>83</v>
      </c>
      <c r="BK626" s="112">
        <f>ROUND(I626*H626,2)</f>
        <v>0</v>
      </c>
      <c r="BL626" s="18" t="s">
        <v>153</v>
      </c>
      <c r="BM626" s="219" t="s">
        <v>397</v>
      </c>
    </row>
    <row r="627" spans="1:65" s="13" customFormat="1" ht="10">
      <c r="B627" s="220"/>
      <c r="C627" s="221"/>
      <c r="D627" s="222" t="s">
        <v>155</v>
      </c>
      <c r="E627" s="223" t="s">
        <v>1</v>
      </c>
      <c r="F627" s="224" t="s">
        <v>156</v>
      </c>
      <c r="G627" s="221"/>
      <c r="H627" s="223" t="s">
        <v>1</v>
      </c>
      <c r="I627" s="225"/>
      <c r="J627" s="221"/>
      <c r="K627" s="221"/>
      <c r="L627" s="226"/>
      <c r="M627" s="227"/>
      <c r="N627" s="228"/>
      <c r="O627" s="228"/>
      <c r="P627" s="228"/>
      <c r="Q627" s="228"/>
      <c r="R627" s="228"/>
      <c r="S627" s="228"/>
      <c r="T627" s="229"/>
      <c r="AT627" s="230" t="s">
        <v>155</v>
      </c>
      <c r="AU627" s="230" t="s">
        <v>87</v>
      </c>
      <c r="AV627" s="13" t="s">
        <v>83</v>
      </c>
      <c r="AW627" s="13" t="s">
        <v>32</v>
      </c>
      <c r="AX627" s="13" t="s">
        <v>78</v>
      </c>
      <c r="AY627" s="230" t="s">
        <v>146</v>
      </c>
    </row>
    <row r="628" spans="1:65" s="13" customFormat="1" ht="10">
      <c r="B628" s="220"/>
      <c r="C628" s="221"/>
      <c r="D628" s="222" t="s">
        <v>155</v>
      </c>
      <c r="E628" s="223" t="s">
        <v>1</v>
      </c>
      <c r="F628" s="224" t="s">
        <v>157</v>
      </c>
      <c r="G628" s="221"/>
      <c r="H628" s="223" t="s">
        <v>1</v>
      </c>
      <c r="I628" s="225"/>
      <c r="J628" s="221"/>
      <c r="K628" s="221"/>
      <c r="L628" s="226"/>
      <c r="M628" s="227"/>
      <c r="N628" s="228"/>
      <c r="O628" s="228"/>
      <c r="P628" s="228"/>
      <c r="Q628" s="228"/>
      <c r="R628" s="228"/>
      <c r="S628" s="228"/>
      <c r="T628" s="229"/>
      <c r="AT628" s="230" t="s">
        <v>155</v>
      </c>
      <c r="AU628" s="230" t="s">
        <v>87</v>
      </c>
      <c r="AV628" s="13" t="s">
        <v>83</v>
      </c>
      <c r="AW628" s="13" t="s">
        <v>32</v>
      </c>
      <c r="AX628" s="13" t="s">
        <v>78</v>
      </c>
      <c r="AY628" s="230" t="s">
        <v>146</v>
      </c>
    </row>
    <row r="629" spans="1:65" s="14" customFormat="1" ht="10">
      <c r="B629" s="231"/>
      <c r="C629" s="232"/>
      <c r="D629" s="222" t="s">
        <v>155</v>
      </c>
      <c r="E629" s="233" t="s">
        <v>1</v>
      </c>
      <c r="F629" s="234" t="s">
        <v>398</v>
      </c>
      <c r="G629" s="232"/>
      <c r="H629" s="235">
        <v>28.468</v>
      </c>
      <c r="I629" s="236"/>
      <c r="J629" s="232"/>
      <c r="K629" s="232"/>
      <c r="L629" s="237"/>
      <c r="M629" s="238"/>
      <c r="N629" s="239"/>
      <c r="O629" s="239"/>
      <c r="P629" s="239"/>
      <c r="Q629" s="239"/>
      <c r="R629" s="239"/>
      <c r="S629" s="239"/>
      <c r="T629" s="240"/>
      <c r="AT629" s="241" t="s">
        <v>155</v>
      </c>
      <c r="AU629" s="241" t="s">
        <v>87</v>
      </c>
      <c r="AV629" s="14" t="s">
        <v>87</v>
      </c>
      <c r="AW629" s="14" t="s">
        <v>32</v>
      </c>
      <c r="AX629" s="14" t="s">
        <v>78</v>
      </c>
      <c r="AY629" s="241" t="s">
        <v>146</v>
      </c>
    </row>
    <row r="630" spans="1:65" s="14" customFormat="1" ht="10">
      <c r="B630" s="231"/>
      <c r="C630" s="232"/>
      <c r="D630" s="222" t="s">
        <v>155</v>
      </c>
      <c r="E630" s="233" t="s">
        <v>1</v>
      </c>
      <c r="F630" s="234" t="s">
        <v>399</v>
      </c>
      <c r="G630" s="232"/>
      <c r="H630" s="235">
        <v>6.05</v>
      </c>
      <c r="I630" s="236"/>
      <c r="J630" s="232"/>
      <c r="K630" s="232"/>
      <c r="L630" s="237"/>
      <c r="M630" s="238"/>
      <c r="N630" s="239"/>
      <c r="O630" s="239"/>
      <c r="P630" s="239"/>
      <c r="Q630" s="239"/>
      <c r="R630" s="239"/>
      <c r="S630" s="239"/>
      <c r="T630" s="240"/>
      <c r="AT630" s="241" t="s">
        <v>155</v>
      </c>
      <c r="AU630" s="241" t="s">
        <v>87</v>
      </c>
      <c r="AV630" s="14" t="s">
        <v>87</v>
      </c>
      <c r="AW630" s="14" t="s">
        <v>32</v>
      </c>
      <c r="AX630" s="14" t="s">
        <v>78</v>
      </c>
      <c r="AY630" s="241" t="s">
        <v>146</v>
      </c>
    </row>
    <row r="631" spans="1:65" s="13" customFormat="1" ht="10">
      <c r="B631" s="220"/>
      <c r="C631" s="221"/>
      <c r="D631" s="222" t="s">
        <v>155</v>
      </c>
      <c r="E631" s="223" t="s">
        <v>1</v>
      </c>
      <c r="F631" s="224" t="s">
        <v>206</v>
      </c>
      <c r="G631" s="221"/>
      <c r="H631" s="223" t="s">
        <v>1</v>
      </c>
      <c r="I631" s="225"/>
      <c r="J631" s="221"/>
      <c r="K631" s="221"/>
      <c r="L631" s="226"/>
      <c r="M631" s="227"/>
      <c r="N631" s="228"/>
      <c r="O631" s="228"/>
      <c r="P631" s="228"/>
      <c r="Q631" s="228"/>
      <c r="R631" s="228"/>
      <c r="S631" s="228"/>
      <c r="T631" s="229"/>
      <c r="AT631" s="230" t="s">
        <v>155</v>
      </c>
      <c r="AU631" s="230" t="s">
        <v>87</v>
      </c>
      <c r="AV631" s="13" t="s">
        <v>83</v>
      </c>
      <c r="AW631" s="13" t="s">
        <v>32</v>
      </c>
      <c r="AX631" s="13" t="s">
        <v>78</v>
      </c>
      <c r="AY631" s="230" t="s">
        <v>146</v>
      </c>
    </row>
    <row r="632" spans="1:65" s="14" customFormat="1" ht="10">
      <c r="B632" s="231"/>
      <c r="C632" s="232"/>
      <c r="D632" s="222" t="s">
        <v>155</v>
      </c>
      <c r="E632" s="233" t="s">
        <v>1</v>
      </c>
      <c r="F632" s="234" t="s">
        <v>400</v>
      </c>
      <c r="G632" s="232"/>
      <c r="H632" s="235">
        <v>-1.1819999999999999</v>
      </c>
      <c r="I632" s="236"/>
      <c r="J632" s="232"/>
      <c r="K632" s="232"/>
      <c r="L632" s="237"/>
      <c r="M632" s="238"/>
      <c r="N632" s="239"/>
      <c r="O632" s="239"/>
      <c r="P632" s="239"/>
      <c r="Q632" s="239"/>
      <c r="R632" s="239"/>
      <c r="S632" s="239"/>
      <c r="T632" s="240"/>
      <c r="AT632" s="241" t="s">
        <v>155</v>
      </c>
      <c r="AU632" s="241" t="s">
        <v>87</v>
      </c>
      <c r="AV632" s="14" t="s">
        <v>87</v>
      </c>
      <c r="AW632" s="14" t="s">
        <v>32</v>
      </c>
      <c r="AX632" s="14" t="s">
        <v>78</v>
      </c>
      <c r="AY632" s="241" t="s">
        <v>146</v>
      </c>
    </row>
    <row r="633" spans="1:65" s="14" customFormat="1" ht="10">
      <c r="B633" s="231"/>
      <c r="C633" s="232"/>
      <c r="D633" s="222" t="s">
        <v>155</v>
      </c>
      <c r="E633" s="233" t="s">
        <v>1</v>
      </c>
      <c r="F633" s="234" t="s">
        <v>238</v>
      </c>
      <c r="G633" s="232"/>
      <c r="H633" s="235">
        <v>-1.5760000000000001</v>
      </c>
      <c r="I633" s="236"/>
      <c r="J633" s="232"/>
      <c r="K633" s="232"/>
      <c r="L633" s="237"/>
      <c r="M633" s="238"/>
      <c r="N633" s="239"/>
      <c r="O633" s="239"/>
      <c r="P633" s="239"/>
      <c r="Q633" s="239"/>
      <c r="R633" s="239"/>
      <c r="S633" s="239"/>
      <c r="T633" s="240"/>
      <c r="AT633" s="241" t="s">
        <v>155</v>
      </c>
      <c r="AU633" s="241" t="s">
        <v>87</v>
      </c>
      <c r="AV633" s="14" t="s">
        <v>87</v>
      </c>
      <c r="AW633" s="14" t="s">
        <v>32</v>
      </c>
      <c r="AX633" s="14" t="s">
        <v>78</v>
      </c>
      <c r="AY633" s="241" t="s">
        <v>146</v>
      </c>
    </row>
    <row r="634" spans="1:65" s="14" customFormat="1" ht="10">
      <c r="B634" s="231"/>
      <c r="C634" s="232"/>
      <c r="D634" s="222" t="s">
        <v>155</v>
      </c>
      <c r="E634" s="233" t="s">
        <v>1</v>
      </c>
      <c r="F634" s="234" t="s">
        <v>239</v>
      </c>
      <c r="G634" s="232"/>
      <c r="H634" s="235">
        <v>-0.7</v>
      </c>
      <c r="I634" s="236"/>
      <c r="J634" s="232"/>
      <c r="K634" s="232"/>
      <c r="L634" s="237"/>
      <c r="M634" s="238"/>
      <c r="N634" s="239"/>
      <c r="O634" s="239"/>
      <c r="P634" s="239"/>
      <c r="Q634" s="239"/>
      <c r="R634" s="239"/>
      <c r="S634" s="239"/>
      <c r="T634" s="240"/>
      <c r="AT634" s="241" t="s">
        <v>155</v>
      </c>
      <c r="AU634" s="241" t="s">
        <v>87</v>
      </c>
      <c r="AV634" s="14" t="s">
        <v>87</v>
      </c>
      <c r="AW634" s="14" t="s">
        <v>32</v>
      </c>
      <c r="AX634" s="14" t="s">
        <v>78</v>
      </c>
      <c r="AY634" s="241" t="s">
        <v>146</v>
      </c>
    </row>
    <row r="635" spans="1:65" s="16" customFormat="1" ht="10">
      <c r="B635" s="264"/>
      <c r="C635" s="265"/>
      <c r="D635" s="222" t="s">
        <v>155</v>
      </c>
      <c r="E635" s="266" t="s">
        <v>1</v>
      </c>
      <c r="F635" s="267" t="s">
        <v>187</v>
      </c>
      <c r="G635" s="265"/>
      <c r="H635" s="268">
        <v>31.06</v>
      </c>
      <c r="I635" s="269"/>
      <c r="J635" s="265"/>
      <c r="K635" s="265"/>
      <c r="L635" s="270"/>
      <c r="M635" s="271"/>
      <c r="N635" s="272"/>
      <c r="O635" s="272"/>
      <c r="P635" s="272"/>
      <c r="Q635" s="272"/>
      <c r="R635" s="272"/>
      <c r="S635" s="272"/>
      <c r="T635" s="273"/>
      <c r="AT635" s="274" t="s">
        <v>155</v>
      </c>
      <c r="AU635" s="274" t="s">
        <v>87</v>
      </c>
      <c r="AV635" s="16" t="s">
        <v>147</v>
      </c>
      <c r="AW635" s="16" t="s">
        <v>32</v>
      </c>
      <c r="AX635" s="16" t="s">
        <v>78</v>
      </c>
      <c r="AY635" s="274" t="s">
        <v>146</v>
      </c>
    </row>
    <row r="636" spans="1:65" s="13" customFormat="1" ht="10">
      <c r="B636" s="220"/>
      <c r="C636" s="221"/>
      <c r="D636" s="222" t="s">
        <v>155</v>
      </c>
      <c r="E636" s="223" t="s">
        <v>1</v>
      </c>
      <c r="F636" s="224" t="s">
        <v>159</v>
      </c>
      <c r="G636" s="221"/>
      <c r="H636" s="223" t="s">
        <v>1</v>
      </c>
      <c r="I636" s="225"/>
      <c r="J636" s="221"/>
      <c r="K636" s="221"/>
      <c r="L636" s="226"/>
      <c r="M636" s="227"/>
      <c r="N636" s="228"/>
      <c r="O636" s="228"/>
      <c r="P636" s="228"/>
      <c r="Q636" s="228"/>
      <c r="R636" s="228"/>
      <c r="S636" s="228"/>
      <c r="T636" s="229"/>
      <c r="AT636" s="230" t="s">
        <v>155</v>
      </c>
      <c r="AU636" s="230" t="s">
        <v>87</v>
      </c>
      <c r="AV636" s="13" t="s">
        <v>83</v>
      </c>
      <c r="AW636" s="13" t="s">
        <v>32</v>
      </c>
      <c r="AX636" s="13" t="s">
        <v>78</v>
      </c>
      <c r="AY636" s="230" t="s">
        <v>146</v>
      </c>
    </row>
    <row r="637" spans="1:65" s="14" customFormat="1" ht="10">
      <c r="B637" s="231"/>
      <c r="C637" s="232"/>
      <c r="D637" s="222" t="s">
        <v>155</v>
      </c>
      <c r="E637" s="233" t="s">
        <v>1</v>
      </c>
      <c r="F637" s="234" t="s">
        <v>398</v>
      </c>
      <c r="G637" s="232"/>
      <c r="H637" s="235">
        <v>28.468</v>
      </c>
      <c r="I637" s="236"/>
      <c r="J637" s="232"/>
      <c r="K637" s="232"/>
      <c r="L637" s="237"/>
      <c r="M637" s="238"/>
      <c r="N637" s="239"/>
      <c r="O637" s="239"/>
      <c r="P637" s="239"/>
      <c r="Q637" s="239"/>
      <c r="R637" s="239"/>
      <c r="S637" s="239"/>
      <c r="T637" s="240"/>
      <c r="AT637" s="241" t="s">
        <v>155</v>
      </c>
      <c r="AU637" s="241" t="s">
        <v>87</v>
      </c>
      <c r="AV637" s="14" t="s">
        <v>87</v>
      </c>
      <c r="AW637" s="14" t="s">
        <v>32</v>
      </c>
      <c r="AX637" s="14" t="s">
        <v>78</v>
      </c>
      <c r="AY637" s="241" t="s">
        <v>146</v>
      </c>
    </row>
    <row r="638" spans="1:65" s="14" customFormat="1" ht="10">
      <c r="B638" s="231"/>
      <c r="C638" s="232"/>
      <c r="D638" s="222" t="s">
        <v>155</v>
      </c>
      <c r="E638" s="233" t="s">
        <v>1</v>
      </c>
      <c r="F638" s="234" t="s">
        <v>399</v>
      </c>
      <c r="G638" s="232"/>
      <c r="H638" s="235">
        <v>6.05</v>
      </c>
      <c r="I638" s="236"/>
      <c r="J638" s="232"/>
      <c r="K638" s="232"/>
      <c r="L638" s="237"/>
      <c r="M638" s="238"/>
      <c r="N638" s="239"/>
      <c r="O638" s="239"/>
      <c r="P638" s="239"/>
      <c r="Q638" s="239"/>
      <c r="R638" s="239"/>
      <c r="S638" s="239"/>
      <c r="T638" s="240"/>
      <c r="AT638" s="241" t="s">
        <v>155</v>
      </c>
      <c r="AU638" s="241" t="s">
        <v>87</v>
      </c>
      <c r="AV638" s="14" t="s">
        <v>87</v>
      </c>
      <c r="AW638" s="14" t="s">
        <v>32</v>
      </c>
      <c r="AX638" s="14" t="s">
        <v>78</v>
      </c>
      <c r="AY638" s="241" t="s">
        <v>146</v>
      </c>
    </row>
    <row r="639" spans="1:65" s="13" customFormat="1" ht="10">
      <c r="B639" s="220"/>
      <c r="C639" s="221"/>
      <c r="D639" s="222" t="s">
        <v>155</v>
      </c>
      <c r="E639" s="223" t="s">
        <v>1</v>
      </c>
      <c r="F639" s="224" t="s">
        <v>206</v>
      </c>
      <c r="G639" s="221"/>
      <c r="H639" s="223" t="s">
        <v>1</v>
      </c>
      <c r="I639" s="225"/>
      <c r="J639" s="221"/>
      <c r="K639" s="221"/>
      <c r="L639" s="226"/>
      <c r="M639" s="227"/>
      <c r="N639" s="228"/>
      <c r="O639" s="228"/>
      <c r="P639" s="228"/>
      <c r="Q639" s="228"/>
      <c r="R639" s="228"/>
      <c r="S639" s="228"/>
      <c r="T639" s="229"/>
      <c r="AT639" s="230" t="s">
        <v>155</v>
      </c>
      <c r="AU639" s="230" t="s">
        <v>87</v>
      </c>
      <c r="AV639" s="13" t="s">
        <v>83</v>
      </c>
      <c r="AW639" s="13" t="s">
        <v>32</v>
      </c>
      <c r="AX639" s="13" t="s">
        <v>78</v>
      </c>
      <c r="AY639" s="230" t="s">
        <v>146</v>
      </c>
    </row>
    <row r="640" spans="1:65" s="14" customFormat="1" ht="10">
      <c r="B640" s="231"/>
      <c r="C640" s="232"/>
      <c r="D640" s="222" t="s">
        <v>155</v>
      </c>
      <c r="E640" s="233" t="s">
        <v>1</v>
      </c>
      <c r="F640" s="234" t="s">
        <v>400</v>
      </c>
      <c r="G640" s="232"/>
      <c r="H640" s="235">
        <v>-1.1819999999999999</v>
      </c>
      <c r="I640" s="236"/>
      <c r="J640" s="232"/>
      <c r="K640" s="232"/>
      <c r="L640" s="237"/>
      <c r="M640" s="238"/>
      <c r="N640" s="239"/>
      <c r="O640" s="239"/>
      <c r="P640" s="239"/>
      <c r="Q640" s="239"/>
      <c r="R640" s="239"/>
      <c r="S640" s="239"/>
      <c r="T640" s="240"/>
      <c r="AT640" s="241" t="s">
        <v>155</v>
      </c>
      <c r="AU640" s="241" t="s">
        <v>87</v>
      </c>
      <c r="AV640" s="14" t="s">
        <v>87</v>
      </c>
      <c r="AW640" s="14" t="s">
        <v>32</v>
      </c>
      <c r="AX640" s="14" t="s">
        <v>78</v>
      </c>
      <c r="AY640" s="241" t="s">
        <v>146</v>
      </c>
    </row>
    <row r="641" spans="2:51" s="14" customFormat="1" ht="10">
      <c r="B641" s="231"/>
      <c r="C641" s="232"/>
      <c r="D641" s="222" t="s">
        <v>155</v>
      </c>
      <c r="E641" s="233" t="s">
        <v>1</v>
      </c>
      <c r="F641" s="234" t="s">
        <v>238</v>
      </c>
      <c r="G641" s="232"/>
      <c r="H641" s="235">
        <v>-1.5760000000000001</v>
      </c>
      <c r="I641" s="236"/>
      <c r="J641" s="232"/>
      <c r="K641" s="232"/>
      <c r="L641" s="237"/>
      <c r="M641" s="238"/>
      <c r="N641" s="239"/>
      <c r="O641" s="239"/>
      <c r="P641" s="239"/>
      <c r="Q641" s="239"/>
      <c r="R641" s="239"/>
      <c r="S641" s="239"/>
      <c r="T641" s="240"/>
      <c r="AT641" s="241" t="s">
        <v>155</v>
      </c>
      <c r="AU641" s="241" t="s">
        <v>87</v>
      </c>
      <c r="AV641" s="14" t="s">
        <v>87</v>
      </c>
      <c r="AW641" s="14" t="s">
        <v>32</v>
      </c>
      <c r="AX641" s="14" t="s">
        <v>78</v>
      </c>
      <c r="AY641" s="241" t="s">
        <v>146</v>
      </c>
    </row>
    <row r="642" spans="2:51" s="16" customFormat="1" ht="10">
      <c r="B642" s="264"/>
      <c r="C642" s="265"/>
      <c r="D642" s="222" t="s">
        <v>155</v>
      </c>
      <c r="E642" s="266" t="s">
        <v>1</v>
      </c>
      <c r="F642" s="267" t="s">
        <v>187</v>
      </c>
      <c r="G642" s="265"/>
      <c r="H642" s="268">
        <v>31.76</v>
      </c>
      <c r="I642" s="269"/>
      <c r="J642" s="265"/>
      <c r="K642" s="265"/>
      <c r="L642" s="270"/>
      <c r="M642" s="271"/>
      <c r="N642" s="272"/>
      <c r="O642" s="272"/>
      <c r="P642" s="272"/>
      <c r="Q642" s="272"/>
      <c r="R642" s="272"/>
      <c r="S642" s="272"/>
      <c r="T642" s="273"/>
      <c r="AT642" s="274" t="s">
        <v>155</v>
      </c>
      <c r="AU642" s="274" t="s">
        <v>87</v>
      </c>
      <c r="AV642" s="16" t="s">
        <v>147</v>
      </c>
      <c r="AW642" s="16" t="s">
        <v>32</v>
      </c>
      <c r="AX642" s="16" t="s">
        <v>78</v>
      </c>
      <c r="AY642" s="274" t="s">
        <v>146</v>
      </c>
    </row>
    <row r="643" spans="2:51" s="13" customFormat="1" ht="10">
      <c r="B643" s="220"/>
      <c r="C643" s="221"/>
      <c r="D643" s="222" t="s">
        <v>155</v>
      </c>
      <c r="E643" s="223" t="s">
        <v>1</v>
      </c>
      <c r="F643" s="224" t="s">
        <v>173</v>
      </c>
      <c r="G643" s="221"/>
      <c r="H643" s="223" t="s">
        <v>1</v>
      </c>
      <c r="I643" s="225"/>
      <c r="J643" s="221"/>
      <c r="K643" s="221"/>
      <c r="L643" s="226"/>
      <c r="M643" s="227"/>
      <c r="N643" s="228"/>
      <c r="O643" s="228"/>
      <c r="P643" s="228"/>
      <c r="Q643" s="228"/>
      <c r="R643" s="228"/>
      <c r="S643" s="228"/>
      <c r="T643" s="229"/>
      <c r="AT643" s="230" t="s">
        <v>155</v>
      </c>
      <c r="AU643" s="230" t="s">
        <v>87</v>
      </c>
      <c r="AV643" s="13" t="s">
        <v>83</v>
      </c>
      <c r="AW643" s="13" t="s">
        <v>32</v>
      </c>
      <c r="AX643" s="13" t="s">
        <v>78</v>
      </c>
      <c r="AY643" s="230" t="s">
        <v>146</v>
      </c>
    </row>
    <row r="644" spans="2:51" s="14" customFormat="1" ht="10">
      <c r="B644" s="231"/>
      <c r="C644" s="232"/>
      <c r="D644" s="222" t="s">
        <v>155</v>
      </c>
      <c r="E644" s="233" t="s">
        <v>1</v>
      </c>
      <c r="F644" s="234" t="s">
        <v>398</v>
      </c>
      <c r="G644" s="232"/>
      <c r="H644" s="235">
        <v>28.468</v>
      </c>
      <c r="I644" s="236"/>
      <c r="J644" s="232"/>
      <c r="K644" s="232"/>
      <c r="L644" s="237"/>
      <c r="M644" s="238"/>
      <c r="N644" s="239"/>
      <c r="O644" s="239"/>
      <c r="P644" s="239"/>
      <c r="Q644" s="239"/>
      <c r="R644" s="239"/>
      <c r="S644" s="239"/>
      <c r="T644" s="240"/>
      <c r="AT644" s="241" t="s">
        <v>155</v>
      </c>
      <c r="AU644" s="241" t="s">
        <v>87</v>
      </c>
      <c r="AV644" s="14" t="s">
        <v>87</v>
      </c>
      <c r="AW644" s="14" t="s">
        <v>32</v>
      </c>
      <c r="AX644" s="14" t="s">
        <v>78</v>
      </c>
      <c r="AY644" s="241" t="s">
        <v>146</v>
      </c>
    </row>
    <row r="645" spans="2:51" s="14" customFormat="1" ht="10">
      <c r="B645" s="231"/>
      <c r="C645" s="232"/>
      <c r="D645" s="222" t="s">
        <v>155</v>
      </c>
      <c r="E645" s="233" t="s">
        <v>1</v>
      </c>
      <c r="F645" s="234" t="s">
        <v>401</v>
      </c>
      <c r="G645" s="232"/>
      <c r="H645" s="235">
        <v>6.05</v>
      </c>
      <c r="I645" s="236"/>
      <c r="J645" s="232"/>
      <c r="K645" s="232"/>
      <c r="L645" s="237"/>
      <c r="M645" s="238"/>
      <c r="N645" s="239"/>
      <c r="O645" s="239"/>
      <c r="P645" s="239"/>
      <c r="Q645" s="239"/>
      <c r="R645" s="239"/>
      <c r="S645" s="239"/>
      <c r="T645" s="240"/>
      <c r="AT645" s="241" t="s">
        <v>155</v>
      </c>
      <c r="AU645" s="241" t="s">
        <v>87</v>
      </c>
      <c r="AV645" s="14" t="s">
        <v>87</v>
      </c>
      <c r="AW645" s="14" t="s">
        <v>32</v>
      </c>
      <c r="AX645" s="14" t="s">
        <v>78</v>
      </c>
      <c r="AY645" s="241" t="s">
        <v>146</v>
      </c>
    </row>
    <row r="646" spans="2:51" s="13" customFormat="1" ht="10">
      <c r="B646" s="220"/>
      <c r="C646" s="221"/>
      <c r="D646" s="222" t="s">
        <v>155</v>
      </c>
      <c r="E646" s="223" t="s">
        <v>1</v>
      </c>
      <c r="F646" s="224" t="s">
        <v>206</v>
      </c>
      <c r="G646" s="221"/>
      <c r="H646" s="223" t="s">
        <v>1</v>
      </c>
      <c r="I646" s="225"/>
      <c r="J646" s="221"/>
      <c r="K646" s="221"/>
      <c r="L646" s="226"/>
      <c r="M646" s="227"/>
      <c r="N646" s="228"/>
      <c r="O646" s="228"/>
      <c r="P646" s="228"/>
      <c r="Q646" s="228"/>
      <c r="R646" s="228"/>
      <c r="S646" s="228"/>
      <c r="T646" s="229"/>
      <c r="AT646" s="230" t="s">
        <v>155</v>
      </c>
      <c r="AU646" s="230" t="s">
        <v>87</v>
      </c>
      <c r="AV646" s="13" t="s">
        <v>83</v>
      </c>
      <c r="AW646" s="13" t="s">
        <v>32</v>
      </c>
      <c r="AX646" s="13" t="s">
        <v>78</v>
      </c>
      <c r="AY646" s="230" t="s">
        <v>146</v>
      </c>
    </row>
    <row r="647" spans="2:51" s="14" customFormat="1" ht="10">
      <c r="B647" s="231"/>
      <c r="C647" s="232"/>
      <c r="D647" s="222" t="s">
        <v>155</v>
      </c>
      <c r="E647" s="233" t="s">
        <v>1</v>
      </c>
      <c r="F647" s="234" t="s">
        <v>402</v>
      </c>
      <c r="G647" s="232"/>
      <c r="H647" s="235">
        <v>-2.758</v>
      </c>
      <c r="I647" s="236"/>
      <c r="J647" s="232"/>
      <c r="K647" s="232"/>
      <c r="L647" s="237"/>
      <c r="M647" s="238"/>
      <c r="N647" s="239"/>
      <c r="O647" s="239"/>
      <c r="P647" s="239"/>
      <c r="Q647" s="239"/>
      <c r="R647" s="239"/>
      <c r="S647" s="239"/>
      <c r="T647" s="240"/>
      <c r="AT647" s="241" t="s">
        <v>155</v>
      </c>
      <c r="AU647" s="241" t="s">
        <v>87</v>
      </c>
      <c r="AV647" s="14" t="s">
        <v>87</v>
      </c>
      <c r="AW647" s="14" t="s">
        <v>32</v>
      </c>
      <c r="AX647" s="14" t="s">
        <v>78</v>
      </c>
      <c r="AY647" s="241" t="s">
        <v>146</v>
      </c>
    </row>
    <row r="648" spans="2:51" s="14" customFormat="1" ht="10">
      <c r="B648" s="231"/>
      <c r="C648" s="232"/>
      <c r="D648" s="222" t="s">
        <v>155</v>
      </c>
      <c r="E648" s="233" t="s">
        <v>1</v>
      </c>
      <c r="F648" s="234" t="s">
        <v>238</v>
      </c>
      <c r="G648" s="232"/>
      <c r="H648" s="235">
        <v>-1.5760000000000001</v>
      </c>
      <c r="I648" s="236"/>
      <c r="J648" s="232"/>
      <c r="K648" s="232"/>
      <c r="L648" s="237"/>
      <c r="M648" s="238"/>
      <c r="N648" s="239"/>
      <c r="O648" s="239"/>
      <c r="P648" s="239"/>
      <c r="Q648" s="239"/>
      <c r="R648" s="239"/>
      <c r="S648" s="239"/>
      <c r="T648" s="240"/>
      <c r="AT648" s="241" t="s">
        <v>155</v>
      </c>
      <c r="AU648" s="241" t="s">
        <v>87</v>
      </c>
      <c r="AV648" s="14" t="s">
        <v>87</v>
      </c>
      <c r="AW648" s="14" t="s">
        <v>32</v>
      </c>
      <c r="AX648" s="14" t="s">
        <v>78</v>
      </c>
      <c r="AY648" s="241" t="s">
        <v>146</v>
      </c>
    </row>
    <row r="649" spans="2:51" s="14" customFormat="1" ht="10">
      <c r="B649" s="231"/>
      <c r="C649" s="232"/>
      <c r="D649" s="222" t="s">
        <v>155</v>
      </c>
      <c r="E649" s="233" t="s">
        <v>1</v>
      </c>
      <c r="F649" s="234" t="s">
        <v>239</v>
      </c>
      <c r="G649" s="232"/>
      <c r="H649" s="235">
        <v>-0.7</v>
      </c>
      <c r="I649" s="236"/>
      <c r="J649" s="232"/>
      <c r="K649" s="232"/>
      <c r="L649" s="237"/>
      <c r="M649" s="238"/>
      <c r="N649" s="239"/>
      <c r="O649" s="239"/>
      <c r="P649" s="239"/>
      <c r="Q649" s="239"/>
      <c r="R649" s="239"/>
      <c r="S649" s="239"/>
      <c r="T649" s="240"/>
      <c r="AT649" s="241" t="s">
        <v>155</v>
      </c>
      <c r="AU649" s="241" t="s">
        <v>87</v>
      </c>
      <c r="AV649" s="14" t="s">
        <v>87</v>
      </c>
      <c r="AW649" s="14" t="s">
        <v>32</v>
      </c>
      <c r="AX649" s="14" t="s">
        <v>78</v>
      </c>
      <c r="AY649" s="241" t="s">
        <v>146</v>
      </c>
    </row>
    <row r="650" spans="2:51" s="16" customFormat="1" ht="10">
      <c r="B650" s="264"/>
      <c r="C650" s="265"/>
      <c r="D650" s="222" t="s">
        <v>155</v>
      </c>
      <c r="E650" s="266" t="s">
        <v>1</v>
      </c>
      <c r="F650" s="267" t="s">
        <v>187</v>
      </c>
      <c r="G650" s="265"/>
      <c r="H650" s="268">
        <v>29.484000000000002</v>
      </c>
      <c r="I650" s="269"/>
      <c r="J650" s="265"/>
      <c r="K650" s="265"/>
      <c r="L650" s="270"/>
      <c r="M650" s="271"/>
      <c r="N650" s="272"/>
      <c r="O650" s="272"/>
      <c r="P650" s="272"/>
      <c r="Q650" s="272"/>
      <c r="R650" s="272"/>
      <c r="S650" s="272"/>
      <c r="T650" s="273"/>
      <c r="AT650" s="274" t="s">
        <v>155</v>
      </c>
      <c r="AU650" s="274" t="s">
        <v>87</v>
      </c>
      <c r="AV650" s="16" t="s">
        <v>147</v>
      </c>
      <c r="AW650" s="16" t="s">
        <v>32</v>
      </c>
      <c r="AX650" s="16" t="s">
        <v>78</v>
      </c>
      <c r="AY650" s="274" t="s">
        <v>146</v>
      </c>
    </row>
    <row r="651" spans="2:51" s="13" customFormat="1" ht="10">
      <c r="B651" s="220"/>
      <c r="C651" s="221"/>
      <c r="D651" s="222" t="s">
        <v>155</v>
      </c>
      <c r="E651" s="223" t="s">
        <v>1</v>
      </c>
      <c r="F651" s="224" t="s">
        <v>174</v>
      </c>
      <c r="G651" s="221"/>
      <c r="H651" s="223" t="s">
        <v>1</v>
      </c>
      <c r="I651" s="225"/>
      <c r="J651" s="221"/>
      <c r="K651" s="221"/>
      <c r="L651" s="226"/>
      <c r="M651" s="227"/>
      <c r="N651" s="228"/>
      <c r="O651" s="228"/>
      <c r="P651" s="228"/>
      <c r="Q651" s="228"/>
      <c r="R651" s="228"/>
      <c r="S651" s="228"/>
      <c r="T651" s="229"/>
      <c r="AT651" s="230" t="s">
        <v>155</v>
      </c>
      <c r="AU651" s="230" t="s">
        <v>87</v>
      </c>
      <c r="AV651" s="13" t="s">
        <v>83</v>
      </c>
      <c r="AW651" s="13" t="s">
        <v>32</v>
      </c>
      <c r="AX651" s="13" t="s">
        <v>78</v>
      </c>
      <c r="AY651" s="230" t="s">
        <v>146</v>
      </c>
    </row>
    <row r="652" spans="2:51" s="14" customFormat="1" ht="10">
      <c r="B652" s="231"/>
      <c r="C652" s="232"/>
      <c r="D652" s="222" t="s">
        <v>155</v>
      </c>
      <c r="E652" s="233" t="s">
        <v>1</v>
      </c>
      <c r="F652" s="234" t="s">
        <v>398</v>
      </c>
      <c r="G652" s="232"/>
      <c r="H652" s="235">
        <v>28.468</v>
      </c>
      <c r="I652" s="236"/>
      <c r="J652" s="232"/>
      <c r="K652" s="232"/>
      <c r="L652" s="237"/>
      <c r="M652" s="238"/>
      <c r="N652" s="239"/>
      <c r="O652" s="239"/>
      <c r="P652" s="239"/>
      <c r="Q652" s="239"/>
      <c r="R652" s="239"/>
      <c r="S652" s="239"/>
      <c r="T652" s="240"/>
      <c r="AT652" s="241" t="s">
        <v>155</v>
      </c>
      <c r="AU652" s="241" t="s">
        <v>87</v>
      </c>
      <c r="AV652" s="14" t="s">
        <v>87</v>
      </c>
      <c r="AW652" s="14" t="s">
        <v>32</v>
      </c>
      <c r="AX652" s="14" t="s">
        <v>78</v>
      </c>
      <c r="AY652" s="241" t="s">
        <v>146</v>
      </c>
    </row>
    <row r="653" spans="2:51" s="14" customFormat="1" ht="10">
      <c r="B653" s="231"/>
      <c r="C653" s="232"/>
      <c r="D653" s="222" t="s">
        <v>155</v>
      </c>
      <c r="E653" s="233" t="s">
        <v>1</v>
      </c>
      <c r="F653" s="234" t="s">
        <v>401</v>
      </c>
      <c r="G653" s="232"/>
      <c r="H653" s="235">
        <v>6.05</v>
      </c>
      <c r="I653" s="236"/>
      <c r="J653" s="232"/>
      <c r="K653" s="232"/>
      <c r="L653" s="237"/>
      <c r="M653" s="238"/>
      <c r="N653" s="239"/>
      <c r="O653" s="239"/>
      <c r="P653" s="239"/>
      <c r="Q653" s="239"/>
      <c r="R653" s="239"/>
      <c r="S653" s="239"/>
      <c r="T653" s="240"/>
      <c r="AT653" s="241" t="s">
        <v>155</v>
      </c>
      <c r="AU653" s="241" t="s">
        <v>87</v>
      </c>
      <c r="AV653" s="14" t="s">
        <v>87</v>
      </c>
      <c r="AW653" s="14" t="s">
        <v>32</v>
      </c>
      <c r="AX653" s="14" t="s">
        <v>78</v>
      </c>
      <c r="AY653" s="241" t="s">
        <v>146</v>
      </c>
    </row>
    <row r="654" spans="2:51" s="13" customFormat="1" ht="10">
      <c r="B654" s="220"/>
      <c r="C654" s="221"/>
      <c r="D654" s="222" t="s">
        <v>155</v>
      </c>
      <c r="E654" s="223" t="s">
        <v>1</v>
      </c>
      <c r="F654" s="224" t="s">
        <v>206</v>
      </c>
      <c r="G654" s="221"/>
      <c r="H654" s="223" t="s">
        <v>1</v>
      </c>
      <c r="I654" s="225"/>
      <c r="J654" s="221"/>
      <c r="K654" s="221"/>
      <c r="L654" s="226"/>
      <c r="M654" s="227"/>
      <c r="N654" s="228"/>
      <c r="O654" s="228"/>
      <c r="P654" s="228"/>
      <c r="Q654" s="228"/>
      <c r="R654" s="228"/>
      <c r="S654" s="228"/>
      <c r="T654" s="229"/>
      <c r="AT654" s="230" t="s">
        <v>155</v>
      </c>
      <c r="AU654" s="230" t="s">
        <v>87</v>
      </c>
      <c r="AV654" s="13" t="s">
        <v>83</v>
      </c>
      <c r="AW654" s="13" t="s">
        <v>32</v>
      </c>
      <c r="AX654" s="13" t="s">
        <v>78</v>
      </c>
      <c r="AY654" s="230" t="s">
        <v>146</v>
      </c>
    </row>
    <row r="655" spans="2:51" s="14" customFormat="1" ht="10">
      <c r="B655" s="231"/>
      <c r="C655" s="232"/>
      <c r="D655" s="222" t="s">
        <v>155</v>
      </c>
      <c r="E655" s="233" t="s">
        <v>1</v>
      </c>
      <c r="F655" s="234" t="s">
        <v>402</v>
      </c>
      <c r="G655" s="232"/>
      <c r="H655" s="235">
        <v>-2.758</v>
      </c>
      <c r="I655" s="236"/>
      <c r="J655" s="232"/>
      <c r="K655" s="232"/>
      <c r="L655" s="237"/>
      <c r="M655" s="238"/>
      <c r="N655" s="239"/>
      <c r="O655" s="239"/>
      <c r="P655" s="239"/>
      <c r="Q655" s="239"/>
      <c r="R655" s="239"/>
      <c r="S655" s="239"/>
      <c r="T655" s="240"/>
      <c r="AT655" s="241" t="s">
        <v>155</v>
      </c>
      <c r="AU655" s="241" t="s">
        <v>87</v>
      </c>
      <c r="AV655" s="14" t="s">
        <v>87</v>
      </c>
      <c r="AW655" s="14" t="s">
        <v>32</v>
      </c>
      <c r="AX655" s="14" t="s">
        <v>78</v>
      </c>
      <c r="AY655" s="241" t="s">
        <v>146</v>
      </c>
    </row>
    <row r="656" spans="2:51" s="14" customFormat="1" ht="10">
      <c r="B656" s="231"/>
      <c r="C656" s="232"/>
      <c r="D656" s="222" t="s">
        <v>155</v>
      </c>
      <c r="E656" s="233" t="s">
        <v>1</v>
      </c>
      <c r="F656" s="234" t="s">
        <v>238</v>
      </c>
      <c r="G656" s="232"/>
      <c r="H656" s="235">
        <v>-1.5760000000000001</v>
      </c>
      <c r="I656" s="236"/>
      <c r="J656" s="232"/>
      <c r="K656" s="232"/>
      <c r="L656" s="237"/>
      <c r="M656" s="238"/>
      <c r="N656" s="239"/>
      <c r="O656" s="239"/>
      <c r="P656" s="239"/>
      <c r="Q656" s="239"/>
      <c r="R656" s="239"/>
      <c r="S656" s="239"/>
      <c r="T656" s="240"/>
      <c r="AT656" s="241" t="s">
        <v>155</v>
      </c>
      <c r="AU656" s="241" t="s">
        <v>87</v>
      </c>
      <c r="AV656" s="14" t="s">
        <v>87</v>
      </c>
      <c r="AW656" s="14" t="s">
        <v>32</v>
      </c>
      <c r="AX656" s="14" t="s">
        <v>78</v>
      </c>
      <c r="AY656" s="241" t="s">
        <v>146</v>
      </c>
    </row>
    <row r="657" spans="1:65" s="16" customFormat="1" ht="10">
      <c r="B657" s="264"/>
      <c r="C657" s="265"/>
      <c r="D657" s="222" t="s">
        <v>155</v>
      </c>
      <c r="E657" s="266" t="s">
        <v>1</v>
      </c>
      <c r="F657" s="267" t="s">
        <v>187</v>
      </c>
      <c r="G657" s="265"/>
      <c r="H657" s="268">
        <v>30.184000000000001</v>
      </c>
      <c r="I657" s="269"/>
      <c r="J657" s="265"/>
      <c r="K657" s="265"/>
      <c r="L657" s="270"/>
      <c r="M657" s="271"/>
      <c r="N657" s="272"/>
      <c r="O657" s="272"/>
      <c r="P657" s="272"/>
      <c r="Q657" s="272"/>
      <c r="R657" s="272"/>
      <c r="S657" s="272"/>
      <c r="T657" s="273"/>
      <c r="AT657" s="274" t="s">
        <v>155</v>
      </c>
      <c r="AU657" s="274" t="s">
        <v>87</v>
      </c>
      <c r="AV657" s="16" t="s">
        <v>147</v>
      </c>
      <c r="AW657" s="16" t="s">
        <v>32</v>
      </c>
      <c r="AX657" s="16" t="s">
        <v>78</v>
      </c>
      <c r="AY657" s="274" t="s">
        <v>146</v>
      </c>
    </row>
    <row r="658" spans="1:65" s="15" customFormat="1" ht="10">
      <c r="B658" s="242"/>
      <c r="C658" s="243"/>
      <c r="D658" s="222" t="s">
        <v>155</v>
      </c>
      <c r="E658" s="244" t="s">
        <v>1</v>
      </c>
      <c r="F658" s="245" t="s">
        <v>160</v>
      </c>
      <c r="G658" s="243"/>
      <c r="H658" s="246">
        <v>122.488</v>
      </c>
      <c r="I658" s="247"/>
      <c r="J658" s="243"/>
      <c r="K658" s="243"/>
      <c r="L658" s="248"/>
      <c r="M658" s="249"/>
      <c r="N658" s="250"/>
      <c r="O658" s="250"/>
      <c r="P658" s="250"/>
      <c r="Q658" s="250"/>
      <c r="R658" s="250"/>
      <c r="S658" s="250"/>
      <c r="T658" s="251"/>
      <c r="AT658" s="252" t="s">
        <v>155</v>
      </c>
      <c r="AU658" s="252" t="s">
        <v>87</v>
      </c>
      <c r="AV658" s="15" t="s">
        <v>153</v>
      </c>
      <c r="AW658" s="15" t="s">
        <v>32</v>
      </c>
      <c r="AX658" s="15" t="s">
        <v>83</v>
      </c>
      <c r="AY658" s="252" t="s">
        <v>146</v>
      </c>
    </row>
    <row r="659" spans="1:65" s="2" customFormat="1" ht="24.15" customHeight="1">
      <c r="A659" s="36"/>
      <c r="B659" s="37"/>
      <c r="C659" s="207" t="s">
        <v>403</v>
      </c>
      <c r="D659" s="207" t="s">
        <v>149</v>
      </c>
      <c r="E659" s="208" t="s">
        <v>404</v>
      </c>
      <c r="F659" s="209" t="s">
        <v>405</v>
      </c>
      <c r="G659" s="210" t="s">
        <v>196</v>
      </c>
      <c r="H659" s="211">
        <v>86.027000000000001</v>
      </c>
      <c r="I659" s="212"/>
      <c r="J659" s="213">
        <f>ROUND(I659*H659,2)</f>
        <v>0</v>
      </c>
      <c r="K659" s="214"/>
      <c r="L659" s="39"/>
      <c r="M659" s="215" t="s">
        <v>1</v>
      </c>
      <c r="N659" s="216" t="s">
        <v>43</v>
      </c>
      <c r="O659" s="73"/>
      <c r="P659" s="217">
        <f>O659*H659</f>
        <v>0</v>
      </c>
      <c r="Q659" s="217">
        <v>0</v>
      </c>
      <c r="R659" s="217">
        <f>Q659*H659</f>
        <v>0</v>
      </c>
      <c r="S659" s="217">
        <v>6.8000000000000005E-2</v>
      </c>
      <c r="T659" s="218">
        <f>S659*H659</f>
        <v>5.8498360000000007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219" t="s">
        <v>153</v>
      </c>
      <c r="AT659" s="219" t="s">
        <v>149</v>
      </c>
      <c r="AU659" s="219" t="s">
        <v>87</v>
      </c>
      <c r="AY659" s="18" t="s">
        <v>146</v>
      </c>
      <c r="BE659" s="112">
        <f>IF(N659="základní",J659,0)</f>
        <v>0</v>
      </c>
      <c r="BF659" s="112">
        <f>IF(N659="snížená",J659,0)</f>
        <v>0</v>
      </c>
      <c r="BG659" s="112">
        <f>IF(N659="zákl. přenesená",J659,0)</f>
        <v>0</v>
      </c>
      <c r="BH659" s="112">
        <f>IF(N659="sníž. přenesená",J659,0)</f>
        <v>0</v>
      </c>
      <c r="BI659" s="112">
        <f>IF(N659="nulová",J659,0)</f>
        <v>0</v>
      </c>
      <c r="BJ659" s="18" t="s">
        <v>83</v>
      </c>
      <c r="BK659" s="112">
        <f>ROUND(I659*H659,2)</f>
        <v>0</v>
      </c>
      <c r="BL659" s="18" t="s">
        <v>153</v>
      </c>
      <c r="BM659" s="219" t="s">
        <v>406</v>
      </c>
    </row>
    <row r="660" spans="1:65" s="13" customFormat="1" ht="10">
      <c r="B660" s="220"/>
      <c r="C660" s="221"/>
      <c r="D660" s="222" t="s">
        <v>155</v>
      </c>
      <c r="E660" s="223" t="s">
        <v>1</v>
      </c>
      <c r="F660" s="224" t="s">
        <v>156</v>
      </c>
      <c r="G660" s="221"/>
      <c r="H660" s="223" t="s">
        <v>1</v>
      </c>
      <c r="I660" s="225"/>
      <c r="J660" s="221"/>
      <c r="K660" s="221"/>
      <c r="L660" s="226"/>
      <c r="M660" s="227"/>
      <c r="N660" s="228"/>
      <c r="O660" s="228"/>
      <c r="P660" s="228"/>
      <c r="Q660" s="228"/>
      <c r="R660" s="228"/>
      <c r="S660" s="228"/>
      <c r="T660" s="229"/>
      <c r="AT660" s="230" t="s">
        <v>155</v>
      </c>
      <c r="AU660" s="230" t="s">
        <v>87</v>
      </c>
      <c r="AV660" s="13" t="s">
        <v>83</v>
      </c>
      <c r="AW660" s="13" t="s">
        <v>32</v>
      </c>
      <c r="AX660" s="13" t="s">
        <v>78</v>
      </c>
      <c r="AY660" s="230" t="s">
        <v>146</v>
      </c>
    </row>
    <row r="661" spans="1:65" s="13" customFormat="1" ht="10">
      <c r="B661" s="220"/>
      <c r="C661" s="221"/>
      <c r="D661" s="222" t="s">
        <v>155</v>
      </c>
      <c r="E661" s="223" t="s">
        <v>1</v>
      </c>
      <c r="F661" s="224" t="s">
        <v>157</v>
      </c>
      <c r="G661" s="221"/>
      <c r="H661" s="223" t="s">
        <v>1</v>
      </c>
      <c r="I661" s="225"/>
      <c r="J661" s="221"/>
      <c r="K661" s="221"/>
      <c r="L661" s="226"/>
      <c r="M661" s="227"/>
      <c r="N661" s="228"/>
      <c r="O661" s="228"/>
      <c r="P661" s="228"/>
      <c r="Q661" s="228"/>
      <c r="R661" s="228"/>
      <c r="S661" s="228"/>
      <c r="T661" s="229"/>
      <c r="AT661" s="230" t="s">
        <v>155</v>
      </c>
      <c r="AU661" s="230" t="s">
        <v>87</v>
      </c>
      <c r="AV661" s="13" t="s">
        <v>83</v>
      </c>
      <c r="AW661" s="13" t="s">
        <v>32</v>
      </c>
      <c r="AX661" s="13" t="s">
        <v>78</v>
      </c>
      <c r="AY661" s="230" t="s">
        <v>146</v>
      </c>
    </row>
    <row r="662" spans="1:65" s="14" customFormat="1" ht="10">
      <c r="B662" s="231"/>
      <c r="C662" s="232"/>
      <c r="D662" s="222" t="s">
        <v>155</v>
      </c>
      <c r="E662" s="233" t="s">
        <v>1</v>
      </c>
      <c r="F662" s="234" t="s">
        <v>407</v>
      </c>
      <c r="G662" s="232"/>
      <c r="H662" s="235">
        <v>19.5</v>
      </c>
      <c r="I662" s="236"/>
      <c r="J662" s="232"/>
      <c r="K662" s="232"/>
      <c r="L662" s="237"/>
      <c r="M662" s="238"/>
      <c r="N662" s="239"/>
      <c r="O662" s="239"/>
      <c r="P662" s="239"/>
      <c r="Q662" s="239"/>
      <c r="R662" s="239"/>
      <c r="S662" s="239"/>
      <c r="T662" s="240"/>
      <c r="AT662" s="241" t="s">
        <v>155</v>
      </c>
      <c r="AU662" s="241" t="s">
        <v>87</v>
      </c>
      <c r="AV662" s="14" t="s">
        <v>87</v>
      </c>
      <c r="AW662" s="14" t="s">
        <v>32</v>
      </c>
      <c r="AX662" s="14" t="s">
        <v>78</v>
      </c>
      <c r="AY662" s="241" t="s">
        <v>146</v>
      </c>
    </row>
    <row r="663" spans="1:65" s="14" customFormat="1" ht="10">
      <c r="B663" s="231"/>
      <c r="C663" s="232"/>
      <c r="D663" s="222" t="s">
        <v>155</v>
      </c>
      <c r="E663" s="233" t="s">
        <v>1</v>
      </c>
      <c r="F663" s="234" t="s">
        <v>408</v>
      </c>
      <c r="G663" s="232"/>
      <c r="H663" s="235">
        <v>3.375</v>
      </c>
      <c r="I663" s="236"/>
      <c r="J663" s="232"/>
      <c r="K663" s="232"/>
      <c r="L663" s="237"/>
      <c r="M663" s="238"/>
      <c r="N663" s="239"/>
      <c r="O663" s="239"/>
      <c r="P663" s="239"/>
      <c r="Q663" s="239"/>
      <c r="R663" s="239"/>
      <c r="S663" s="239"/>
      <c r="T663" s="240"/>
      <c r="AT663" s="241" t="s">
        <v>155</v>
      </c>
      <c r="AU663" s="241" t="s">
        <v>87</v>
      </c>
      <c r="AV663" s="14" t="s">
        <v>87</v>
      </c>
      <c r="AW663" s="14" t="s">
        <v>32</v>
      </c>
      <c r="AX663" s="14" t="s">
        <v>78</v>
      </c>
      <c r="AY663" s="241" t="s">
        <v>146</v>
      </c>
    </row>
    <row r="664" spans="1:65" s="13" customFormat="1" ht="10">
      <c r="B664" s="220"/>
      <c r="C664" s="221"/>
      <c r="D664" s="222" t="s">
        <v>155</v>
      </c>
      <c r="E664" s="223" t="s">
        <v>1</v>
      </c>
      <c r="F664" s="224" t="s">
        <v>206</v>
      </c>
      <c r="G664" s="221"/>
      <c r="H664" s="223" t="s">
        <v>1</v>
      </c>
      <c r="I664" s="225"/>
      <c r="J664" s="221"/>
      <c r="K664" s="221"/>
      <c r="L664" s="226"/>
      <c r="M664" s="227"/>
      <c r="N664" s="228"/>
      <c r="O664" s="228"/>
      <c r="P664" s="228"/>
      <c r="Q664" s="228"/>
      <c r="R664" s="228"/>
      <c r="S664" s="228"/>
      <c r="T664" s="229"/>
      <c r="AT664" s="230" t="s">
        <v>155</v>
      </c>
      <c r="AU664" s="230" t="s">
        <v>87</v>
      </c>
      <c r="AV664" s="13" t="s">
        <v>83</v>
      </c>
      <c r="AW664" s="13" t="s">
        <v>32</v>
      </c>
      <c r="AX664" s="13" t="s">
        <v>78</v>
      </c>
      <c r="AY664" s="230" t="s">
        <v>146</v>
      </c>
    </row>
    <row r="665" spans="1:65" s="14" customFormat="1" ht="10">
      <c r="B665" s="231"/>
      <c r="C665" s="232"/>
      <c r="D665" s="222" t="s">
        <v>155</v>
      </c>
      <c r="E665" s="233" t="s">
        <v>1</v>
      </c>
      <c r="F665" s="234" t="s">
        <v>409</v>
      </c>
      <c r="G665" s="232"/>
      <c r="H665" s="235">
        <v>-1.2</v>
      </c>
      <c r="I665" s="236"/>
      <c r="J665" s="232"/>
      <c r="K665" s="232"/>
      <c r="L665" s="237"/>
      <c r="M665" s="238"/>
      <c r="N665" s="239"/>
      <c r="O665" s="239"/>
      <c r="P665" s="239"/>
      <c r="Q665" s="239"/>
      <c r="R665" s="239"/>
      <c r="S665" s="239"/>
      <c r="T665" s="240"/>
      <c r="AT665" s="241" t="s">
        <v>155</v>
      </c>
      <c r="AU665" s="241" t="s">
        <v>87</v>
      </c>
      <c r="AV665" s="14" t="s">
        <v>87</v>
      </c>
      <c r="AW665" s="14" t="s">
        <v>32</v>
      </c>
      <c r="AX665" s="14" t="s">
        <v>78</v>
      </c>
      <c r="AY665" s="241" t="s">
        <v>146</v>
      </c>
    </row>
    <row r="666" spans="1:65" s="14" customFormat="1" ht="10">
      <c r="B666" s="231"/>
      <c r="C666" s="232"/>
      <c r="D666" s="222" t="s">
        <v>155</v>
      </c>
      <c r="E666" s="233" t="s">
        <v>1</v>
      </c>
      <c r="F666" s="234" t="s">
        <v>410</v>
      </c>
      <c r="G666" s="232"/>
      <c r="H666" s="235">
        <v>-0.9</v>
      </c>
      <c r="I666" s="236"/>
      <c r="J666" s="232"/>
      <c r="K666" s="232"/>
      <c r="L666" s="237"/>
      <c r="M666" s="238"/>
      <c r="N666" s="239"/>
      <c r="O666" s="239"/>
      <c r="P666" s="239"/>
      <c r="Q666" s="239"/>
      <c r="R666" s="239"/>
      <c r="S666" s="239"/>
      <c r="T666" s="240"/>
      <c r="AT666" s="241" t="s">
        <v>155</v>
      </c>
      <c r="AU666" s="241" t="s">
        <v>87</v>
      </c>
      <c r="AV666" s="14" t="s">
        <v>87</v>
      </c>
      <c r="AW666" s="14" t="s">
        <v>32</v>
      </c>
      <c r="AX666" s="14" t="s">
        <v>78</v>
      </c>
      <c r="AY666" s="241" t="s">
        <v>146</v>
      </c>
    </row>
    <row r="667" spans="1:65" s="13" customFormat="1" ht="10">
      <c r="B667" s="220"/>
      <c r="C667" s="221"/>
      <c r="D667" s="222" t="s">
        <v>155</v>
      </c>
      <c r="E667" s="223" t="s">
        <v>1</v>
      </c>
      <c r="F667" s="224" t="s">
        <v>159</v>
      </c>
      <c r="G667" s="221"/>
      <c r="H667" s="223" t="s">
        <v>1</v>
      </c>
      <c r="I667" s="225"/>
      <c r="J667" s="221"/>
      <c r="K667" s="221"/>
      <c r="L667" s="226"/>
      <c r="M667" s="227"/>
      <c r="N667" s="228"/>
      <c r="O667" s="228"/>
      <c r="P667" s="228"/>
      <c r="Q667" s="228"/>
      <c r="R667" s="228"/>
      <c r="S667" s="228"/>
      <c r="T667" s="229"/>
      <c r="AT667" s="230" t="s">
        <v>155</v>
      </c>
      <c r="AU667" s="230" t="s">
        <v>87</v>
      </c>
      <c r="AV667" s="13" t="s">
        <v>83</v>
      </c>
      <c r="AW667" s="13" t="s">
        <v>32</v>
      </c>
      <c r="AX667" s="13" t="s">
        <v>78</v>
      </c>
      <c r="AY667" s="230" t="s">
        <v>146</v>
      </c>
    </row>
    <row r="668" spans="1:65" s="14" customFormat="1" ht="10">
      <c r="B668" s="231"/>
      <c r="C668" s="232"/>
      <c r="D668" s="222" t="s">
        <v>155</v>
      </c>
      <c r="E668" s="233" t="s">
        <v>1</v>
      </c>
      <c r="F668" s="234" t="s">
        <v>407</v>
      </c>
      <c r="G668" s="232"/>
      <c r="H668" s="235">
        <v>19.5</v>
      </c>
      <c r="I668" s="236"/>
      <c r="J668" s="232"/>
      <c r="K668" s="232"/>
      <c r="L668" s="237"/>
      <c r="M668" s="238"/>
      <c r="N668" s="239"/>
      <c r="O668" s="239"/>
      <c r="P668" s="239"/>
      <c r="Q668" s="239"/>
      <c r="R668" s="239"/>
      <c r="S668" s="239"/>
      <c r="T668" s="240"/>
      <c r="AT668" s="241" t="s">
        <v>155</v>
      </c>
      <c r="AU668" s="241" t="s">
        <v>87</v>
      </c>
      <c r="AV668" s="14" t="s">
        <v>87</v>
      </c>
      <c r="AW668" s="14" t="s">
        <v>32</v>
      </c>
      <c r="AX668" s="14" t="s">
        <v>78</v>
      </c>
      <c r="AY668" s="241" t="s">
        <v>146</v>
      </c>
    </row>
    <row r="669" spans="1:65" s="14" customFormat="1" ht="10">
      <c r="B669" s="231"/>
      <c r="C669" s="232"/>
      <c r="D669" s="222" t="s">
        <v>155</v>
      </c>
      <c r="E669" s="233" t="s">
        <v>1</v>
      </c>
      <c r="F669" s="234" t="s">
        <v>411</v>
      </c>
      <c r="G669" s="232"/>
      <c r="H669" s="235">
        <v>5.0999999999999996</v>
      </c>
      <c r="I669" s="236"/>
      <c r="J669" s="232"/>
      <c r="K669" s="232"/>
      <c r="L669" s="237"/>
      <c r="M669" s="238"/>
      <c r="N669" s="239"/>
      <c r="O669" s="239"/>
      <c r="P669" s="239"/>
      <c r="Q669" s="239"/>
      <c r="R669" s="239"/>
      <c r="S669" s="239"/>
      <c r="T669" s="240"/>
      <c r="AT669" s="241" t="s">
        <v>155</v>
      </c>
      <c r="AU669" s="241" t="s">
        <v>87</v>
      </c>
      <c r="AV669" s="14" t="s">
        <v>87</v>
      </c>
      <c r="AW669" s="14" t="s">
        <v>32</v>
      </c>
      <c r="AX669" s="14" t="s">
        <v>78</v>
      </c>
      <c r="AY669" s="241" t="s">
        <v>146</v>
      </c>
    </row>
    <row r="670" spans="1:65" s="13" customFormat="1" ht="10">
      <c r="B670" s="220"/>
      <c r="C670" s="221"/>
      <c r="D670" s="222" t="s">
        <v>155</v>
      </c>
      <c r="E670" s="223" t="s">
        <v>1</v>
      </c>
      <c r="F670" s="224" t="s">
        <v>206</v>
      </c>
      <c r="G670" s="221"/>
      <c r="H670" s="223" t="s">
        <v>1</v>
      </c>
      <c r="I670" s="225"/>
      <c r="J670" s="221"/>
      <c r="K670" s="221"/>
      <c r="L670" s="226"/>
      <c r="M670" s="227"/>
      <c r="N670" s="228"/>
      <c r="O670" s="228"/>
      <c r="P670" s="228"/>
      <c r="Q670" s="228"/>
      <c r="R670" s="228"/>
      <c r="S670" s="228"/>
      <c r="T670" s="229"/>
      <c r="AT670" s="230" t="s">
        <v>155</v>
      </c>
      <c r="AU670" s="230" t="s">
        <v>87</v>
      </c>
      <c r="AV670" s="13" t="s">
        <v>83</v>
      </c>
      <c r="AW670" s="13" t="s">
        <v>32</v>
      </c>
      <c r="AX670" s="13" t="s">
        <v>78</v>
      </c>
      <c r="AY670" s="230" t="s">
        <v>146</v>
      </c>
    </row>
    <row r="671" spans="1:65" s="14" customFormat="1" ht="10">
      <c r="B671" s="231"/>
      <c r="C671" s="232"/>
      <c r="D671" s="222" t="s">
        <v>155</v>
      </c>
      <c r="E671" s="233" t="s">
        <v>1</v>
      </c>
      <c r="F671" s="234" t="s">
        <v>409</v>
      </c>
      <c r="G671" s="232"/>
      <c r="H671" s="235">
        <v>-1.2</v>
      </c>
      <c r="I671" s="236"/>
      <c r="J671" s="232"/>
      <c r="K671" s="232"/>
      <c r="L671" s="237"/>
      <c r="M671" s="238"/>
      <c r="N671" s="239"/>
      <c r="O671" s="239"/>
      <c r="P671" s="239"/>
      <c r="Q671" s="239"/>
      <c r="R671" s="239"/>
      <c r="S671" s="239"/>
      <c r="T671" s="240"/>
      <c r="AT671" s="241" t="s">
        <v>155</v>
      </c>
      <c r="AU671" s="241" t="s">
        <v>87</v>
      </c>
      <c r="AV671" s="14" t="s">
        <v>87</v>
      </c>
      <c r="AW671" s="14" t="s">
        <v>32</v>
      </c>
      <c r="AX671" s="14" t="s">
        <v>78</v>
      </c>
      <c r="AY671" s="241" t="s">
        <v>146</v>
      </c>
    </row>
    <row r="672" spans="1:65" s="16" customFormat="1" ht="10">
      <c r="B672" s="264"/>
      <c r="C672" s="265"/>
      <c r="D672" s="222" t="s">
        <v>155</v>
      </c>
      <c r="E672" s="266" t="s">
        <v>1</v>
      </c>
      <c r="F672" s="267" t="s">
        <v>187</v>
      </c>
      <c r="G672" s="265"/>
      <c r="H672" s="268">
        <v>44.174999999999997</v>
      </c>
      <c r="I672" s="269"/>
      <c r="J672" s="265"/>
      <c r="K672" s="265"/>
      <c r="L672" s="270"/>
      <c r="M672" s="271"/>
      <c r="N672" s="272"/>
      <c r="O672" s="272"/>
      <c r="P672" s="272"/>
      <c r="Q672" s="272"/>
      <c r="R672" s="272"/>
      <c r="S672" s="272"/>
      <c r="T672" s="273"/>
      <c r="AT672" s="274" t="s">
        <v>155</v>
      </c>
      <c r="AU672" s="274" t="s">
        <v>87</v>
      </c>
      <c r="AV672" s="16" t="s">
        <v>147</v>
      </c>
      <c r="AW672" s="16" t="s">
        <v>32</v>
      </c>
      <c r="AX672" s="16" t="s">
        <v>78</v>
      </c>
      <c r="AY672" s="274" t="s">
        <v>146</v>
      </c>
    </row>
    <row r="673" spans="1:65" s="13" customFormat="1" ht="10">
      <c r="B673" s="220"/>
      <c r="C673" s="221"/>
      <c r="D673" s="222" t="s">
        <v>155</v>
      </c>
      <c r="E673" s="223" t="s">
        <v>1</v>
      </c>
      <c r="F673" s="224" t="s">
        <v>173</v>
      </c>
      <c r="G673" s="221"/>
      <c r="H673" s="223" t="s">
        <v>1</v>
      </c>
      <c r="I673" s="225"/>
      <c r="J673" s="221"/>
      <c r="K673" s="221"/>
      <c r="L673" s="226"/>
      <c r="M673" s="227"/>
      <c r="N673" s="228"/>
      <c r="O673" s="228"/>
      <c r="P673" s="228"/>
      <c r="Q673" s="228"/>
      <c r="R673" s="228"/>
      <c r="S673" s="228"/>
      <c r="T673" s="229"/>
      <c r="AT673" s="230" t="s">
        <v>155</v>
      </c>
      <c r="AU673" s="230" t="s">
        <v>87</v>
      </c>
      <c r="AV673" s="13" t="s">
        <v>83</v>
      </c>
      <c r="AW673" s="13" t="s">
        <v>32</v>
      </c>
      <c r="AX673" s="13" t="s">
        <v>78</v>
      </c>
      <c r="AY673" s="230" t="s">
        <v>146</v>
      </c>
    </row>
    <row r="674" spans="1:65" s="14" customFormat="1" ht="10">
      <c r="B674" s="231"/>
      <c r="C674" s="232"/>
      <c r="D674" s="222" t="s">
        <v>155</v>
      </c>
      <c r="E674" s="233" t="s">
        <v>1</v>
      </c>
      <c r="F674" s="234" t="s">
        <v>412</v>
      </c>
      <c r="G674" s="232"/>
      <c r="H674" s="235">
        <v>19.41</v>
      </c>
      <c r="I674" s="236"/>
      <c r="J674" s="232"/>
      <c r="K674" s="232"/>
      <c r="L674" s="237"/>
      <c r="M674" s="238"/>
      <c r="N674" s="239"/>
      <c r="O674" s="239"/>
      <c r="P674" s="239"/>
      <c r="Q674" s="239"/>
      <c r="R674" s="239"/>
      <c r="S674" s="239"/>
      <c r="T674" s="240"/>
      <c r="AT674" s="241" t="s">
        <v>155</v>
      </c>
      <c r="AU674" s="241" t="s">
        <v>87</v>
      </c>
      <c r="AV674" s="14" t="s">
        <v>87</v>
      </c>
      <c r="AW674" s="14" t="s">
        <v>32</v>
      </c>
      <c r="AX674" s="14" t="s">
        <v>78</v>
      </c>
      <c r="AY674" s="241" t="s">
        <v>146</v>
      </c>
    </row>
    <row r="675" spans="1:65" s="14" customFormat="1" ht="10">
      <c r="B675" s="231"/>
      <c r="C675" s="232"/>
      <c r="D675" s="222" t="s">
        <v>155</v>
      </c>
      <c r="E675" s="233" t="s">
        <v>1</v>
      </c>
      <c r="F675" s="234" t="s">
        <v>413</v>
      </c>
      <c r="G675" s="232"/>
      <c r="H675" s="235">
        <v>5.85</v>
      </c>
      <c r="I675" s="236"/>
      <c r="J675" s="232"/>
      <c r="K675" s="232"/>
      <c r="L675" s="237"/>
      <c r="M675" s="238"/>
      <c r="N675" s="239"/>
      <c r="O675" s="239"/>
      <c r="P675" s="239"/>
      <c r="Q675" s="239"/>
      <c r="R675" s="239"/>
      <c r="S675" s="239"/>
      <c r="T675" s="240"/>
      <c r="AT675" s="241" t="s">
        <v>155</v>
      </c>
      <c r="AU675" s="241" t="s">
        <v>87</v>
      </c>
      <c r="AV675" s="14" t="s">
        <v>87</v>
      </c>
      <c r="AW675" s="14" t="s">
        <v>32</v>
      </c>
      <c r="AX675" s="14" t="s">
        <v>78</v>
      </c>
      <c r="AY675" s="241" t="s">
        <v>146</v>
      </c>
    </row>
    <row r="676" spans="1:65" s="13" customFormat="1" ht="10">
      <c r="B676" s="220"/>
      <c r="C676" s="221"/>
      <c r="D676" s="222" t="s">
        <v>155</v>
      </c>
      <c r="E676" s="223" t="s">
        <v>1</v>
      </c>
      <c r="F676" s="224" t="s">
        <v>206</v>
      </c>
      <c r="G676" s="221"/>
      <c r="H676" s="223" t="s">
        <v>1</v>
      </c>
      <c r="I676" s="225"/>
      <c r="J676" s="221"/>
      <c r="K676" s="221"/>
      <c r="L676" s="226"/>
      <c r="M676" s="227"/>
      <c r="N676" s="228"/>
      <c r="O676" s="228"/>
      <c r="P676" s="228"/>
      <c r="Q676" s="228"/>
      <c r="R676" s="228"/>
      <c r="S676" s="228"/>
      <c r="T676" s="229"/>
      <c r="AT676" s="230" t="s">
        <v>155</v>
      </c>
      <c r="AU676" s="230" t="s">
        <v>87</v>
      </c>
      <c r="AV676" s="13" t="s">
        <v>83</v>
      </c>
      <c r="AW676" s="13" t="s">
        <v>32</v>
      </c>
      <c r="AX676" s="13" t="s">
        <v>78</v>
      </c>
      <c r="AY676" s="230" t="s">
        <v>146</v>
      </c>
    </row>
    <row r="677" spans="1:65" s="14" customFormat="1" ht="10">
      <c r="B677" s="231"/>
      <c r="C677" s="232"/>
      <c r="D677" s="222" t="s">
        <v>155</v>
      </c>
      <c r="E677" s="233" t="s">
        <v>1</v>
      </c>
      <c r="F677" s="234" t="s">
        <v>402</v>
      </c>
      <c r="G677" s="232"/>
      <c r="H677" s="235">
        <v>-2.758</v>
      </c>
      <c r="I677" s="236"/>
      <c r="J677" s="232"/>
      <c r="K677" s="232"/>
      <c r="L677" s="237"/>
      <c r="M677" s="238"/>
      <c r="N677" s="239"/>
      <c r="O677" s="239"/>
      <c r="P677" s="239"/>
      <c r="Q677" s="239"/>
      <c r="R677" s="239"/>
      <c r="S677" s="239"/>
      <c r="T677" s="240"/>
      <c r="AT677" s="241" t="s">
        <v>155</v>
      </c>
      <c r="AU677" s="241" t="s">
        <v>87</v>
      </c>
      <c r="AV677" s="14" t="s">
        <v>87</v>
      </c>
      <c r="AW677" s="14" t="s">
        <v>32</v>
      </c>
      <c r="AX677" s="14" t="s">
        <v>78</v>
      </c>
      <c r="AY677" s="241" t="s">
        <v>146</v>
      </c>
    </row>
    <row r="678" spans="1:65" s="14" customFormat="1" ht="10">
      <c r="B678" s="231"/>
      <c r="C678" s="232"/>
      <c r="D678" s="222" t="s">
        <v>155</v>
      </c>
      <c r="E678" s="233" t="s">
        <v>1</v>
      </c>
      <c r="F678" s="234" t="s">
        <v>238</v>
      </c>
      <c r="G678" s="232"/>
      <c r="H678" s="235">
        <v>-1.5760000000000001</v>
      </c>
      <c r="I678" s="236"/>
      <c r="J678" s="232"/>
      <c r="K678" s="232"/>
      <c r="L678" s="237"/>
      <c r="M678" s="238"/>
      <c r="N678" s="239"/>
      <c r="O678" s="239"/>
      <c r="P678" s="239"/>
      <c r="Q678" s="239"/>
      <c r="R678" s="239"/>
      <c r="S678" s="239"/>
      <c r="T678" s="240"/>
      <c r="AT678" s="241" t="s">
        <v>155</v>
      </c>
      <c r="AU678" s="241" t="s">
        <v>87</v>
      </c>
      <c r="AV678" s="14" t="s">
        <v>87</v>
      </c>
      <c r="AW678" s="14" t="s">
        <v>32</v>
      </c>
      <c r="AX678" s="14" t="s">
        <v>78</v>
      </c>
      <c r="AY678" s="241" t="s">
        <v>146</v>
      </c>
    </row>
    <row r="679" spans="1:65" s="13" customFormat="1" ht="10">
      <c r="B679" s="220"/>
      <c r="C679" s="221"/>
      <c r="D679" s="222" t="s">
        <v>155</v>
      </c>
      <c r="E679" s="223" t="s">
        <v>1</v>
      </c>
      <c r="F679" s="224" t="s">
        <v>174</v>
      </c>
      <c r="G679" s="221"/>
      <c r="H679" s="223" t="s">
        <v>1</v>
      </c>
      <c r="I679" s="225"/>
      <c r="J679" s="221"/>
      <c r="K679" s="221"/>
      <c r="L679" s="226"/>
      <c r="M679" s="227"/>
      <c r="N679" s="228"/>
      <c r="O679" s="228"/>
      <c r="P679" s="228"/>
      <c r="Q679" s="228"/>
      <c r="R679" s="228"/>
      <c r="S679" s="228"/>
      <c r="T679" s="229"/>
      <c r="AT679" s="230" t="s">
        <v>155</v>
      </c>
      <c r="AU679" s="230" t="s">
        <v>87</v>
      </c>
      <c r="AV679" s="13" t="s">
        <v>83</v>
      </c>
      <c r="AW679" s="13" t="s">
        <v>32</v>
      </c>
      <c r="AX679" s="13" t="s">
        <v>78</v>
      </c>
      <c r="AY679" s="230" t="s">
        <v>146</v>
      </c>
    </row>
    <row r="680" spans="1:65" s="14" customFormat="1" ht="10">
      <c r="B680" s="231"/>
      <c r="C680" s="232"/>
      <c r="D680" s="222" t="s">
        <v>155</v>
      </c>
      <c r="E680" s="233" t="s">
        <v>1</v>
      </c>
      <c r="F680" s="234" t="s">
        <v>412</v>
      </c>
      <c r="G680" s="232"/>
      <c r="H680" s="235">
        <v>19.41</v>
      </c>
      <c r="I680" s="236"/>
      <c r="J680" s="232"/>
      <c r="K680" s="232"/>
      <c r="L680" s="237"/>
      <c r="M680" s="238"/>
      <c r="N680" s="239"/>
      <c r="O680" s="239"/>
      <c r="P680" s="239"/>
      <c r="Q680" s="239"/>
      <c r="R680" s="239"/>
      <c r="S680" s="239"/>
      <c r="T680" s="240"/>
      <c r="AT680" s="241" t="s">
        <v>155</v>
      </c>
      <c r="AU680" s="241" t="s">
        <v>87</v>
      </c>
      <c r="AV680" s="14" t="s">
        <v>87</v>
      </c>
      <c r="AW680" s="14" t="s">
        <v>32</v>
      </c>
      <c r="AX680" s="14" t="s">
        <v>78</v>
      </c>
      <c r="AY680" s="241" t="s">
        <v>146</v>
      </c>
    </row>
    <row r="681" spans="1:65" s="14" customFormat="1" ht="10">
      <c r="B681" s="231"/>
      <c r="C681" s="232"/>
      <c r="D681" s="222" t="s">
        <v>155</v>
      </c>
      <c r="E681" s="233" t="s">
        <v>1</v>
      </c>
      <c r="F681" s="234" t="s">
        <v>413</v>
      </c>
      <c r="G681" s="232"/>
      <c r="H681" s="235">
        <v>5.85</v>
      </c>
      <c r="I681" s="236"/>
      <c r="J681" s="232"/>
      <c r="K681" s="232"/>
      <c r="L681" s="237"/>
      <c r="M681" s="238"/>
      <c r="N681" s="239"/>
      <c r="O681" s="239"/>
      <c r="P681" s="239"/>
      <c r="Q681" s="239"/>
      <c r="R681" s="239"/>
      <c r="S681" s="239"/>
      <c r="T681" s="240"/>
      <c r="AT681" s="241" t="s">
        <v>155</v>
      </c>
      <c r="AU681" s="241" t="s">
        <v>87</v>
      </c>
      <c r="AV681" s="14" t="s">
        <v>87</v>
      </c>
      <c r="AW681" s="14" t="s">
        <v>32</v>
      </c>
      <c r="AX681" s="14" t="s">
        <v>78</v>
      </c>
      <c r="AY681" s="241" t="s">
        <v>146</v>
      </c>
    </row>
    <row r="682" spans="1:65" s="13" customFormat="1" ht="10">
      <c r="B682" s="220"/>
      <c r="C682" s="221"/>
      <c r="D682" s="222" t="s">
        <v>155</v>
      </c>
      <c r="E682" s="223" t="s">
        <v>1</v>
      </c>
      <c r="F682" s="224" t="s">
        <v>206</v>
      </c>
      <c r="G682" s="221"/>
      <c r="H682" s="223" t="s">
        <v>1</v>
      </c>
      <c r="I682" s="225"/>
      <c r="J682" s="221"/>
      <c r="K682" s="221"/>
      <c r="L682" s="226"/>
      <c r="M682" s="227"/>
      <c r="N682" s="228"/>
      <c r="O682" s="228"/>
      <c r="P682" s="228"/>
      <c r="Q682" s="228"/>
      <c r="R682" s="228"/>
      <c r="S682" s="228"/>
      <c r="T682" s="229"/>
      <c r="AT682" s="230" t="s">
        <v>155</v>
      </c>
      <c r="AU682" s="230" t="s">
        <v>87</v>
      </c>
      <c r="AV682" s="13" t="s">
        <v>83</v>
      </c>
      <c r="AW682" s="13" t="s">
        <v>32</v>
      </c>
      <c r="AX682" s="13" t="s">
        <v>78</v>
      </c>
      <c r="AY682" s="230" t="s">
        <v>146</v>
      </c>
    </row>
    <row r="683" spans="1:65" s="14" customFormat="1" ht="10">
      <c r="B683" s="231"/>
      <c r="C683" s="232"/>
      <c r="D683" s="222" t="s">
        <v>155</v>
      </c>
      <c r="E683" s="233" t="s">
        <v>1</v>
      </c>
      <c r="F683" s="234" t="s">
        <v>402</v>
      </c>
      <c r="G683" s="232"/>
      <c r="H683" s="235">
        <v>-2.758</v>
      </c>
      <c r="I683" s="236"/>
      <c r="J683" s="232"/>
      <c r="K683" s="232"/>
      <c r="L683" s="237"/>
      <c r="M683" s="238"/>
      <c r="N683" s="239"/>
      <c r="O683" s="239"/>
      <c r="P683" s="239"/>
      <c r="Q683" s="239"/>
      <c r="R683" s="239"/>
      <c r="S683" s="239"/>
      <c r="T683" s="240"/>
      <c r="AT683" s="241" t="s">
        <v>155</v>
      </c>
      <c r="AU683" s="241" t="s">
        <v>87</v>
      </c>
      <c r="AV683" s="14" t="s">
        <v>87</v>
      </c>
      <c r="AW683" s="14" t="s">
        <v>32</v>
      </c>
      <c r="AX683" s="14" t="s">
        <v>78</v>
      </c>
      <c r="AY683" s="241" t="s">
        <v>146</v>
      </c>
    </row>
    <row r="684" spans="1:65" s="14" customFormat="1" ht="10">
      <c r="B684" s="231"/>
      <c r="C684" s="232"/>
      <c r="D684" s="222" t="s">
        <v>155</v>
      </c>
      <c r="E684" s="233" t="s">
        <v>1</v>
      </c>
      <c r="F684" s="234" t="s">
        <v>238</v>
      </c>
      <c r="G684" s="232"/>
      <c r="H684" s="235">
        <v>-1.5760000000000001</v>
      </c>
      <c r="I684" s="236"/>
      <c r="J684" s="232"/>
      <c r="K684" s="232"/>
      <c r="L684" s="237"/>
      <c r="M684" s="238"/>
      <c r="N684" s="239"/>
      <c r="O684" s="239"/>
      <c r="P684" s="239"/>
      <c r="Q684" s="239"/>
      <c r="R684" s="239"/>
      <c r="S684" s="239"/>
      <c r="T684" s="240"/>
      <c r="AT684" s="241" t="s">
        <v>155</v>
      </c>
      <c r="AU684" s="241" t="s">
        <v>87</v>
      </c>
      <c r="AV684" s="14" t="s">
        <v>87</v>
      </c>
      <c r="AW684" s="14" t="s">
        <v>32</v>
      </c>
      <c r="AX684" s="14" t="s">
        <v>78</v>
      </c>
      <c r="AY684" s="241" t="s">
        <v>146</v>
      </c>
    </row>
    <row r="685" spans="1:65" s="16" customFormat="1" ht="10">
      <c r="B685" s="264"/>
      <c r="C685" s="265"/>
      <c r="D685" s="222" t="s">
        <v>155</v>
      </c>
      <c r="E685" s="266" t="s">
        <v>1</v>
      </c>
      <c r="F685" s="267" t="s">
        <v>187</v>
      </c>
      <c r="G685" s="265"/>
      <c r="H685" s="268">
        <v>41.851999999999997</v>
      </c>
      <c r="I685" s="269"/>
      <c r="J685" s="265"/>
      <c r="K685" s="265"/>
      <c r="L685" s="270"/>
      <c r="M685" s="271"/>
      <c r="N685" s="272"/>
      <c r="O685" s="272"/>
      <c r="P685" s="272"/>
      <c r="Q685" s="272"/>
      <c r="R685" s="272"/>
      <c r="S685" s="272"/>
      <c r="T685" s="273"/>
      <c r="AT685" s="274" t="s">
        <v>155</v>
      </c>
      <c r="AU685" s="274" t="s">
        <v>87</v>
      </c>
      <c r="AV685" s="16" t="s">
        <v>147</v>
      </c>
      <c r="AW685" s="16" t="s">
        <v>32</v>
      </c>
      <c r="AX685" s="16" t="s">
        <v>78</v>
      </c>
      <c r="AY685" s="274" t="s">
        <v>146</v>
      </c>
    </row>
    <row r="686" spans="1:65" s="15" customFormat="1" ht="10">
      <c r="B686" s="242"/>
      <c r="C686" s="243"/>
      <c r="D686" s="222" t="s">
        <v>155</v>
      </c>
      <c r="E686" s="244" t="s">
        <v>1</v>
      </c>
      <c r="F686" s="245" t="s">
        <v>160</v>
      </c>
      <c r="G686" s="243"/>
      <c r="H686" s="246">
        <v>86.027000000000001</v>
      </c>
      <c r="I686" s="247"/>
      <c r="J686" s="243"/>
      <c r="K686" s="243"/>
      <c r="L686" s="248"/>
      <c r="M686" s="249"/>
      <c r="N686" s="250"/>
      <c r="O686" s="250"/>
      <c r="P686" s="250"/>
      <c r="Q686" s="250"/>
      <c r="R686" s="250"/>
      <c r="S686" s="250"/>
      <c r="T686" s="251"/>
      <c r="AT686" s="252" t="s">
        <v>155</v>
      </c>
      <c r="AU686" s="252" t="s">
        <v>87</v>
      </c>
      <c r="AV686" s="15" t="s">
        <v>153</v>
      </c>
      <c r="AW686" s="15" t="s">
        <v>32</v>
      </c>
      <c r="AX686" s="15" t="s">
        <v>83</v>
      </c>
      <c r="AY686" s="252" t="s">
        <v>146</v>
      </c>
    </row>
    <row r="687" spans="1:65" s="12" customFormat="1" ht="22.75" customHeight="1">
      <c r="B687" s="191"/>
      <c r="C687" s="192"/>
      <c r="D687" s="193" t="s">
        <v>77</v>
      </c>
      <c r="E687" s="205" t="s">
        <v>414</v>
      </c>
      <c r="F687" s="205" t="s">
        <v>415</v>
      </c>
      <c r="G687" s="192"/>
      <c r="H687" s="192"/>
      <c r="I687" s="195"/>
      <c r="J687" s="206">
        <f>BK687</f>
        <v>0</v>
      </c>
      <c r="K687" s="192"/>
      <c r="L687" s="197"/>
      <c r="M687" s="198"/>
      <c r="N687" s="199"/>
      <c r="O687" s="199"/>
      <c r="P687" s="200">
        <f>SUM(P688:P699)</f>
        <v>0</v>
      </c>
      <c r="Q687" s="199"/>
      <c r="R687" s="200">
        <f>SUM(R688:R699)</f>
        <v>0</v>
      </c>
      <c r="S687" s="199"/>
      <c r="T687" s="201">
        <f>SUM(T688:T699)</f>
        <v>0</v>
      </c>
      <c r="AR687" s="202" t="s">
        <v>83</v>
      </c>
      <c r="AT687" s="203" t="s">
        <v>77</v>
      </c>
      <c r="AU687" s="203" t="s">
        <v>83</v>
      </c>
      <c r="AY687" s="202" t="s">
        <v>146</v>
      </c>
      <c r="BK687" s="204">
        <f>SUM(BK688:BK699)</f>
        <v>0</v>
      </c>
    </row>
    <row r="688" spans="1:65" s="2" customFormat="1" ht="24.15" customHeight="1">
      <c r="A688" s="36"/>
      <c r="B688" s="37"/>
      <c r="C688" s="207" t="s">
        <v>416</v>
      </c>
      <c r="D688" s="207" t="s">
        <v>149</v>
      </c>
      <c r="E688" s="208" t="s">
        <v>417</v>
      </c>
      <c r="F688" s="209" t="s">
        <v>418</v>
      </c>
      <c r="G688" s="210" t="s">
        <v>419</v>
      </c>
      <c r="H688" s="211">
        <v>53.524999999999999</v>
      </c>
      <c r="I688" s="212"/>
      <c r="J688" s="213">
        <f>ROUND(I688*H688,2)</f>
        <v>0</v>
      </c>
      <c r="K688" s="214"/>
      <c r="L688" s="39"/>
      <c r="M688" s="215" t="s">
        <v>1</v>
      </c>
      <c r="N688" s="216" t="s">
        <v>43</v>
      </c>
      <c r="O688" s="73"/>
      <c r="P688" s="217">
        <f>O688*H688</f>
        <v>0</v>
      </c>
      <c r="Q688" s="217">
        <v>0</v>
      </c>
      <c r="R688" s="217">
        <f>Q688*H688</f>
        <v>0</v>
      </c>
      <c r="S688" s="217">
        <v>0</v>
      </c>
      <c r="T688" s="218">
        <f>S688*H688</f>
        <v>0</v>
      </c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R688" s="219" t="s">
        <v>153</v>
      </c>
      <c r="AT688" s="219" t="s">
        <v>149</v>
      </c>
      <c r="AU688" s="219" t="s">
        <v>87</v>
      </c>
      <c r="AY688" s="18" t="s">
        <v>146</v>
      </c>
      <c r="BE688" s="112">
        <f>IF(N688="základní",J688,0)</f>
        <v>0</v>
      </c>
      <c r="BF688" s="112">
        <f>IF(N688="snížená",J688,0)</f>
        <v>0</v>
      </c>
      <c r="BG688" s="112">
        <f>IF(N688="zákl. přenesená",J688,0)</f>
        <v>0</v>
      </c>
      <c r="BH688" s="112">
        <f>IF(N688="sníž. přenesená",J688,0)</f>
        <v>0</v>
      </c>
      <c r="BI688" s="112">
        <f>IF(N688="nulová",J688,0)</f>
        <v>0</v>
      </c>
      <c r="BJ688" s="18" t="s">
        <v>83</v>
      </c>
      <c r="BK688" s="112">
        <f>ROUND(I688*H688,2)</f>
        <v>0</v>
      </c>
      <c r="BL688" s="18" t="s">
        <v>153</v>
      </c>
      <c r="BM688" s="219" t="s">
        <v>420</v>
      </c>
    </row>
    <row r="689" spans="1:65" s="2" customFormat="1" ht="24.15" customHeight="1">
      <c r="A689" s="36"/>
      <c r="B689" s="37"/>
      <c r="C689" s="207" t="s">
        <v>421</v>
      </c>
      <c r="D689" s="207" t="s">
        <v>149</v>
      </c>
      <c r="E689" s="208" t="s">
        <v>422</v>
      </c>
      <c r="F689" s="209" t="s">
        <v>423</v>
      </c>
      <c r="G689" s="210" t="s">
        <v>419</v>
      </c>
      <c r="H689" s="211">
        <v>53.524999999999999</v>
      </c>
      <c r="I689" s="212"/>
      <c r="J689" s="213">
        <f>ROUND(I689*H689,2)</f>
        <v>0</v>
      </c>
      <c r="K689" s="214"/>
      <c r="L689" s="39"/>
      <c r="M689" s="215" t="s">
        <v>1</v>
      </c>
      <c r="N689" s="216" t="s">
        <v>43</v>
      </c>
      <c r="O689" s="73"/>
      <c r="P689" s="217">
        <f>O689*H689</f>
        <v>0</v>
      </c>
      <c r="Q689" s="217">
        <v>0</v>
      </c>
      <c r="R689" s="217">
        <f>Q689*H689</f>
        <v>0</v>
      </c>
      <c r="S689" s="217">
        <v>0</v>
      </c>
      <c r="T689" s="218">
        <f>S689*H689</f>
        <v>0</v>
      </c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R689" s="219" t="s">
        <v>153</v>
      </c>
      <c r="AT689" s="219" t="s">
        <v>149</v>
      </c>
      <c r="AU689" s="219" t="s">
        <v>87</v>
      </c>
      <c r="AY689" s="18" t="s">
        <v>146</v>
      </c>
      <c r="BE689" s="112">
        <f>IF(N689="základní",J689,0)</f>
        <v>0</v>
      </c>
      <c r="BF689" s="112">
        <f>IF(N689="snížená",J689,0)</f>
        <v>0</v>
      </c>
      <c r="BG689" s="112">
        <f>IF(N689="zákl. přenesená",J689,0)</f>
        <v>0</v>
      </c>
      <c r="BH689" s="112">
        <f>IF(N689="sníž. přenesená",J689,0)</f>
        <v>0</v>
      </c>
      <c r="BI689" s="112">
        <f>IF(N689="nulová",J689,0)</f>
        <v>0</v>
      </c>
      <c r="BJ689" s="18" t="s">
        <v>83</v>
      </c>
      <c r="BK689" s="112">
        <f>ROUND(I689*H689,2)</f>
        <v>0</v>
      </c>
      <c r="BL689" s="18" t="s">
        <v>153</v>
      </c>
      <c r="BM689" s="219" t="s">
        <v>424</v>
      </c>
    </row>
    <row r="690" spans="1:65" s="2" customFormat="1" ht="24.15" customHeight="1">
      <c r="A690" s="36"/>
      <c r="B690" s="37"/>
      <c r="C690" s="207" t="s">
        <v>425</v>
      </c>
      <c r="D690" s="207" t="s">
        <v>149</v>
      </c>
      <c r="E690" s="208" t="s">
        <v>426</v>
      </c>
      <c r="F690" s="209" t="s">
        <v>427</v>
      </c>
      <c r="G690" s="210" t="s">
        <v>419</v>
      </c>
      <c r="H690" s="211">
        <v>537.52</v>
      </c>
      <c r="I690" s="212"/>
      <c r="J690" s="213">
        <f>ROUND(I690*H690,2)</f>
        <v>0</v>
      </c>
      <c r="K690" s="214"/>
      <c r="L690" s="39"/>
      <c r="M690" s="215" t="s">
        <v>1</v>
      </c>
      <c r="N690" s="216" t="s">
        <v>43</v>
      </c>
      <c r="O690" s="73"/>
      <c r="P690" s="217">
        <f>O690*H690</f>
        <v>0</v>
      </c>
      <c r="Q690" s="217">
        <v>0</v>
      </c>
      <c r="R690" s="217">
        <f>Q690*H690</f>
        <v>0</v>
      </c>
      <c r="S690" s="217">
        <v>0</v>
      </c>
      <c r="T690" s="218">
        <f>S690*H690</f>
        <v>0</v>
      </c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R690" s="219" t="s">
        <v>153</v>
      </c>
      <c r="AT690" s="219" t="s">
        <v>149</v>
      </c>
      <c r="AU690" s="219" t="s">
        <v>87</v>
      </c>
      <c r="AY690" s="18" t="s">
        <v>146</v>
      </c>
      <c r="BE690" s="112">
        <f>IF(N690="základní",J690,0)</f>
        <v>0</v>
      </c>
      <c r="BF690" s="112">
        <f>IF(N690="snížená",J690,0)</f>
        <v>0</v>
      </c>
      <c r="BG690" s="112">
        <f>IF(N690="zákl. přenesená",J690,0)</f>
        <v>0</v>
      </c>
      <c r="BH690" s="112">
        <f>IF(N690="sníž. přenesená",J690,0)</f>
        <v>0</v>
      </c>
      <c r="BI690" s="112">
        <f>IF(N690="nulová",J690,0)</f>
        <v>0</v>
      </c>
      <c r="BJ690" s="18" t="s">
        <v>83</v>
      </c>
      <c r="BK690" s="112">
        <f>ROUND(I690*H690,2)</f>
        <v>0</v>
      </c>
      <c r="BL690" s="18" t="s">
        <v>153</v>
      </c>
      <c r="BM690" s="219" t="s">
        <v>428</v>
      </c>
    </row>
    <row r="691" spans="1:65" s="14" customFormat="1" ht="10">
      <c r="B691" s="231"/>
      <c r="C691" s="232"/>
      <c r="D691" s="222" t="s">
        <v>155</v>
      </c>
      <c r="E691" s="233" t="s">
        <v>1</v>
      </c>
      <c r="F691" s="234" t="s">
        <v>429</v>
      </c>
      <c r="G691" s="232"/>
      <c r="H691" s="235">
        <v>537.52</v>
      </c>
      <c r="I691" s="236"/>
      <c r="J691" s="232"/>
      <c r="K691" s="232"/>
      <c r="L691" s="237"/>
      <c r="M691" s="238"/>
      <c r="N691" s="239"/>
      <c r="O691" s="239"/>
      <c r="P691" s="239"/>
      <c r="Q691" s="239"/>
      <c r="R691" s="239"/>
      <c r="S691" s="239"/>
      <c r="T691" s="240"/>
      <c r="AT691" s="241" t="s">
        <v>155</v>
      </c>
      <c r="AU691" s="241" t="s">
        <v>87</v>
      </c>
      <c r="AV691" s="14" t="s">
        <v>87</v>
      </c>
      <c r="AW691" s="14" t="s">
        <v>32</v>
      </c>
      <c r="AX691" s="14" t="s">
        <v>83</v>
      </c>
      <c r="AY691" s="241" t="s">
        <v>146</v>
      </c>
    </row>
    <row r="692" spans="1:65" s="2" customFormat="1" ht="33" customHeight="1">
      <c r="A692" s="36"/>
      <c r="B692" s="37"/>
      <c r="C692" s="207" t="s">
        <v>430</v>
      </c>
      <c r="D692" s="207" t="s">
        <v>149</v>
      </c>
      <c r="E692" s="208" t="s">
        <v>431</v>
      </c>
      <c r="F692" s="209" t="s">
        <v>432</v>
      </c>
      <c r="G692" s="210" t="s">
        <v>419</v>
      </c>
      <c r="H692" s="211">
        <v>18.106000000000002</v>
      </c>
      <c r="I692" s="212"/>
      <c r="J692" s="213">
        <f>ROUND(I692*H692,2)</f>
        <v>0</v>
      </c>
      <c r="K692" s="214"/>
      <c r="L692" s="39"/>
      <c r="M692" s="215" t="s">
        <v>1</v>
      </c>
      <c r="N692" s="216" t="s">
        <v>43</v>
      </c>
      <c r="O692" s="73"/>
      <c r="P692" s="217">
        <f>O692*H692</f>
        <v>0</v>
      </c>
      <c r="Q692" s="217">
        <v>0</v>
      </c>
      <c r="R692" s="217">
        <f>Q692*H692</f>
        <v>0</v>
      </c>
      <c r="S692" s="217">
        <v>0</v>
      </c>
      <c r="T692" s="218">
        <f>S692*H692</f>
        <v>0</v>
      </c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R692" s="219" t="s">
        <v>153</v>
      </c>
      <c r="AT692" s="219" t="s">
        <v>149</v>
      </c>
      <c r="AU692" s="219" t="s">
        <v>87</v>
      </c>
      <c r="AY692" s="18" t="s">
        <v>146</v>
      </c>
      <c r="BE692" s="112">
        <f>IF(N692="základní",J692,0)</f>
        <v>0</v>
      </c>
      <c r="BF692" s="112">
        <f>IF(N692="snížená",J692,0)</f>
        <v>0</v>
      </c>
      <c r="BG692" s="112">
        <f>IF(N692="zákl. přenesená",J692,0)</f>
        <v>0</v>
      </c>
      <c r="BH692" s="112">
        <f>IF(N692="sníž. přenesená",J692,0)</f>
        <v>0</v>
      </c>
      <c r="BI692" s="112">
        <f>IF(N692="nulová",J692,0)</f>
        <v>0</v>
      </c>
      <c r="BJ692" s="18" t="s">
        <v>83</v>
      </c>
      <c r="BK692" s="112">
        <f>ROUND(I692*H692,2)</f>
        <v>0</v>
      </c>
      <c r="BL692" s="18" t="s">
        <v>153</v>
      </c>
      <c r="BM692" s="219" t="s">
        <v>433</v>
      </c>
    </row>
    <row r="693" spans="1:65" s="14" customFormat="1" ht="10">
      <c r="B693" s="231"/>
      <c r="C693" s="232"/>
      <c r="D693" s="222" t="s">
        <v>155</v>
      </c>
      <c r="E693" s="233" t="s">
        <v>1</v>
      </c>
      <c r="F693" s="234" t="s">
        <v>434</v>
      </c>
      <c r="G693" s="232"/>
      <c r="H693" s="235">
        <v>18.106000000000002</v>
      </c>
      <c r="I693" s="236"/>
      <c r="J693" s="232"/>
      <c r="K693" s="232"/>
      <c r="L693" s="237"/>
      <c r="M693" s="238"/>
      <c r="N693" s="239"/>
      <c r="O693" s="239"/>
      <c r="P693" s="239"/>
      <c r="Q693" s="239"/>
      <c r="R693" s="239"/>
      <c r="S693" s="239"/>
      <c r="T693" s="240"/>
      <c r="AT693" s="241" t="s">
        <v>155</v>
      </c>
      <c r="AU693" s="241" t="s">
        <v>87</v>
      </c>
      <c r="AV693" s="14" t="s">
        <v>87</v>
      </c>
      <c r="AW693" s="14" t="s">
        <v>32</v>
      </c>
      <c r="AX693" s="14" t="s">
        <v>83</v>
      </c>
      <c r="AY693" s="241" t="s">
        <v>146</v>
      </c>
    </row>
    <row r="694" spans="1:65" s="2" customFormat="1" ht="33" customHeight="1">
      <c r="A694" s="36"/>
      <c r="B694" s="37"/>
      <c r="C694" s="207" t="s">
        <v>435</v>
      </c>
      <c r="D694" s="207" t="s">
        <v>149</v>
      </c>
      <c r="E694" s="208" t="s">
        <v>436</v>
      </c>
      <c r="F694" s="209" t="s">
        <v>437</v>
      </c>
      <c r="G694" s="210" t="s">
        <v>419</v>
      </c>
      <c r="H694" s="211">
        <v>17.757000000000001</v>
      </c>
      <c r="I694" s="212"/>
      <c r="J694" s="213">
        <f>ROUND(I694*H694,2)</f>
        <v>0</v>
      </c>
      <c r="K694" s="214"/>
      <c r="L694" s="39"/>
      <c r="M694" s="215" t="s">
        <v>1</v>
      </c>
      <c r="N694" s="216" t="s">
        <v>43</v>
      </c>
      <c r="O694" s="73"/>
      <c r="P694" s="217">
        <f>O694*H694</f>
        <v>0</v>
      </c>
      <c r="Q694" s="217">
        <v>0</v>
      </c>
      <c r="R694" s="217">
        <f>Q694*H694</f>
        <v>0</v>
      </c>
      <c r="S694" s="217">
        <v>0</v>
      </c>
      <c r="T694" s="218">
        <f>S694*H694</f>
        <v>0</v>
      </c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R694" s="219" t="s">
        <v>153</v>
      </c>
      <c r="AT694" s="219" t="s">
        <v>149</v>
      </c>
      <c r="AU694" s="219" t="s">
        <v>87</v>
      </c>
      <c r="AY694" s="18" t="s">
        <v>146</v>
      </c>
      <c r="BE694" s="112">
        <f>IF(N694="základní",J694,0)</f>
        <v>0</v>
      </c>
      <c r="BF694" s="112">
        <f>IF(N694="snížená",J694,0)</f>
        <v>0</v>
      </c>
      <c r="BG694" s="112">
        <f>IF(N694="zákl. přenesená",J694,0)</f>
        <v>0</v>
      </c>
      <c r="BH694" s="112">
        <f>IF(N694="sníž. přenesená",J694,0)</f>
        <v>0</v>
      </c>
      <c r="BI694" s="112">
        <f>IF(N694="nulová",J694,0)</f>
        <v>0</v>
      </c>
      <c r="BJ694" s="18" t="s">
        <v>83</v>
      </c>
      <c r="BK694" s="112">
        <f>ROUND(I694*H694,2)</f>
        <v>0</v>
      </c>
      <c r="BL694" s="18" t="s">
        <v>153</v>
      </c>
      <c r="BM694" s="219" t="s">
        <v>438</v>
      </c>
    </row>
    <row r="695" spans="1:65" s="13" customFormat="1" ht="10">
      <c r="B695" s="220"/>
      <c r="C695" s="221"/>
      <c r="D695" s="222" t="s">
        <v>155</v>
      </c>
      <c r="E695" s="223" t="s">
        <v>1</v>
      </c>
      <c r="F695" s="224" t="s">
        <v>439</v>
      </c>
      <c r="G695" s="221"/>
      <c r="H695" s="223" t="s">
        <v>1</v>
      </c>
      <c r="I695" s="225"/>
      <c r="J695" s="221"/>
      <c r="K695" s="221"/>
      <c r="L695" s="226"/>
      <c r="M695" s="227"/>
      <c r="N695" s="228"/>
      <c r="O695" s="228"/>
      <c r="P695" s="228"/>
      <c r="Q695" s="228"/>
      <c r="R695" s="228"/>
      <c r="S695" s="228"/>
      <c r="T695" s="229"/>
      <c r="AT695" s="230" t="s">
        <v>155</v>
      </c>
      <c r="AU695" s="230" t="s">
        <v>87</v>
      </c>
      <c r="AV695" s="13" t="s">
        <v>83</v>
      </c>
      <c r="AW695" s="13" t="s">
        <v>32</v>
      </c>
      <c r="AX695" s="13" t="s">
        <v>78</v>
      </c>
      <c r="AY695" s="230" t="s">
        <v>146</v>
      </c>
    </row>
    <row r="696" spans="1:65" s="14" customFormat="1" ht="10">
      <c r="B696" s="231"/>
      <c r="C696" s="232"/>
      <c r="D696" s="222" t="s">
        <v>155</v>
      </c>
      <c r="E696" s="233" t="s">
        <v>1</v>
      </c>
      <c r="F696" s="234" t="s">
        <v>440</v>
      </c>
      <c r="G696" s="232"/>
      <c r="H696" s="235">
        <v>17.757000000000001</v>
      </c>
      <c r="I696" s="236"/>
      <c r="J696" s="232"/>
      <c r="K696" s="232"/>
      <c r="L696" s="237"/>
      <c r="M696" s="238"/>
      <c r="N696" s="239"/>
      <c r="O696" s="239"/>
      <c r="P696" s="239"/>
      <c r="Q696" s="239"/>
      <c r="R696" s="239"/>
      <c r="S696" s="239"/>
      <c r="T696" s="240"/>
      <c r="AT696" s="241" t="s">
        <v>155</v>
      </c>
      <c r="AU696" s="241" t="s">
        <v>87</v>
      </c>
      <c r="AV696" s="14" t="s">
        <v>87</v>
      </c>
      <c r="AW696" s="14" t="s">
        <v>32</v>
      </c>
      <c r="AX696" s="14" t="s">
        <v>83</v>
      </c>
      <c r="AY696" s="241" t="s">
        <v>146</v>
      </c>
    </row>
    <row r="697" spans="1:65" s="2" customFormat="1" ht="33" customHeight="1">
      <c r="A697" s="36"/>
      <c r="B697" s="37"/>
      <c r="C697" s="207" t="s">
        <v>441</v>
      </c>
      <c r="D697" s="207" t="s">
        <v>149</v>
      </c>
      <c r="E697" s="208" t="s">
        <v>442</v>
      </c>
      <c r="F697" s="209" t="s">
        <v>443</v>
      </c>
      <c r="G697" s="210" t="s">
        <v>419</v>
      </c>
      <c r="H697" s="211">
        <v>17.888999999999999</v>
      </c>
      <c r="I697" s="212"/>
      <c r="J697" s="213">
        <f>ROUND(I697*H697,2)</f>
        <v>0</v>
      </c>
      <c r="K697" s="214"/>
      <c r="L697" s="39"/>
      <c r="M697" s="215" t="s">
        <v>1</v>
      </c>
      <c r="N697" s="216" t="s">
        <v>43</v>
      </c>
      <c r="O697" s="73"/>
      <c r="P697" s="217">
        <f>O697*H697</f>
        <v>0</v>
      </c>
      <c r="Q697" s="217">
        <v>0</v>
      </c>
      <c r="R697" s="217">
        <f>Q697*H697</f>
        <v>0</v>
      </c>
      <c r="S697" s="217">
        <v>0</v>
      </c>
      <c r="T697" s="218">
        <f>S697*H697</f>
        <v>0</v>
      </c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R697" s="219" t="s">
        <v>153</v>
      </c>
      <c r="AT697" s="219" t="s">
        <v>149</v>
      </c>
      <c r="AU697" s="219" t="s">
        <v>87</v>
      </c>
      <c r="AY697" s="18" t="s">
        <v>146</v>
      </c>
      <c r="BE697" s="112">
        <f>IF(N697="základní",J697,0)</f>
        <v>0</v>
      </c>
      <c r="BF697" s="112">
        <f>IF(N697="snížená",J697,0)</f>
        <v>0</v>
      </c>
      <c r="BG697" s="112">
        <f>IF(N697="zákl. přenesená",J697,0)</f>
        <v>0</v>
      </c>
      <c r="BH697" s="112">
        <f>IF(N697="sníž. přenesená",J697,0)</f>
        <v>0</v>
      </c>
      <c r="BI697" s="112">
        <f>IF(N697="nulová",J697,0)</f>
        <v>0</v>
      </c>
      <c r="BJ697" s="18" t="s">
        <v>83</v>
      </c>
      <c r="BK697" s="112">
        <f>ROUND(I697*H697,2)</f>
        <v>0</v>
      </c>
      <c r="BL697" s="18" t="s">
        <v>153</v>
      </c>
      <c r="BM697" s="219" t="s">
        <v>444</v>
      </c>
    </row>
    <row r="698" spans="1:65" s="14" customFormat="1" ht="10">
      <c r="B698" s="231"/>
      <c r="C698" s="232"/>
      <c r="D698" s="222" t="s">
        <v>155</v>
      </c>
      <c r="E698" s="233" t="s">
        <v>1</v>
      </c>
      <c r="F698" s="234" t="s">
        <v>445</v>
      </c>
      <c r="G698" s="232"/>
      <c r="H698" s="235">
        <v>17.888999999999999</v>
      </c>
      <c r="I698" s="236"/>
      <c r="J698" s="232"/>
      <c r="K698" s="232"/>
      <c r="L698" s="237"/>
      <c r="M698" s="238"/>
      <c r="N698" s="239"/>
      <c r="O698" s="239"/>
      <c r="P698" s="239"/>
      <c r="Q698" s="239"/>
      <c r="R698" s="239"/>
      <c r="S698" s="239"/>
      <c r="T698" s="240"/>
      <c r="AT698" s="241" t="s">
        <v>155</v>
      </c>
      <c r="AU698" s="241" t="s">
        <v>87</v>
      </c>
      <c r="AV698" s="14" t="s">
        <v>87</v>
      </c>
      <c r="AW698" s="14" t="s">
        <v>32</v>
      </c>
      <c r="AX698" s="14" t="s">
        <v>83</v>
      </c>
      <c r="AY698" s="241" t="s">
        <v>146</v>
      </c>
    </row>
    <row r="699" spans="1:65" s="2" customFormat="1" ht="37.75" customHeight="1">
      <c r="A699" s="36"/>
      <c r="B699" s="37"/>
      <c r="C699" s="207" t="s">
        <v>446</v>
      </c>
      <c r="D699" s="207" t="s">
        <v>149</v>
      </c>
      <c r="E699" s="208" t="s">
        <v>447</v>
      </c>
      <c r="F699" s="209" t="s">
        <v>448</v>
      </c>
      <c r="G699" s="210" t="s">
        <v>419</v>
      </c>
      <c r="H699" s="211">
        <v>1</v>
      </c>
      <c r="I699" s="212"/>
      <c r="J699" s="213">
        <f>ROUND(I699*H699,2)</f>
        <v>0</v>
      </c>
      <c r="K699" s="214"/>
      <c r="L699" s="39"/>
      <c r="M699" s="215" t="s">
        <v>1</v>
      </c>
      <c r="N699" s="216" t="s">
        <v>43</v>
      </c>
      <c r="O699" s="73"/>
      <c r="P699" s="217">
        <f>O699*H699</f>
        <v>0</v>
      </c>
      <c r="Q699" s="217">
        <v>0</v>
      </c>
      <c r="R699" s="217">
        <f>Q699*H699</f>
        <v>0</v>
      </c>
      <c r="S699" s="217">
        <v>0</v>
      </c>
      <c r="T699" s="218">
        <f>S699*H699</f>
        <v>0</v>
      </c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R699" s="219" t="s">
        <v>153</v>
      </c>
      <c r="AT699" s="219" t="s">
        <v>149</v>
      </c>
      <c r="AU699" s="219" t="s">
        <v>87</v>
      </c>
      <c r="AY699" s="18" t="s">
        <v>146</v>
      </c>
      <c r="BE699" s="112">
        <f>IF(N699="základní",J699,0)</f>
        <v>0</v>
      </c>
      <c r="BF699" s="112">
        <f>IF(N699="snížená",J699,0)</f>
        <v>0</v>
      </c>
      <c r="BG699" s="112">
        <f>IF(N699="zákl. přenesená",J699,0)</f>
        <v>0</v>
      </c>
      <c r="BH699" s="112">
        <f>IF(N699="sníž. přenesená",J699,0)</f>
        <v>0</v>
      </c>
      <c r="BI699" s="112">
        <f>IF(N699="nulová",J699,0)</f>
        <v>0</v>
      </c>
      <c r="BJ699" s="18" t="s">
        <v>83</v>
      </c>
      <c r="BK699" s="112">
        <f>ROUND(I699*H699,2)</f>
        <v>0</v>
      </c>
      <c r="BL699" s="18" t="s">
        <v>153</v>
      </c>
      <c r="BM699" s="219" t="s">
        <v>449</v>
      </c>
    </row>
    <row r="700" spans="1:65" s="12" customFormat="1" ht="22.75" customHeight="1">
      <c r="B700" s="191"/>
      <c r="C700" s="192"/>
      <c r="D700" s="193" t="s">
        <v>77</v>
      </c>
      <c r="E700" s="205" t="s">
        <v>450</v>
      </c>
      <c r="F700" s="205" t="s">
        <v>451</v>
      </c>
      <c r="G700" s="192"/>
      <c r="H700" s="192"/>
      <c r="I700" s="195"/>
      <c r="J700" s="206">
        <f>BK700</f>
        <v>0</v>
      </c>
      <c r="K700" s="192"/>
      <c r="L700" s="197"/>
      <c r="M700" s="198"/>
      <c r="N700" s="199"/>
      <c r="O700" s="199"/>
      <c r="P700" s="200">
        <f>P701</f>
        <v>0</v>
      </c>
      <c r="Q700" s="199"/>
      <c r="R700" s="200">
        <f>R701</f>
        <v>0</v>
      </c>
      <c r="S700" s="199"/>
      <c r="T700" s="201">
        <f>T701</f>
        <v>0</v>
      </c>
      <c r="AR700" s="202" t="s">
        <v>83</v>
      </c>
      <c r="AT700" s="203" t="s">
        <v>77</v>
      </c>
      <c r="AU700" s="203" t="s">
        <v>83</v>
      </c>
      <c r="AY700" s="202" t="s">
        <v>146</v>
      </c>
      <c r="BK700" s="204">
        <f>BK701</f>
        <v>0</v>
      </c>
    </row>
    <row r="701" spans="1:65" s="2" customFormat="1" ht="21.75" customHeight="1">
      <c r="A701" s="36"/>
      <c r="B701" s="37"/>
      <c r="C701" s="207" t="s">
        <v>452</v>
      </c>
      <c r="D701" s="207" t="s">
        <v>149</v>
      </c>
      <c r="E701" s="208" t="s">
        <v>453</v>
      </c>
      <c r="F701" s="209" t="s">
        <v>454</v>
      </c>
      <c r="G701" s="210" t="s">
        <v>419</v>
      </c>
      <c r="H701" s="211">
        <v>39.222000000000001</v>
      </c>
      <c r="I701" s="212"/>
      <c r="J701" s="213">
        <f>ROUND(I701*H701,2)</f>
        <v>0</v>
      </c>
      <c r="K701" s="214"/>
      <c r="L701" s="39"/>
      <c r="M701" s="215" t="s">
        <v>1</v>
      </c>
      <c r="N701" s="216" t="s">
        <v>43</v>
      </c>
      <c r="O701" s="73"/>
      <c r="P701" s="217">
        <f>O701*H701</f>
        <v>0</v>
      </c>
      <c r="Q701" s="217">
        <v>0</v>
      </c>
      <c r="R701" s="217">
        <f>Q701*H701</f>
        <v>0</v>
      </c>
      <c r="S701" s="217">
        <v>0</v>
      </c>
      <c r="T701" s="218">
        <f>S701*H701</f>
        <v>0</v>
      </c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R701" s="219" t="s">
        <v>153</v>
      </c>
      <c r="AT701" s="219" t="s">
        <v>149</v>
      </c>
      <c r="AU701" s="219" t="s">
        <v>87</v>
      </c>
      <c r="AY701" s="18" t="s">
        <v>146</v>
      </c>
      <c r="BE701" s="112">
        <f>IF(N701="základní",J701,0)</f>
        <v>0</v>
      </c>
      <c r="BF701" s="112">
        <f>IF(N701="snížená",J701,0)</f>
        <v>0</v>
      </c>
      <c r="BG701" s="112">
        <f>IF(N701="zákl. přenesená",J701,0)</f>
        <v>0</v>
      </c>
      <c r="BH701" s="112">
        <f>IF(N701="sníž. přenesená",J701,0)</f>
        <v>0</v>
      </c>
      <c r="BI701" s="112">
        <f>IF(N701="nulová",J701,0)</f>
        <v>0</v>
      </c>
      <c r="BJ701" s="18" t="s">
        <v>83</v>
      </c>
      <c r="BK701" s="112">
        <f>ROUND(I701*H701,2)</f>
        <v>0</v>
      </c>
      <c r="BL701" s="18" t="s">
        <v>153</v>
      </c>
      <c r="BM701" s="219" t="s">
        <v>455</v>
      </c>
    </row>
    <row r="702" spans="1:65" s="12" customFormat="1" ht="25.9" customHeight="1">
      <c r="B702" s="191"/>
      <c r="C702" s="192"/>
      <c r="D702" s="193" t="s">
        <v>77</v>
      </c>
      <c r="E702" s="194" t="s">
        <v>456</v>
      </c>
      <c r="F702" s="194" t="s">
        <v>457</v>
      </c>
      <c r="G702" s="192"/>
      <c r="H702" s="192"/>
      <c r="I702" s="195"/>
      <c r="J702" s="196">
        <f>BK702</f>
        <v>0</v>
      </c>
      <c r="K702" s="192"/>
      <c r="L702" s="197"/>
      <c r="M702" s="198"/>
      <c r="N702" s="199"/>
      <c r="O702" s="199"/>
      <c r="P702" s="200">
        <f>P703+P714+P716+P725+P793+P805+P866+P992+P1021</f>
        <v>0</v>
      </c>
      <c r="Q702" s="199"/>
      <c r="R702" s="200">
        <f>R703+R714+R716+R725+R793+R805+R866+R992+R1021</f>
        <v>7.7266759108800001</v>
      </c>
      <c r="S702" s="199"/>
      <c r="T702" s="201">
        <f>T703+T714+T716+T725+T793+T805+T866+T992+T1021</f>
        <v>0.16927779000000001</v>
      </c>
      <c r="AR702" s="202" t="s">
        <v>87</v>
      </c>
      <c r="AT702" s="203" t="s">
        <v>77</v>
      </c>
      <c r="AU702" s="203" t="s">
        <v>78</v>
      </c>
      <c r="AY702" s="202" t="s">
        <v>146</v>
      </c>
      <c r="BK702" s="204">
        <f>BK703+BK714+BK716+BK725+BK793+BK805+BK866+BK992+BK1021</f>
        <v>0</v>
      </c>
    </row>
    <row r="703" spans="1:65" s="12" customFormat="1" ht="22.75" customHeight="1">
      <c r="B703" s="191"/>
      <c r="C703" s="192"/>
      <c r="D703" s="193" t="s">
        <v>77</v>
      </c>
      <c r="E703" s="205" t="s">
        <v>458</v>
      </c>
      <c r="F703" s="205" t="s">
        <v>459</v>
      </c>
      <c r="G703" s="192"/>
      <c r="H703" s="192"/>
      <c r="I703" s="195"/>
      <c r="J703" s="206">
        <f>BK703</f>
        <v>0</v>
      </c>
      <c r="K703" s="192"/>
      <c r="L703" s="197"/>
      <c r="M703" s="198"/>
      <c r="N703" s="199"/>
      <c r="O703" s="199"/>
      <c r="P703" s="200">
        <f>SUM(P704:P713)</f>
        <v>0</v>
      </c>
      <c r="Q703" s="199"/>
      <c r="R703" s="200">
        <f>SUM(R704:R713)</f>
        <v>0.18554080000000001</v>
      </c>
      <c r="S703" s="199"/>
      <c r="T703" s="201">
        <f>SUM(T704:T713)</f>
        <v>0</v>
      </c>
      <c r="AR703" s="202" t="s">
        <v>87</v>
      </c>
      <c r="AT703" s="203" t="s">
        <v>77</v>
      </c>
      <c r="AU703" s="203" t="s">
        <v>83</v>
      </c>
      <c r="AY703" s="202" t="s">
        <v>146</v>
      </c>
      <c r="BK703" s="204">
        <f>SUM(BK704:BK713)</f>
        <v>0</v>
      </c>
    </row>
    <row r="704" spans="1:65" s="2" customFormat="1" ht="21.75" customHeight="1">
      <c r="A704" s="36"/>
      <c r="B704" s="37"/>
      <c r="C704" s="207" t="s">
        <v>460</v>
      </c>
      <c r="D704" s="207" t="s">
        <v>149</v>
      </c>
      <c r="E704" s="208" t="s">
        <v>461</v>
      </c>
      <c r="F704" s="209" t="s">
        <v>462</v>
      </c>
      <c r="G704" s="210" t="s">
        <v>196</v>
      </c>
      <c r="H704" s="211">
        <v>30.952000000000002</v>
      </c>
      <c r="I704" s="212"/>
      <c r="J704" s="213">
        <f>ROUND(I704*H704,2)</f>
        <v>0</v>
      </c>
      <c r="K704" s="214"/>
      <c r="L704" s="39"/>
      <c r="M704" s="215" t="s">
        <v>1</v>
      </c>
      <c r="N704" s="216" t="s">
        <v>43</v>
      </c>
      <c r="O704" s="73"/>
      <c r="P704" s="217">
        <f>O704*H704</f>
        <v>0</v>
      </c>
      <c r="Q704" s="217">
        <v>4.0000000000000002E-4</v>
      </c>
      <c r="R704" s="217">
        <f>Q704*H704</f>
        <v>1.2380800000000001E-2</v>
      </c>
      <c r="S704" s="217">
        <v>0</v>
      </c>
      <c r="T704" s="218">
        <f>S704*H704</f>
        <v>0</v>
      </c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R704" s="219" t="s">
        <v>248</v>
      </c>
      <c r="AT704" s="219" t="s">
        <v>149</v>
      </c>
      <c r="AU704" s="219" t="s">
        <v>87</v>
      </c>
      <c r="AY704" s="18" t="s">
        <v>146</v>
      </c>
      <c r="BE704" s="112">
        <f>IF(N704="základní",J704,0)</f>
        <v>0</v>
      </c>
      <c r="BF704" s="112">
        <f>IF(N704="snížená",J704,0)</f>
        <v>0</v>
      </c>
      <c r="BG704" s="112">
        <f>IF(N704="zákl. přenesená",J704,0)</f>
        <v>0</v>
      </c>
      <c r="BH704" s="112">
        <f>IF(N704="sníž. přenesená",J704,0)</f>
        <v>0</v>
      </c>
      <c r="BI704" s="112">
        <f>IF(N704="nulová",J704,0)</f>
        <v>0</v>
      </c>
      <c r="BJ704" s="18" t="s">
        <v>83</v>
      </c>
      <c r="BK704" s="112">
        <f>ROUND(I704*H704,2)</f>
        <v>0</v>
      </c>
      <c r="BL704" s="18" t="s">
        <v>248</v>
      </c>
      <c r="BM704" s="219" t="s">
        <v>463</v>
      </c>
    </row>
    <row r="705" spans="1:65" s="13" customFormat="1" ht="10">
      <c r="B705" s="220"/>
      <c r="C705" s="221"/>
      <c r="D705" s="222" t="s">
        <v>155</v>
      </c>
      <c r="E705" s="223" t="s">
        <v>1</v>
      </c>
      <c r="F705" s="224" t="s">
        <v>156</v>
      </c>
      <c r="G705" s="221"/>
      <c r="H705" s="223" t="s">
        <v>1</v>
      </c>
      <c r="I705" s="225"/>
      <c r="J705" s="221"/>
      <c r="K705" s="221"/>
      <c r="L705" s="226"/>
      <c r="M705" s="227"/>
      <c r="N705" s="228"/>
      <c r="O705" s="228"/>
      <c r="P705" s="228"/>
      <c r="Q705" s="228"/>
      <c r="R705" s="228"/>
      <c r="S705" s="228"/>
      <c r="T705" s="229"/>
      <c r="AT705" s="230" t="s">
        <v>155</v>
      </c>
      <c r="AU705" s="230" t="s">
        <v>87</v>
      </c>
      <c r="AV705" s="13" t="s">
        <v>83</v>
      </c>
      <c r="AW705" s="13" t="s">
        <v>32</v>
      </c>
      <c r="AX705" s="13" t="s">
        <v>78</v>
      </c>
      <c r="AY705" s="230" t="s">
        <v>146</v>
      </c>
    </row>
    <row r="706" spans="1:65" s="13" customFormat="1" ht="10">
      <c r="B706" s="220"/>
      <c r="C706" s="221"/>
      <c r="D706" s="222" t="s">
        <v>155</v>
      </c>
      <c r="E706" s="223" t="s">
        <v>1</v>
      </c>
      <c r="F706" s="224" t="s">
        <v>157</v>
      </c>
      <c r="G706" s="221"/>
      <c r="H706" s="223" t="s">
        <v>1</v>
      </c>
      <c r="I706" s="225"/>
      <c r="J706" s="221"/>
      <c r="K706" s="221"/>
      <c r="L706" s="226"/>
      <c r="M706" s="227"/>
      <c r="N706" s="228"/>
      <c r="O706" s="228"/>
      <c r="P706" s="228"/>
      <c r="Q706" s="228"/>
      <c r="R706" s="228"/>
      <c r="S706" s="228"/>
      <c r="T706" s="229"/>
      <c r="AT706" s="230" t="s">
        <v>155</v>
      </c>
      <c r="AU706" s="230" t="s">
        <v>87</v>
      </c>
      <c r="AV706" s="13" t="s">
        <v>83</v>
      </c>
      <c r="AW706" s="13" t="s">
        <v>32</v>
      </c>
      <c r="AX706" s="13" t="s">
        <v>78</v>
      </c>
      <c r="AY706" s="230" t="s">
        <v>146</v>
      </c>
    </row>
    <row r="707" spans="1:65" s="14" customFormat="1" ht="10">
      <c r="B707" s="231"/>
      <c r="C707" s="232"/>
      <c r="D707" s="222" t="s">
        <v>155</v>
      </c>
      <c r="E707" s="233" t="s">
        <v>1</v>
      </c>
      <c r="F707" s="234" t="s">
        <v>464</v>
      </c>
      <c r="G707" s="232"/>
      <c r="H707" s="235">
        <v>15.476000000000001</v>
      </c>
      <c r="I707" s="236"/>
      <c r="J707" s="232"/>
      <c r="K707" s="232"/>
      <c r="L707" s="237"/>
      <c r="M707" s="238"/>
      <c r="N707" s="239"/>
      <c r="O707" s="239"/>
      <c r="P707" s="239"/>
      <c r="Q707" s="239"/>
      <c r="R707" s="239"/>
      <c r="S707" s="239"/>
      <c r="T707" s="240"/>
      <c r="AT707" s="241" t="s">
        <v>155</v>
      </c>
      <c r="AU707" s="241" t="s">
        <v>87</v>
      </c>
      <c r="AV707" s="14" t="s">
        <v>87</v>
      </c>
      <c r="AW707" s="14" t="s">
        <v>32</v>
      </c>
      <c r="AX707" s="14" t="s">
        <v>78</v>
      </c>
      <c r="AY707" s="241" t="s">
        <v>146</v>
      </c>
    </row>
    <row r="708" spans="1:65" s="13" customFormat="1" ht="10">
      <c r="B708" s="220"/>
      <c r="C708" s="221"/>
      <c r="D708" s="222" t="s">
        <v>155</v>
      </c>
      <c r="E708" s="223" t="s">
        <v>1</v>
      </c>
      <c r="F708" s="224" t="s">
        <v>173</v>
      </c>
      <c r="G708" s="221"/>
      <c r="H708" s="223" t="s">
        <v>1</v>
      </c>
      <c r="I708" s="225"/>
      <c r="J708" s="221"/>
      <c r="K708" s="221"/>
      <c r="L708" s="226"/>
      <c r="M708" s="227"/>
      <c r="N708" s="228"/>
      <c r="O708" s="228"/>
      <c r="P708" s="228"/>
      <c r="Q708" s="228"/>
      <c r="R708" s="228"/>
      <c r="S708" s="228"/>
      <c r="T708" s="229"/>
      <c r="AT708" s="230" t="s">
        <v>155</v>
      </c>
      <c r="AU708" s="230" t="s">
        <v>87</v>
      </c>
      <c r="AV708" s="13" t="s">
        <v>83</v>
      </c>
      <c r="AW708" s="13" t="s">
        <v>32</v>
      </c>
      <c r="AX708" s="13" t="s">
        <v>78</v>
      </c>
      <c r="AY708" s="230" t="s">
        <v>146</v>
      </c>
    </row>
    <row r="709" spans="1:65" s="14" customFormat="1" ht="10">
      <c r="B709" s="231"/>
      <c r="C709" s="232"/>
      <c r="D709" s="222" t="s">
        <v>155</v>
      </c>
      <c r="E709" s="233" t="s">
        <v>1</v>
      </c>
      <c r="F709" s="234" t="s">
        <v>464</v>
      </c>
      <c r="G709" s="232"/>
      <c r="H709" s="235">
        <v>15.476000000000001</v>
      </c>
      <c r="I709" s="236"/>
      <c r="J709" s="232"/>
      <c r="K709" s="232"/>
      <c r="L709" s="237"/>
      <c r="M709" s="238"/>
      <c r="N709" s="239"/>
      <c r="O709" s="239"/>
      <c r="P709" s="239"/>
      <c r="Q709" s="239"/>
      <c r="R709" s="239"/>
      <c r="S709" s="239"/>
      <c r="T709" s="240"/>
      <c r="AT709" s="241" t="s">
        <v>155</v>
      </c>
      <c r="AU709" s="241" t="s">
        <v>87</v>
      </c>
      <c r="AV709" s="14" t="s">
        <v>87</v>
      </c>
      <c r="AW709" s="14" t="s">
        <v>32</v>
      </c>
      <c r="AX709" s="14" t="s">
        <v>78</v>
      </c>
      <c r="AY709" s="241" t="s">
        <v>146</v>
      </c>
    </row>
    <row r="710" spans="1:65" s="15" customFormat="1" ht="10">
      <c r="B710" s="242"/>
      <c r="C710" s="243"/>
      <c r="D710" s="222" t="s">
        <v>155</v>
      </c>
      <c r="E710" s="244" t="s">
        <v>1</v>
      </c>
      <c r="F710" s="245" t="s">
        <v>160</v>
      </c>
      <c r="G710" s="243"/>
      <c r="H710" s="246">
        <v>30.952000000000002</v>
      </c>
      <c r="I710" s="247"/>
      <c r="J710" s="243"/>
      <c r="K710" s="243"/>
      <c r="L710" s="248"/>
      <c r="M710" s="249"/>
      <c r="N710" s="250"/>
      <c r="O710" s="250"/>
      <c r="P710" s="250"/>
      <c r="Q710" s="250"/>
      <c r="R710" s="250"/>
      <c r="S710" s="250"/>
      <c r="T710" s="251"/>
      <c r="AT710" s="252" t="s">
        <v>155</v>
      </c>
      <c r="AU710" s="252" t="s">
        <v>87</v>
      </c>
      <c r="AV710" s="15" t="s">
        <v>153</v>
      </c>
      <c r="AW710" s="15" t="s">
        <v>32</v>
      </c>
      <c r="AX710" s="15" t="s">
        <v>83</v>
      </c>
      <c r="AY710" s="252" t="s">
        <v>146</v>
      </c>
    </row>
    <row r="711" spans="1:65" s="2" customFormat="1" ht="16.5" customHeight="1">
      <c r="A711" s="36"/>
      <c r="B711" s="37"/>
      <c r="C711" s="253" t="s">
        <v>465</v>
      </c>
      <c r="D711" s="253" t="s">
        <v>165</v>
      </c>
      <c r="E711" s="254" t="s">
        <v>466</v>
      </c>
      <c r="F711" s="255" t="s">
        <v>467</v>
      </c>
      <c r="G711" s="256" t="s">
        <v>196</v>
      </c>
      <c r="H711" s="257">
        <v>36.075000000000003</v>
      </c>
      <c r="I711" s="258"/>
      <c r="J711" s="259">
        <f>ROUND(I711*H711,2)</f>
        <v>0</v>
      </c>
      <c r="K711" s="260"/>
      <c r="L711" s="261"/>
      <c r="M711" s="262" t="s">
        <v>1</v>
      </c>
      <c r="N711" s="263" t="s">
        <v>43</v>
      </c>
      <c r="O711" s="73"/>
      <c r="P711" s="217">
        <f>O711*H711</f>
        <v>0</v>
      </c>
      <c r="Q711" s="217">
        <v>4.7999999999999996E-3</v>
      </c>
      <c r="R711" s="217">
        <f>Q711*H711</f>
        <v>0.17316000000000001</v>
      </c>
      <c r="S711" s="217">
        <v>0</v>
      </c>
      <c r="T711" s="218">
        <f>S711*H711</f>
        <v>0</v>
      </c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R711" s="219" t="s">
        <v>331</v>
      </c>
      <c r="AT711" s="219" t="s">
        <v>165</v>
      </c>
      <c r="AU711" s="219" t="s">
        <v>87</v>
      </c>
      <c r="AY711" s="18" t="s">
        <v>146</v>
      </c>
      <c r="BE711" s="112">
        <f>IF(N711="základní",J711,0)</f>
        <v>0</v>
      </c>
      <c r="BF711" s="112">
        <f>IF(N711="snížená",J711,0)</f>
        <v>0</v>
      </c>
      <c r="BG711" s="112">
        <f>IF(N711="zákl. přenesená",J711,0)</f>
        <v>0</v>
      </c>
      <c r="BH711" s="112">
        <f>IF(N711="sníž. přenesená",J711,0)</f>
        <v>0</v>
      </c>
      <c r="BI711" s="112">
        <f>IF(N711="nulová",J711,0)</f>
        <v>0</v>
      </c>
      <c r="BJ711" s="18" t="s">
        <v>83</v>
      </c>
      <c r="BK711" s="112">
        <f>ROUND(I711*H711,2)</f>
        <v>0</v>
      </c>
      <c r="BL711" s="18" t="s">
        <v>248</v>
      </c>
      <c r="BM711" s="219" t="s">
        <v>468</v>
      </c>
    </row>
    <row r="712" spans="1:65" s="14" customFormat="1" ht="10">
      <c r="B712" s="231"/>
      <c r="C712" s="232"/>
      <c r="D712" s="222" t="s">
        <v>155</v>
      </c>
      <c r="E712" s="232"/>
      <c r="F712" s="234" t="s">
        <v>469</v>
      </c>
      <c r="G712" s="232"/>
      <c r="H712" s="235">
        <v>36.075000000000003</v>
      </c>
      <c r="I712" s="236"/>
      <c r="J712" s="232"/>
      <c r="K712" s="232"/>
      <c r="L712" s="237"/>
      <c r="M712" s="238"/>
      <c r="N712" s="239"/>
      <c r="O712" s="239"/>
      <c r="P712" s="239"/>
      <c r="Q712" s="239"/>
      <c r="R712" s="239"/>
      <c r="S712" s="239"/>
      <c r="T712" s="240"/>
      <c r="AT712" s="241" t="s">
        <v>155</v>
      </c>
      <c r="AU712" s="241" t="s">
        <v>87</v>
      </c>
      <c r="AV712" s="14" t="s">
        <v>87</v>
      </c>
      <c r="AW712" s="14" t="s">
        <v>4</v>
      </c>
      <c r="AX712" s="14" t="s">
        <v>83</v>
      </c>
      <c r="AY712" s="241" t="s">
        <v>146</v>
      </c>
    </row>
    <row r="713" spans="1:65" s="2" customFormat="1" ht="24.15" customHeight="1">
      <c r="A713" s="36"/>
      <c r="B713" s="37"/>
      <c r="C713" s="207" t="s">
        <v>470</v>
      </c>
      <c r="D713" s="207" t="s">
        <v>149</v>
      </c>
      <c r="E713" s="208" t="s">
        <v>471</v>
      </c>
      <c r="F713" s="209" t="s">
        <v>472</v>
      </c>
      <c r="G713" s="210" t="s">
        <v>473</v>
      </c>
      <c r="H713" s="275"/>
      <c r="I713" s="212"/>
      <c r="J713" s="213">
        <f>ROUND(I713*H713,2)</f>
        <v>0</v>
      </c>
      <c r="K713" s="214"/>
      <c r="L713" s="39"/>
      <c r="M713" s="215" t="s">
        <v>1</v>
      </c>
      <c r="N713" s="216" t="s">
        <v>43</v>
      </c>
      <c r="O713" s="73"/>
      <c r="P713" s="217">
        <f>O713*H713</f>
        <v>0</v>
      </c>
      <c r="Q713" s="217">
        <v>0</v>
      </c>
      <c r="R713" s="217">
        <f>Q713*H713</f>
        <v>0</v>
      </c>
      <c r="S713" s="217">
        <v>0</v>
      </c>
      <c r="T713" s="218">
        <f>S713*H713</f>
        <v>0</v>
      </c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R713" s="219" t="s">
        <v>248</v>
      </c>
      <c r="AT713" s="219" t="s">
        <v>149</v>
      </c>
      <c r="AU713" s="219" t="s">
        <v>87</v>
      </c>
      <c r="AY713" s="18" t="s">
        <v>146</v>
      </c>
      <c r="BE713" s="112">
        <f>IF(N713="základní",J713,0)</f>
        <v>0</v>
      </c>
      <c r="BF713" s="112">
        <f>IF(N713="snížená",J713,0)</f>
        <v>0</v>
      </c>
      <c r="BG713" s="112">
        <f>IF(N713="zákl. přenesená",J713,0)</f>
        <v>0</v>
      </c>
      <c r="BH713" s="112">
        <f>IF(N713="sníž. přenesená",J713,0)</f>
        <v>0</v>
      </c>
      <c r="BI713" s="112">
        <f>IF(N713="nulová",J713,0)</f>
        <v>0</v>
      </c>
      <c r="BJ713" s="18" t="s">
        <v>83</v>
      </c>
      <c r="BK713" s="112">
        <f>ROUND(I713*H713,2)</f>
        <v>0</v>
      </c>
      <c r="BL713" s="18" t="s">
        <v>248</v>
      </c>
      <c r="BM713" s="219" t="s">
        <v>474</v>
      </c>
    </row>
    <row r="714" spans="1:65" s="12" customFormat="1" ht="22.75" customHeight="1">
      <c r="B714" s="191"/>
      <c r="C714" s="192"/>
      <c r="D714" s="193" t="s">
        <v>77</v>
      </c>
      <c r="E714" s="205" t="s">
        <v>475</v>
      </c>
      <c r="F714" s="205" t="s">
        <v>476</v>
      </c>
      <c r="G714" s="192"/>
      <c r="H714" s="192"/>
      <c r="I714" s="195"/>
      <c r="J714" s="206">
        <f>BK714</f>
        <v>0</v>
      </c>
      <c r="K714" s="192"/>
      <c r="L714" s="197"/>
      <c r="M714" s="198"/>
      <c r="N714" s="199"/>
      <c r="O714" s="199"/>
      <c r="P714" s="200">
        <f>P715</f>
        <v>0</v>
      </c>
      <c r="Q714" s="199"/>
      <c r="R714" s="200">
        <f>R715</f>
        <v>0</v>
      </c>
      <c r="S714" s="199"/>
      <c r="T714" s="201">
        <f>T715</f>
        <v>0</v>
      </c>
      <c r="AR714" s="202" t="s">
        <v>87</v>
      </c>
      <c r="AT714" s="203" t="s">
        <v>77</v>
      </c>
      <c r="AU714" s="203" t="s">
        <v>83</v>
      </c>
      <c r="AY714" s="202" t="s">
        <v>146</v>
      </c>
      <c r="BK714" s="204">
        <f>BK715</f>
        <v>0</v>
      </c>
    </row>
    <row r="715" spans="1:65" s="2" customFormat="1" ht="16.5" customHeight="1">
      <c r="A715" s="36"/>
      <c r="B715" s="37"/>
      <c r="C715" s="207" t="s">
        <v>477</v>
      </c>
      <c r="D715" s="207" t="s">
        <v>149</v>
      </c>
      <c r="E715" s="208" t="s">
        <v>478</v>
      </c>
      <c r="F715" s="209" t="s">
        <v>479</v>
      </c>
      <c r="G715" s="210" t="s">
        <v>480</v>
      </c>
      <c r="H715" s="211">
        <v>1</v>
      </c>
      <c r="I715" s="212"/>
      <c r="J715" s="213">
        <f>ROUND(I715*H715,2)</f>
        <v>0</v>
      </c>
      <c r="K715" s="214"/>
      <c r="L715" s="39"/>
      <c r="M715" s="215" t="s">
        <v>1</v>
      </c>
      <c r="N715" s="216" t="s">
        <v>43</v>
      </c>
      <c r="O715" s="73"/>
      <c r="P715" s="217">
        <f>O715*H715</f>
        <v>0</v>
      </c>
      <c r="Q715" s="217">
        <v>0</v>
      </c>
      <c r="R715" s="217">
        <f>Q715*H715</f>
        <v>0</v>
      </c>
      <c r="S715" s="217">
        <v>0</v>
      </c>
      <c r="T715" s="218">
        <f>S715*H715</f>
        <v>0</v>
      </c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R715" s="219" t="s">
        <v>248</v>
      </c>
      <c r="AT715" s="219" t="s">
        <v>149</v>
      </c>
      <c r="AU715" s="219" t="s">
        <v>87</v>
      </c>
      <c r="AY715" s="18" t="s">
        <v>146</v>
      </c>
      <c r="BE715" s="112">
        <f>IF(N715="základní",J715,0)</f>
        <v>0</v>
      </c>
      <c r="BF715" s="112">
        <f>IF(N715="snížená",J715,0)</f>
        <v>0</v>
      </c>
      <c r="BG715" s="112">
        <f>IF(N715="zákl. přenesená",J715,0)</f>
        <v>0</v>
      </c>
      <c r="BH715" s="112">
        <f>IF(N715="sníž. přenesená",J715,0)</f>
        <v>0</v>
      </c>
      <c r="BI715" s="112">
        <f>IF(N715="nulová",J715,0)</f>
        <v>0</v>
      </c>
      <c r="BJ715" s="18" t="s">
        <v>83</v>
      </c>
      <c r="BK715" s="112">
        <f>ROUND(I715*H715,2)</f>
        <v>0</v>
      </c>
      <c r="BL715" s="18" t="s">
        <v>248</v>
      </c>
      <c r="BM715" s="219" t="s">
        <v>481</v>
      </c>
    </row>
    <row r="716" spans="1:65" s="12" customFormat="1" ht="22.75" customHeight="1">
      <c r="B716" s="191"/>
      <c r="C716" s="192"/>
      <c r="D716" s="193" t="s">
        <v>77</v>
      </c>
      <c r="E716" s="205" t="s">
        <v>482</v>
      </c>
      <c r="F716" s="205" t="s">
        <v>483</v>
      </c>
      <c r="G716" s="192"/>
      <c r="H716" s="192"/>
      <c r="I716" s="195"/>
      <c r="J716" s="206">
        <f>BK716</f>
        <v>0</v>
      </c>
      <c r="K716" s="192"/>
      <c r="L716" s="197"/>
      <c r="M716" s="198"/>
      <c r="N716" s="199"/>
      <c r="O716" s="199"/>
      <c r="P716" s="200">
        <f>SUM(P717:P724)</f>
        <v>0</v>
      </c>
      <c r="Q716" s="199"/>
      <c r="R716" s="200">
        <f>SUM(R717:R724)</f>
        <v>5.0468770880000006E-2</v>
      </c>
      <c r="S716" s="199"/>
      <c r="T716" s="201">
        <f>SUM(T717:T724)</f>
        <v>0</v>
      </c>
      <c r="AR716" s="202" t="s">
        <v>87</v>
      </c>
      <c r="AT716" s="203" t="s">
        <v>77</v>
      </c>
      <c r="AU716" s="203" t="s">
        <v>83</v>
      </c>
      <c r="AY716" s="202" t="s">
        <v>146</v>
      </c>
      <c r="BK716" s="204">
        <f>SUM(BK717:BK724)</f>
        <v>0</v>
      </c>
    </row>
    <row r="717" spans="1:65" s="2" customFormat="1" ht="33" customHeight="1">
      <c r="A717" s="36"/>
      <c r="B717" s="37"/>
      <c r="C717" s="207" t="s">
        <v>484</v>
      </c>
      <c r="D717" s="207" t="s">
        <v>149</v>
      </c>
      <c r="E717" s="208" t="s">
        <v>485</v>
      </c>
      <c r="F717" s="209" t="s">
        <v>486</v>
      </c>
      <c r="G717" s="210" t="s">
        <v>196</v>
      </c>
      <c r="H717" s="211">
        <v>3.2</v>
      </c>
      <c r="I717" s="212"/>
      <c r="J717" s="213">
        <f>ROUND(I717*H717,2)</f>
        <v>0</v>
      </c>
      <c r="K717" s="214"/>
      <c r="L717" s="39"/>
      <c r="M717" s="215" t="s">
        <v>1</v>
      </c>
      <c r="N717" s="216" t="s">
        <v>43</v>
      </c>
      <c r="O717" s="73"/>
      <c r="P717" s="217">
        <f>O717*H717</f>
        <v>0</v>
      </c>
      <c r="Q717" s="217">
        <v>1.5771490900000001E-2</v>
      </c>
      <c r="R717" s="217">
        <f>Q717*H717</f>
        <v>5.0468770880000006E-2</v>
      </c>
      <c r="S717" s="217">
        <v>0</v>
      </c>
      <c r="T717" s="218">
        <f>S717*H717</f>
        <v>0</v>
      </c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R717" s="219" t="s">
        <v>248</v>
      </c>
      <c r="AT717" s="219" t="s">
        <v>149</v>
      </c>
      <c r="AU717" s="219" t="s">
        <v>87</v>
      </c>
      <c r="AY717" s="18" t="s">
        <v>146</v>
      </c>
      <c r="BE717" s="112">
        <f>IF(N717="základní",J717,0)</f>
        <v>0</v>
      </c>
      <c r="BF717" s="112">
        <f>IF(N717="snížená",J717,0)</f>
        <v>0</v>
      </c>
      <c r="BG717" s="112">
        <f>IF(N717="zákl. přenesená",J717,0)</f>
        <v>0</v>
      </c>
      <c r="BH717" s="112">
        <f>IF(N717="sníž. přenesená",J717,0)</f>
        <v>0</v>
      </c>
      <c r="BI717" s="112">
        <f>IF(N717="nulová",J717,0)</f>
        <v>0</v>
      </c>
      <c r="BJ717" s="18" t="s">
        <v>83</v>
      </c>
      <c r="BK717" s="112">
        <f>ROUND(I717*H717,2)</f>
        <v>0</v>
      </c>
      <c r="BL717" s="18" t="s">
        <v>248</v>
      </c>
      <c r="BM717" s="219" t="s">
        <v>487</v>
      </c>
    </row>
    <row r="718" spans="1:65" s="13" customFormat="1" ht="10">
      <c r="B718" s="220"/>
      <c r="C718" s="221"/>
      <c r="D718" s="222" t="s">
        <v>155</v>
      </c>
      <c r="E718" s="223" t="s">
        <v>1</v>
      </c>
      <c r="F718" s="224" t="s">
        <v>156</v>
      </c>
      <c r="G718" s="221"/>
      <c r="H718" s="223" t="s">
        <v>1</v>
      </c>
      <c r="I718" s="225"/>
      <c r="J718" s="221"/>
      <c r="K718" s="221"/>
      <c r="L718" s="226"/>
      <c r="M718" s="227"/>
      <c r="N718" s="228"/>
      <c r="O718" s="228"/>
      <c r="P718" s="228"/>
      <c r="Q718" s="228"/>
      <c r="R718" s="228"/>
      <c r="S718" s="228"/>
      <c r="T718" s="229"/>
      <c r="AT718" s="230" t="s">
        <v>155</v>
      </c>
      <c r="AU718" s="230" t="s">
        <v>87</v>
      </c>
      <c r="AV718" s="13" t="s">
        <v>83</v>
      </c>
      <c r="AW718" s="13" t="s">
        <v>32</v>
      </c>
      <c r="AX718" s="13" t="s">
        <v>78</v>
      </c>
      <c r="AY718" s="230" t="s">
        <v>146</v>
      </c>
    </row>
    <row r="719" spans="1:65" s="13" customFormat="1" ht="10">
      <c r="B719" s="220"/>
      <c r="C719" s="221"/>
      <c r="D719" s="222" t="s">
        <v>155</v>
      </c>
      <c r="E719" s="223" t="s">
        <v>1</v>
      </c>
      <c r="F719" s="224" t="s">
        <v>157</v>
      </c>
      <c r="G719" s="221"/>
      <c r="H719" s="223" t="s">
        <v>1</v>
      </c>
      <c r="I719" s="225"/>
      <c r="J719" s="221"/>
      <c r="K719" s="221"/>
      <c r="L719" s="226"/>
      <c r="M719" s="227"/>
      <c r="N719" s="228"/>
      <c r="O719" s="228"/>
      <c r="P719" s="228"/>
      <c r="Q719" s="228"/>
      <c r="R719" s="228"/>
      <c r="S719" s="228"/>
      <c r="T719" s="229"/>
      <c r="AT719" s="230" t="s">
        <v>155</v>
      </c>
      <c r="AU719" s="230" t="s">
        <v>87</v>
      </c>
      <c r="AV719" s="13" t="s">
        <v>83</v>
      </c>
      <c r="AW719" s="13" t="s">
        <v>32</v>
      </c>
      <c r="AX719" s="13" t="s">
        <v>78</v>
      </c>
      <c r="AY719" s="230" t="s">
        <v>146</v>
      </c>
    </row>
    <row r="720" spans="1:65" s="14" customFormat="1" ht="10">
      <c r="B720" s="231"/>
      <c r="C720" s="232"/>
      <c r="D720" s="222" t="s">
        <v>155</v>
      </c>
      <c r="E720" s="233" t="s">
        <v>1</v>
      </c>
      <c r="F720" s="234" t="s">
        <v>488</v>
      </c>
      <c r="G720" s="232"/>
      <c r="H720" s="235">
        <v>1.6</v>
      </c>
      <c r="I720" s="236"/>
      <c r="J720" s="232"/>
      <c r="K720" s="232"/>
      <c r="L720" s="237"/>
      <c r="M720" s="238"/>
      <c r="N720" s="239"/>
      <c r="O720" s="239"/>
      <c r="P720" s="239"/>
      <c r="Q720" s="239"/>
      <c r="R720" s="239"/>
      <c r="S720" s="239"/>
      <c r="T720" s="240"/>
      <c r="AT720" s="241" t="s">
        <v>155</v>
      </c>
      <c r="AU720" s="241" t="s">
        <v>87</v>
      </c>
      <c r="AV720" s="14" t="s">
        <v>87</v>
      </c>
      <c r="AW720" s="14" t="s">
        <v>32</v>
      </c>
      <c r="AX720" s="14" t="s">
        <v>78</v>
      </c>
      <c r="AY720" s="241" t="s">
        <v>146</v>
      </c>
    </row>
    <row r="721" spans="1:65" s="13" customFormat="1" ht="10">
      <c r="B721" s="220"/>
      <c r="C721" s="221"/>
      <c r="D721" s="222" t="s">
        <v>155</v>
      </c>
      <c r="E721" s="223" t="s">
        <v>1</v>
      </c>
      <c r="F721" s="224" t="s">
        <v>159</v>
      </c>
      <c r="G721" s="221"/>
      <c r="H721" s="223" t="s">
        <v>1</v>
      </c>
      <c r="I721" s="225"/>
      <c r="J721" s="221"/>
      <c r="K721" s="221"/>
      <c r="L721" s="226"/>
      <c r="M721" s="227"/>
      <c r="N721" s="228"/>
      <c r="O721" s="228"/>
      <c r="P721" s="228"/>
      <c r="Q721" s="228"/>
      <c r="R721" s="228"/>
      <c r="S721" s="228"/>
      <c r="T721" s="229"/>
      <c r="AT721" s="230" t="s">
        <v>155</v>
      </c>
      <c r="AU721" s="230" t="s">
        <v>87</v>
      </c>
      <c r="AV721" s="13" t="s">
        <v>83</v>
      </c>
      <c r="AW721" s="13" t="s">
        <v>32</v>
      </c>
      <c r="AX721" s="13" t="s">
        <v>78</v>
      </c>
      <c r="AY721" s="230" t="s">
        <v>146</v>
      </c>
    </row>
    <row r="722" spans="1:65" s="14" customFormat="1" ht="10">
      <c r="B722" s="231"/>
      <c r="C722" s="232"/>
      <c r="D722" s="222" t="s">
        <v>155</v>
      </c>
      <c r="E722" s="233" t="s">
        <v>1</v>
      </c>
      <c r="F722" s="234" t="s">
        <v>488</v>
      </c>
      <c r="G722" s="232"/>
      <c r="H722" s="235">
        <v>1.6</v>
      </c>
      <c r="I722" s="236"/>
      <c r="J722" s="232"/>
      <c r="K722" s="232"/>
      <c r="L722" s="237"/>
      <c r="M722" s="238"/>
      <c r="N722" s="239"/>
      <c r="O722" s="239"/>
      <c r="P722" s="239"/>
      <c r="Q722" s="239"/>
      <c r="R722" s="239"/>
      <c r="S722" s="239"/>
      <c r="T722" s="240"/>
      <c r="AT722" s="241" t="s">
        <v>155</v>
      </c>
      <c r="AU722" s="241" t="s">
        <v>87</v>
      </c>
      <c r="AV722" s="14" t="s">
        <v>87</v>
      </c>
      <c r="AW722" s="14" t="s">
        <v>32</v>
      </c>
      <c r="AX722" s="14" t="s">
        <v>78</v>
      </c>
      <c r="AY722" s="241" t="s">
        <v>146</v>
      </c>
    </row>
    <row r="723" spans="1:65" s="15" customFormat="1" ht="10">
      <c r="B723" s="242"/>
      <c r="C723" s="243"/>
      <c r="D723" s="222" t="s">
        <v>155</v>
      </c>
      <c r="E723" s="244" t="s">
        <v>1</v>
      </c>
      <c r="F723" s="245" t="s">
        <v>160</v>
      </c>
      <c r="G723" s="243"/>
      <c r="H723" s="246">
        <v>3.2</v>
      </c>
      <c r="I723" s="247"/>
      <c r="J723" s="243"/>
      <c r="K723" s="243"/>
      <c r="L723" s="248"/>
      <c r="M723" s="249"/>
      <c r="N723" s="250"/>
      <c r="O723" s="250"/>
      <c r="P723" s="250"/>
      <c r="Q723" s="250"/>
      <c r="R723" s="250"/>
      <c r="S723" s="250"/>
      <c r="T723" s="251"/>
      <c r="AT723" s="252" t="s">
        <v>155</v>
      </c>
      <c r="AU723" s="252" t="s">
        <v>87</v>
      </c>
      <c r="AV723" s="15" t="s">
        <v>153</v>
      </c>
      <c r="AW723" s="15" t="s">
        <v>32</v>
      </c>
      <c r="AX723" s="15" t="s">
        <v>83</v>
      </c>
      <c r="AY723" s="252" t="s">
        <v>146</v>
      </c>
    </row>
    <row r="724" spans="1:65" s="2" customFormat="1" ht="24.15" customHeight="1">
      <c r="A724" s="36"/>
      <c r="B724" s="37"/>
      <c r="C724" s="207" t="s">
        <v>489</v>
      </c>
      <c r="D724" s="207" t="s">
        <v>149</v>
      </c>
      <c r="E724" s="208" t="s">
        <v>490</v>
      </c>
      <c r="F724" s="209" t="s">
        <v>491</v>
      </c>
      <c r="G724" s="210" t="s">
        <v>473</v>
      </c>
      <c r="H724" s="275"/>
      <c r="I724" s="212"/>
      <c r="J724" s="213">
        <f>ROUND(I724*H724,2)</f>
        <v>0</v>
      </c>
      <c r="K724" s="214"/>
      <c r="L724" s="39"/>
      <c r="M724" s="215" t="s">
        <v>1</v>
      </c>
      <c r="N724" s="216" t="s">
        <v>43</v>
      </c>
      <c r="O724" s="73"/>
      <c r="P724" s="217">
        <f>O724*H724</f>
        <v>0</v>
      </c>
      <c r="Q724" s="217">
        <v>0</v>
      </c>
      <c r="R724" s="217">
        <f>Q724*H724</f>
        <v>0</v>
      </c>
      <c r="S724" s="217">
        <v>0</v>
      </c>
      <c r="T724" s="218">
        <f>S724*H724</f>
        <v>0</v>
      </c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R724" s="219" t="s">
        <v>248</v>
      </c>
      <c r="AT724" s="219" t="s">
        <v>149</v>
      </c>
      <c r="AU724" s="219" t="s">
        <v>87</v>
      </c>
      <c r="AY724" s="18" t="s">
        <v>146</v>
      </c>
      <c r="BE724" s="112">
        <f>IF(N724="základní",J724,0)</f>
        <v>0</v>
      </c>
      <c r="BF724" s="112">
        <f>IF(N724="snížená",J724,0)</f>
        <v>0</v>
      </c>
      <c r="BG724" s="112">
        <f>IF(N724="zákl. přenesená",J724,0)</f>
        <v>0</v>
      </c>
      <c r="BH724" s="112">
        <f>IF(N724="sníž. přenesená",J724,0)</f>
        <v>0</v>
      </c>
      <c r="BI724" s="112">
        <f>IF(N724="nulová",J724,0)</f>
        <v>0</v>
      </c>
      <c r="BJ724" s="18" t="s">
        <v>83</v>
      </c>
      <c r="BK724" s="112">
        <f>ROUND(I724*H724,2)</f>
        <v>0</v>
      </c>
      <c r="BL724" s="18" t="s">
        <v>248</v>
      </c>
      <c r="BM724" s="219" t="s">
        <v>492</v>
      </c>
    </row>
    <row r="725" spans="1:65" s="12" customFormat="1" ht="22.75" customHeight="1">
      <c r="B725" s="191"/>
      <c r="C725" s="192"/>
      <c r="D725" s="193" t="s">
        <v>77</v>
      </c>
      <c r="E725" s="205" t="s">
        <v>493</v>
      </c>
      <c r="F725" s="205" t="s">
        <v>494</v>
      </c>
      <c r="G725" s="192"/>
      <c r="H725" s="192"/>
      <c r="I725" s="195"/>
      <c r="J725" s="206">
        <f>BK725</f>
        <v>0</v>
      </c>
      <c r="K725" s="192"/>
      <c r="L725" s="197"/>
      <c r="M725" s="198"/>
      <c r="N725" s="199"/>
      <c r="O725" s="199"/>
      <c r="P725" s="200">
        <f>SUM(P726:P792)</f>
        <v>0</v>
      </c>
      <c r="Q725" s="199"/>
      <c r="R725" s="200">
        <f>SUM(R726:R792)</f>
        <v>0.28599999999999998</v>
      </c>
      <c r="S725" s="199"/>
      <c r="T725" s="201">
        <f>SUM(T726:T792)</f>
        <v>0</v>
      </c>
      <c r="AR725" s="202" t="s">
        <v>87</v>
      </c>
      <c r="AT725" s="203" t="s">
        <v>77</v>
      </c>
      <c r="AU725" s="203" t="s">
        <v>83</v>
      </c>
      <c r="AY725" s="202" t="s">
        <v>146</v>
      </c>
      <c r="BK725" s="204">
        <f>SUM(BK726:BK792)</f>
        <v>0</v>
      </c>
    </row>
    <row r="726" spans="1:65" s="2" customFormat="1" ht="24.15" customHeight="1">
      <c r="A726" s="36"/>
      <c r="B726" s="37"/>
      <c r="C726" s="207" t="s">
        <v>495</v>
      </c>
      <c r="D726" s="207" t="s">
        <v>149</v>
      </c>
      <c r="E726" s="208" t="s">
        <v>496</v>
      </c>
      <c r="F726" s="209" t="s">
        <v>497</v>
      </c>
      <c r="G726" s="210" t="s">
        <v>163</v>
      </c>
      <c r="H726" s="211">
        <v>18</v>
      </c>
      <c r="I726" s="212"/>
      <c r="J726" s="213">
        <f>ROUND(I726*H726,2)</f>
        <v>0</v>
      </c>
      <c r="K726" s="214"/>
      <c r="L726" s="39"/>
      <c r="M726" s="215" t="s">
        <v>1</v>
      </c>
      <c r="N726" s="216" t="s">
        <v>43</v>
      </c>
      <c r="O726" s="73"/>
      <c r="P726" s="217">
        <f>O726*H726</f>
        <v>0</v>
      </c>
      <c r="Q726" s="217">
        <v>0</v>
      </c>
      <c r="R726" s="217">
        <f>Q726*H726</f>
        <v>0</v>
      </c>
      <c r="S726" s="217">
        <v>0</v>
      </c>
      <c r="T726" s="218">
        <f>S726*H726</f>
        <v>0</v>
      </c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R726" s="219" t="s">
        <v>248</v>
      </c>
      <c r="AT726" s="219" t="s">
        <v>149</v>
      </c>
      <c r="AU726" s="219" t="s">
        <v>87</v>
      </c>
      <c r="AY726" s="18" t="s">
        <v>146</v>
      </c>
      <c r="BE726" s="112">
        <f>IF(N726="základní",J726,0)</f>
        <v>0</v>
      </c>
      <c r="BF726" s="112">
        <f>IF(N726="snížená",J726,0)</f>
        <v>0</v>
      </c>
      <c r="BG726" s="112">
        <f>IF(N726="zákl. přenesená",J726,0)</f>
        <v>0</v>
      </c>
      <c r="BH726" s="112">
        <f>IF(N726="sníž. přenesená",J726,0)</f>
        <v>0</v>
      </c>
      <c r="BI726" s="112">
        <f>IF(N726="nulová",J726,0)</f>
        <v>0</v>
      </c>
      <c r="BJ726" s="18" t="s">
        <v>83</v>
      </c>
      <c r="BK726" s="112">
        <f>ROUND(I726*H726,2)</f>
        <v>0</v>
      </c>
      <c r="BL726" s="18" t="s">
        <v>248</v>
      </c>
      <c r="BM726" s="219" t="s">
        <v>498</v>
      </c>
    </row>
    <row r="727" spans="1:65" s="13" customFormat="1" ht="10">
      <c r="B727" s="220"/>
      <c r="C727" s="221"/>
      <c r="D727" s="222" t="s">
        <v>155</v>
      </c>
      <c r="E727" s="223" t="s">
        <v>1</v>
      </c>
      <c r="F727" s="224" t="s">
        <v>156</v>
      </c>
      <c r="G727" s="221"/>
      <c r="H727" s="223" t="s">
        <v>1</v>
      </c>
      <c r="I727" s="225"/>
      <c r="J727" s="221"/>
      <c r="K727" s="221"/>
      <c r="L727" s="226"/>
      <c r="M727" s="227"/>
      <c r="N727" s="228"/>
      <c r="O727" s="228"/>
      <c r="P727" s="228"/>
      <c r="Q727" s="228"/>
      <c r="R727" s="228"/>
      <c r="S727" s="228"/>
      <c r="T727" s="229"/>
      <c r="AT727" s="230" t="s">
        <v>155</v>
      </c>
      <c r="AU727" s="230" t="s">
        <v>87</v>
      </c>
      <c r="AV727" s="13" t="s">
        <v>83</v>
      </c>
      <c r="AW727" s="13" t="s">
        <v>32</v>
      </c>
      <c r="AX727" s="13" t="s">
        <v>78</v>
      </c>
      <c r="AY727" s="230" t="s">
        <v>146</v>
      </c>
    </row>
    <row r="728" spans="1:65" s="13" customFormat="1" ht="10">
      <c r="B728" s="220"/>
      <c r="C728" s="221"/>
      <c r="D728" s="222" t="s">
        <v>155</v>
      </c>
      <c r="E728" s="223" t="s">
        <v>1</v>
      </c>
      <c r="F728" s="224" t="s">
        <v>157</v>
      </c>
      <c r="G728" s="221"/>
      <c r="H728" s="223" t="s">
        <v>1</v>
      </c>
      <c r="I728" s="225"/>
      <c r="J728" s="221"/>
      <c r="K728" s="221"/>
      <c r="L728" s="226"/>
      <c r="M728" s="227"/>
      <c r="N728" s="228"/>
      <c r="O728" s="228"/>
      <c r="P728" s="228"/>
      <c r="Q728" s="228"/>
      <c r="R728" s="228"/>
      <c r="S728" s="228"/>
      <c r="T728" s="229"/>
      <c r="AT728" s="230" t="s">
        <v>155</v>
      </c>
      <c r="AU728" s="230" t="s">
        <v>87</v>
      </c>
      <c r="AV728" s="13" t="s">
        <v>83</v>
      </c>
      <c r="AW728" s="13" t="s">
        <v>32</v>
      </c>
      <c r="AX728" s="13" t="s">
        <v>78</v>
      </c>
      <c r="AY728" s="230" t="s">
        <v>146</v>
      </c>
    </row>
    <row r="729" spans="1:65" s="14" customFormat="1" ht="10">
      <c r="B729" s="231"/>
      <c r="C729" s="232"/>
      <c r="D729" s="222" t="s">
        <v>155</v>
      </c>
      <c r="E729" s="233" t="s">
        <v>1</v>
      </c>
      <c r="F729" s="234" t="s">
        <v>175</v>
      </c>
      <c r="G729" s="232"/>
      <c r="H729" s="235">
        <v>5</v>
      </c>
      <c r="I729" s="236"/>
      <c r="J729" s="232"/>
      <c r="K729" s="232"/>
      <c r="L729" s="237"/>
      <c r="M729" s="238"/>
      <c r="N729" s="239"/>
      <c r="O729" s="239"/>
      <c r="P729" s="239"/>
      <c r="Q729" s="239"/>
      <c r="R729" s="239"/>
      <c r="S729" s="239"/>
      <c r="T729" s="240"/>
      <c r="AT729" s="241" t="s">
        <v>155</v>
      </c>
      <c r="AU729" s="241" t="s">
        <v>87</v>
      </c>
      <c r="AV729" s="14" t="s">
        <v>87</v>
      </c>
      <c r="AW729" s="14" t="s">
        <v>32</v>
      </c>
      <c r="AX729" s="14" t="s">
        <v>78</v>
      </c>
      <c r="AY729" s="241" t="s">
        <v>146</v>
      </c>
    </row>
    <row r="730" spans="1:65" s="13" customFormat="1" ht="10">
      <c r="B730" s="220"/>
      <c r="C730" s="221"/>
      <c r="D730" s="222" t="s">
        <v>155</v>
      </c>
      <c r="E730" s="223" t="s">
        <v>1</v>
      </c>
      <c r="F730" s="224" t="s">
        <v>159</v>
      </c>
      <c r="G730" s="221"/>
      <c r="H730" s="223" t="s">
        <v>1</v>
      </c>
      <c r="I730" s="225"/>
      <c r="J730" s="221"/>
      <c r="K730" s="221"/>
      <c r="L730" s="226"/>
      <c r="M730" s="227"/>
      <c r="N730" s="228"/>
      <c r="O730" s="228"/>
      <c r="P730" s="228"/>
      <c r="Q730" s="228"/>
      <c r="R730" s="228"/>
      <c r="S730" s="228"/>
      <c r="T730" s="229"/>
      <c r="AT730" s="230" t="s">
        <v>155</v>
      </c>
      <c r="AU730" s="230" t="s">
        <v>87</v>
      </c>
      <c r="AV730" s="13" t="s">
        <v>83</v>
      </c>
      <c r="AW730" s="13" t="s">
        <v>32</v>
      </c>
      <c r="AX730" s="13" t="s">
        <v>78</v>
      </c>
      <c r="AY730" s="230" t="s">
        <v>146</v>
      </c>
    </row>
    <row r="731" spans="1:65" s="14" customFormat="1" ht="10">
      <c r="B731" s="231"/>
      <c r="C731" s="232"/>
      <c r="D731" s="222" t="s">
        <v>155</v>
      </c>
      <c r="E731" s="233" t="s">
        <v>1</v>
      </c>
      <c r="F731" s="234" t="s">
        <v>175</v>
      </c>
      <c r="G731" s="232"/>
      <c r="H731" s="235">
        <v>5</v>
      </c>
      <c r="I731" s="236"/>
      <c r="J731" s="232"/>
      <c r="K731" s="232"/>
      <c r="L731" s="237"/>
      <c r="M731" s="238"/>
      <c r="N731" s="239"/>
      <c r="O731" s="239"/>
      <c r="P731" s="239"/>
      <c r="Q731" s="239"/>
      <c r="R731" s="239"/>
      <c r="S731" s="239"/>
      <c r="T731" s="240"/>
      <c r="AT731" s="241" t="s">
        <v>155</v>
      </c>
      <c r="AU731" s="241" t="s">
        <v>87</v>
      </c>
      <c r="AV731" s="14" t="s">
        <v>87</v>
      </c>
      <c r="AW731" s="14" t="s">
        <v>32</v>
      </c>
      <c r="AX731" s="14" t="s">
        <v>78</v>
      </c>
      <c r="AY731" s="241" t="s">
        <v>146</v>
      </c>
    </row>
    <row r="732" spans="1:65" s="13" customFormat="1" ht="10">
      <c r="B732" s="220"/>
      <c r="C732" s="221"/>
      <c r="D732" s="222" t="s">
        <v>155</v>
      </c>
      <c r="E732" s="223" t="s">
        <v>1</v>
      </c>
      <c r="F732" s="224" t="s">
        <v>173</v>
      </c>
      <c r="G732" s="221"/>
      <c r="H732" s="223" t="s">
        <v>1</v>
      </c>
      <c r="I732" s="225"/>
      <c r="J732" s="221"/>
      <c r="K732" s="221"/>
      <c r="L732" s="226"/>
      <c r="M732" s="227"/>
      <c r="N732" s="228"/>
      <c r="O732" s="228"/>
      <c r="P732" s="228"/>
      <c r="Q732" s="228"/>
      <c r="R732" s="228"/>
      <c r="S732" s="228"/>
      <c r="T732" s="229"/>
      <c r="AT732" s="230" t="s">
        <v>155</v>
      </c>
      <c r="AU732" s="230" t="s">
        <v>87</v>
      </c>
      <c r="AV732" s="13" t="s">
        <v>83</v>
      </c>
      <c r="AW732" s="13" t="s">
        <v>32</v>
      </c>
      <c r="AX732" s="13" t="s">
        <v>78</v>
      </c>
      <c r="AY732" s="230" t="s">
        <v>146</v>
      </c>
    </row>
    <row r="733" spans="1:65" s="14" customFormat="1" ht="10">
      <c r="B733" s="231"/>
      <c r="C733" s="232"/>
      <c r="D733" s="222" t="s">
        <v>155</v>
      </c>
      <c r="E733" s="233" t="s">
        <v>1</v>
      </c>
      <c r="F733" s="234" t="s">
        <v>153</v>
      </c>
      <c r="G733" s="232"/>
      <c r="H733" s="235">
        <v>4</v>
      </c>
      <c r="I733" s="236"/>
      <c r="J733" s="232"/>
      <c r="K733" s="232"/>
      <c r="L733" s="237"/>
      <c r="M733" s="238"/>
      <c r="N733" s="239"/>
      <c r="O733" s="239"/>
      <c r="P733" s="239"/>
      <c r="Q733" s="239"/>
      <c r="R733" s="239"/>
      <c r="S733" s="239"/>
      <c r="T733" s="240"/>
      <c r="AT733" s="241" t="s">
        <v>155</v>
      </c>
      <c r="AU733" s="241" t="s">
        <v>87</v>
      </c>
      <c r="AV733" s="14" t="s">
        <v>87</v>
      </c>
      <c r="AW733" s="14" t="s">
        <v>32</v>
      </c>
      <c r="AX733" s="14" t="s">
        <v>78</v>
      </c>
      <c r="AY733" s="241" t="s">
        <v>146</v>
      </c>
    </row>
    <row r="734" spans="1:65" s="13" customFormat="1" ht="10">
      <c r="B734" s="220"/>
      <c r="C734" s="221"/>
      <c r="D734" s="222" t="s">
        <v>155</v>
      </c>
      <c r="E734" s="223" t="s">
        <v>1</v>
      </c>
      <c r="F734" s="224" t="s">
        <v>174</v>
      </c>
      <c r="G734" s="221"/>
      <c r="H734" s="223" t="s">
        <v>1</v>
      </c>
      <c r="I734" s="225"/>
      <c r="J734" s="221"/>
      <c r="K734" s="221"/>
      <c r="L734" s="226"/>
      <c r="M734" s="227"/>
      <c r="N734" s="228"/>
      <c r="O734" s="228"/>
      <c r="P734" s="228"/>
      <c r="Q734" s="228"/>
      <c r="R734" s="228"/>
      <c r="S734" s="228"/>
      <c r="T734" s="229"/>
      <c r="AT734" s="230" t="s">
        <v>155</v>
      </c>
      <c r="AU734" s="230" t="s">
        <v>87</v>
      </c>
      <c r="AV734" s="13" t="s">
        <v>83</v>
      </c>
      <c r="AW734" s="13" t="s">
        <v>32</v>
      </c>
      <c r="AX734" s="13" t="s">
        <v>78</v>
      </c>
      <c r="AY734" s="230" t="s">
        <v>146</v>
      </c>
    </row>
    <row r="735" spans="1:65" s="14" customFormat="1" ht="10">
      <c r="B735" s="231"/>
      <c r="C735" s="232"/>
      <c r="D735" s="222" t="s">
        <v>155</v>
      </c>
      <c r="E735" s="233" t="s">
        <v>1</v>
      </c>
      <c r="F735" s="234" t="s">
        <v>153</v>
      </c>
      <c r="G735" s="232"/>
      <c r="H735" s="235">
        <v>4</v>
      </c>
      <c r="I735" s="236"/>
      <c r="J735" s="232"/>
      <c r="K735" s="232"/>
      <c r="L735" s="237"/>
      <c r="M735" s="238"/>
      <c r="N735" s="239"/>
      <c r="O735" s="239"/>
      <c r="P735" s="239"/>
      <c r="Q735" s="239"/>
      <c r="R735" s="239"/>
      <c r="S735" s="239"/>
      <c r="T735" s="240"/>
      <c r="AT735" s="241" t="s">
        <v>155</v>
      </c>
      <c r="AU735" s="241" t="s">
        <v>87</v>
      </c>
      <c r="AV735" s="14" t="s">
        <v>87</v>
      </c>
      <c r="AW735" s="14" t="s">
        <v>32</v>
      </c>
      <c r="AX735" s="14" t="s">
        <v>78</v>
      </c>
      <c r="AY735" s="241" t="s">
        <v>146</v>
      </c>
    </row>
    <row r="736" spans="1:65" s="15" customFormat="1" ht="10">
      <c r="B736" s="242"/>
      <c r="C736" s="243"/>
      <c r="D736" s="222" t="s">
        <v>155</v>
      </c>
      <c r="E736" s="244" t="s">
        <v>1</v>
      </c>
      <c r="F736" s="245" t="s">
        <v>160</v>
      </c>
      <c r="G736" s="243"/>
      <c r="H736" s="246">
        <v>18</v>
      </c>
      <c r="I736" s="247"/>
      <c r="J736" s="243"/>
      <c r="K736" s="243"/>
      <c r="L736" s="248"/>
      <c r="M736" s="249"/>
      <c r="N736" s="250"/>
      <c r="O736" s="250"/>
      <c r="P736" s="250"/>
      <c r="Q736" s="250"/>
      <c r="R736" s="250"/>
      <c r="S736" s="250"/>
      <c r="T736" s="251"/>
      <c r="AT736" s="252" t="s">
        <v>155</v>
      </c>
      <c r="AU736" s="252" t="s">
        <v>87</v>
      </c>
      <c r="AV736" s="15" t="s">
        <v>153</v>
      </c>
      <c r="AW736" s="15" t="s">
        <v>32</v>
      </c>
      <c r="AX736" s="15" t="s">
        <v>83</v>
      </c>
      <c r="AY736" s="252" t="s">
        <v>146</v>
      </c>
    </row>
    <row r="737" spans="1:65" s="2" customFormat="1" ht="21.75" customHeight="1">
      <c r="A737" s="36"/>
      <c r="B737" s="37"/>
      <c r="C737" s="253" t="s">
        <v>499</v>
      </c>
      <c r="D737" s="253" t="s">
        <v>165</v>
      </c>
      <c r="E737" s="254" t="s">
        <v>500</v>
      </c>
      <c r="F737" s="255" t="s">
        <v>501</v>
      </c>
      <c r="G737" s="256" t="s">
        <v>163</v>
      </c>
      <c r="H737" s="257">
        <v>10</v>
      </c>
      <c r="I737" s="258"/>
      <c r="J737" s="259">
        <f>ROUND(I737*H737,2)</f>
        <v>0</v>
      </c>
      <c r="K737" s="260"/>
      <c r="L737" s="261"/>
      <c r="M737" s="262" t="s">
        <v>1</v>
      </c>
      <c r="N737" s="263" t="s">
        <v>43</v>
      </c>
      <c r="O737" s="73"/>
      <c r="P737" s="217">
        <f>O737*H737</f>
        <v>0</v>
      </c>
      <c r="Q737" s="217">
        <v>1.2999999999999999E-2</v>
      </c>
      <c r="R737" s="217">
        <f>Q737*H737</f>
        <v>0.13</v>
      </c>
      <c r="S737" s="217">
        <v>0</v>
      </c>
      <c r="T737" s="218">
        <f>S737*H737</f>
        <v>0</v>
      </c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R737" s="219" t="s">
        <v>331</v>
      </c>
      <c r="AT737" s="219" t="s">
        <v>165</v>
      </c>
      <c r="AU737" s="219" t="s">
        <v>87</v>
      </c>
      <c r="AY737" s="18" t="s">
        <v>146</v>
      </c>
      <c r="BE737" s="112">
        <f>IF(N737="základní",J737,0)</f>
        <v>0</v>
      </c>
      <c r="BF737" s="112">
        <f>IF(N737="snížená",J737,0)</f>
        <v>0</v>
      </c>
      <c r="BG737" s="112">
        <f>IF(N737="zákl. přenesená",J737,0)</f>
        <v>0</v>
      </c>
      <c r="BH737" s="112">
        <f>IF(N737="sníž. přenesená",J737,0)</f>
        <v>0</v>
      </c>
      <c r="BI737" s="112">
        <f>IF(N737="nulová",J737,0)</f>
        <v>0</v>
      </c>
      <c r="BJ737" s="18" t="s">
        <v>83</v>
      </c>
      <c r="BK737" s="112">
        <f>ROUND(I737*H737,2)</f>
        <v>0</v>
      </c>
      <c r="BL737" s="18" t="s">
        <v>248</v>
      </c>
      <c r="BM737" s="219" t="s">
        <v>502</v>
      </c>
    </row>
    <row r="738" spans="1:65" s="13" customFormat="1" ht="10">
      <c r="B738" s="220"/>
      <c r="C738" s="221"/>
      <c r="D738" s="222" t="s">
        <v>155</v>
      </c>
      <c r="E738" s="223" t="s">
        <v>1</v>
      </c>
      <c r="F738" s="224" t="s">
        <v>156</v>
      </c>
      <c r="G738" s="221"/>
      <c r="H738" s="223" t="s">
        <v>1</v>
      </c>
      <c r="I738" s="225"/>
      <c r="J738" s="221"/>
      <c r="K738" s="221"/>
      <c r="L738" s="226"/>
      <c r="M738" s="227"/>
      <c r="N738" s="228"/>
      <c r="O738" s="228"/>
      <c r="P738" s="228"/>
      <c r="Q738" s="228"/>
      <c r="R738" s="228"/>
      <c r="S738" s="228"/>
      <c r="T738" s="229"/>
      <c r="AT738" s="230" t="s">
        <v>155</v>
      </c>
      <c r="AU738" s="230" t="s">
        <v>87</v>
      </c>
      <c r="AV738" s="13" t="s">
        <v>83</v>
      </c>
      <c r="AW738" s="13" t="s">
        <v>32</v>
      </c>
      <c r="AX738" s="13" t="s">
        <v>78</v>
      </c>
      <c r="AY738" s="230" t="s">
        <v>146</v>
      </c>
    </row>
    <row r="739" spans="1:65" s="13" customFormat="1" ht="10">
      <c r="B739" s="220"/>
      <c r="C739" s="221"/>
      <c r="D739" s="222" t="s">
        <v>155</v>
      </c>
      <c r="E739" s="223" t="s">
        <v>1</v>
      </c>
      <c r="F739" s="224" t="s">
        <v>157</v>
      </c>
      <c r="G739" s="221"/>
      <c r="H739" s="223" t="s">
        <v>1</v>
      </c>
      <c r="I739" s="225"/>
      <c r="J739" s="221"/>
      <c r="K739" s="221"/>
      <c r="L739" s="226"/>
      <c r="M739" s="227"/>
      <c r="N739" s="228"/>
      <c r="O739" s="228"/>
      <c r="P739" s="228"/>
      <c r="Q739" s="228"/>
      <c r="R739" s="228"/>
      <c r="S739" s="228"/>
      <c r="T739" s="229"/>
      <c r="AT739" s="230" t="s">
        <v>155</v>
      </c>
      <c r="AU739" s="230" t="s">
        <v>87</v>
      </c>
      <c r="AV739" s="13" t="s">
        <v>83</v>
      </c>
      <c r="AW739" s="13" t="s">
        <v>32</v>
      </c>
      <c r="AX739" s="13" t="s">
        <v>78</v>
      </c>
      <c r="AY739" s="230" t="s">
        <v>146</v>
      </c>
    </row>
    <row r="740" spans="1:65" s="14" customFormat="1" ht="10">
      <c r="B740" s="231"/>
      <c r="C740" s="232"/>
      <c r="D740" s="222" t="s">
        <v>155</v>
      </c>
      <c r="E740" s="233" t="s">
        <v>1</v>
      </c>
      <c r="F740" s="234" t="s">
        <v>147</v>
      </c>
      <c r="G740" s="232"/>
      <c r="H740" s="235">
        <v>3</v>
      </c>
      <c r="I740" s="236"/>
      <c r="J740" s="232"/>
      <c r="K740" s="232"/>
      <c r="L740" s="237"/>
      <c r="M740" s="238"/>
      <c r="N740" s="239"/>
      <c r="O740" s="239"/>
      <c r="P740" s="239"/>
      <c r="Q740" s="239"/>
      <c r="R740" s="239"/>
      <c r="S740" s="239"/>
      <c r="T740" s="240"/>
      <c r="AT740" s="241" t="s">
        <v>155</v>
      </c>
      <c r="AU740" s="241" t="s">
        <v>87</v>
      </c>
      <c r="AV740" s="14" t="s">
        <v>87</v>
      </c>
      <c r="AW740" s="14" t="s">
        <v>32</v>
      </c>
      <c r="AX740" s="14" t="s">
        <v>78</v>
      </c>
      <c r="AY740" s="241" t="s">
        <v>146</v>
      </c>
    </row>
    <row r="741" spans="1:65" s="13" customFormat="1" ht="10">
      <c r="B741" s="220"/>
      <c r="C741" s="221"/>
      <c r="D741" s="222" t="s">
        <v>155</v>
      </c>
      <c r="E741" s="223" t="s">
        <v>1</v>
      </c>
      <c r="F741" s="224" t="s">
        <v>159</v>
      </c>
      <c r="G741" s="221"/>
      <c r="H741" s="223" t="s">
        <v>1</v>
      </c>
      <c r="I741" s="225"/>
      <c r="J741" s="221"/>
      <c r="K741" s="221"/>
      <c r="L741" s="226"/>
      <c r="M741" s="227"/>
      <c r="N741" s="228"/>
      <c r="O741" s="228"/>
      <c r="P741" s="228"/>
      <c r="Q741" s="228"/>
      <c r="R741" s="228"/>
      <c r="S741" s="228"/>
      <c r="T741" s="229"/>
      <c r="AT741" s="230" t="s">
        <v>155</v>
      </c>
      <c r="AU741" s="230" t="s">
        <v>87</v>
      </c>
      <c r="AV741" s="13" t="s">
        <v>83</v>
      </c>
      <c r="AW741" s="13" t="s">
        <v>32</v>
      </c>
      <c r="AX741" s="13" t="s">
        <v>78</v>
      </c>
      <c r="AY741" s="230" t="s">
        <v>146</v>
      </c>
    </row>
    <row r="742" spans="1:65" s="14" customFormat="1" ht="10">
      <c r="B742" s="231"/>
      <c r="C742" s="232"/>
      <c r="D742" s="222" t="s">
        <v>155</v>
      </c>
      <c r="E742" s="233" t="s">
        <v>1</v>
      </c>
      <c r="F742" s="234" t="s">
        <v>147</v>
      </c>
      <c r="G742" s="232"/>
      <c r="H742" s="235">
        <v>3</v>
      </c>
      <c r="I742" s="236"/>
      <c r="J742" s="232"/>
      <c r="K742" s="232"/>
      <c r="L742" s="237"/>
      <c r="M742" s="238"/>
      <c r="N742" s="239"/>
      <c r="O742" s="239"/>
      <c r="P742" s="239"/>
      <c r="Q742" s="239"/>
      <c r="R742" s="239"/>
      <c r="S742" s="239"/>
      <c r="T742" s="240"/>
      <c r="AT742" s="241" t="s">
        <v>155</v>
      </c>
      <c r="AU742" s="241" t="s">
        <v>87</v>
      </c>
      <c r="AV742" s="14" t="s">
        <v>87</v>
      </c>
      <c r="AW742" s="14" t="s">
        <v>32</v>
      </c>
      <c r="AX742" s="14" t="s">
        <v>78</v>
      </c>
      <c r="AY742" s="241" t="s">
        <v>146</v>
      </c>
    </row>
    <row r="743" spans="1:65" s="13" customFormat="1" ht="10">
      <c r="B743" s="220"/>
      <c r="C743" s="221"/>
      <c r="D743" s="222" t="s">
        <v>155</v>
      </c>
      <c r="E743" s="223" t="s">
        <v>1</v>
      </c>
      <c r="F743" s="224" t="s">
        <v>173</v>
      </c>
      <c r="G743" s="221"/>
      <c r="H743" s="223" t="s">
        <v>1</v>
      </c>
      <c r="I743" s="225"/>
      <c r="J743" s="221"/>
      <c r="K743" s="221"/>
      <c r="L743" s="226"/>
      <c r="M743" s="227"/>
      <c r="N743" s="228"/>
      <c r="O743" s="228"/>
      <c r="P743" s="228"/>
      <c r="Q743" s="228"/>
      <c r="R743" s="228"/>
      <c r="S743" s="228"/>
      <c r="T743" s="229"/>
      <c r="AT743" s="230" t="s">
        <v>155</v>
      </c>
      <c r="AU743" s="230" t="s">
        <v>87</v>
      </c>
      <c r="AV743" s="13" t="s">
        <v>83</v>
      </c>
      <c r="AW743" s="13" t="s">
        <v>32</v>
      </c>
      <c r="AX743" s="13" t="s">
        <v>78</v>
      </c>
      <c r="AY743" s="230" t="s">
        <v>146</v>
      </c>
    </row>
    <row r="744" spans="1:65" s="14" customFormat="1" ht="10">
      <c r="B744" s="231"/>
      <c r="C744" s="232"/>
      <c r="D744" s="222" t="s">
        <v>155</v>
      </c>
      <c r="E744" s="233" t="s">
        <v>1</v>
      </c>
      <c r="F744" s="234" t="s">
        <v>87</v>
      </c>
      <c r="G744" s="232"/>
      <c r="H744" s="235">
        <v>2</v>
      </c>
      <c r="I744" s="236"/>
      <c r="J744" s="232"/>
      <c r="K744" s="232"/>
      <c r="L744" s="237"/>
      <c r="M744" s="238"/>
      <c r="N744" s="239"/>
      <c r="O744" s="239"/>
      <c r="P744" s="239"/>
      <c r="Q744" s="239"/>
      <c r="R744" s="239"/>
      <c r="S744" s="239"/>
      <c r="T744" s="240"/>
      <c r="AT744" s="241" t="s">
        <v>155</v>
      </c>
      <c r="AU744" s="241" t="s">
        <v>87</v>
      </c>
      <c r="AV744" s="14" t="s">
        <v>87</v>
      </c>
      <c r="AW744" s="14" t="s">
        <v>32</v>
      </c>
      <c r="AX744" s="14" t="s">
        <v>78</v>
      </c>
      <c r="AY744" s="241" t="s">
        <v>146</v>
      </c>
    </row>
    <row r="745" spans="1:65" s="13" customFormat="1" ht="10">
      <c r="B745" s="220"/>
      <c r="C745" s="221"/>
      <c r="D745" s="222" t="s">
        <v>155</v>
      </c>
      <c r="E745" s="223" t="s">
        <v>1</v>
      </c>
      <c r="F745" s="224" t="s">
        <v>174</v>
      </c>
      <c r="G745" s="221"/>
      <c r="H745" s="223" t="s">
        <v>1</v>
      </c>
      <c r="I745" s="225"/>
      <c r="J745" s="221"/>
      <c r="K745" s="221"/>
      <c r="L745" s="226"/>
      <c r="M745" s="227"/>
      <c r="N745" s="228"/>
      <c r="O745" s="228"/>
      <c r="P745" s="228"/>
      <c r="Q745" s="228"/>
      <c r="R745" s="228"/>
      <c r="S745" s="228"/>
      <c r="T745" s="229"/>
      <c r="AT745" s="230" t="s">
        <v>155</v>
      </c>
      <c r="AU745" s="230" t="s">
        <v>87</v>
      </c>
      <c r="AV745" s="13" t="s">
        <v>83</v>
      </c>
      <c r="AW745" s="13" t="s">
        <v>32</v>
      </c>
      <c r="AX745" s="13" t="s">
        <v>78</v>
      </c>
      <c r="AY745" s="230" t="s">
        <v>146</v>
      </c>
    </row>
    <row r="746" spans="1:65" s="14" customFormat="1" ht="10">
      <c r="B746" s="231"/>
      <c r="C746" s="232"/>
      <c r="D746" s="222" t="s">
        <v>155</v>
      </c>
      <c r="E746" s="233" t="s">
        <v>1</v>
      </c>
      <c r="F746" s="234" t="s">
        <v>87</v>
      </c>
      <c r="G746" s="232"/>
      <c r="H746" s="235">
        <v>2</v>
      </c>
      <c r="I746" s="236"/>
      <c r="J746" s="232"/>
      <c r="K746" s="232"/>
      <c r="L746" s="237"/>
      <c r="M746" s="238"/>
      <c r="N746" s="239"/>
      <c r="O746" s="239"/>
      <c r="P746" s="239"/>
      <c r="Q746" s="239"/>
      <c r="R746" s="239"/>
      <c r="S746" s="239"/>
      <c r="T746" s="240"/>
      <c r="AT746" s="241" t="s">
        <v>155</v>
      </c>
      <c r="AU746" s="241" t="s">
        <v>87</v>
      </c>
      <c r="AV746" s="14" t="s">
        <v>87</v>
      </c>
      <c r="AW746" s="14" t="s">
        <v>32</v>
      </c>
      <c r="AX746" s="14" t="s">
        <v>78</v>
      </c>
      <c r="AY746" s="241" t="s">
        <v>146</v>
      </c>
    </row>
    <row r="747" spans="1:65" s="15" customFormat="1" ht="10">
      <c r="B747" s="242"/>
      <c r="C747" s="243"/>
      <c r="D747" s="222" t="s">
        <v>155</v>
      </c>
      <c r="E747" s="244" t="s">
        <v>1</v>
      </c>
      <c r="F747" s="245" t="s">
        <v>160</v>
      </c>
      <c r="G747" s="243"/>
      <c r="H747" s="246">
        <v>10</v>
      </c>
      <c r="I747" s="247"/>
      <c r="J747" s="243"/>
      <c r="K747" s="243"/>
      <c r="L747" s="248"/>
      <c r="M747" s="249"/>
      <c r="N747" s="250"/>
      <c r="O747" s="250"/>
      <c r="P747" s="250"/>
      <c r="Q747" s="250"/>
      <c r="R747" s="250"/>
      <c r="S747" s="250"/>
      <c r="T747" s="251"/>
      <c r="AT747" s="252" t="s">
        <v>155</v>
      </c>
      <c r="AU747" s="252" t="s">
        <v>87</v>
      </c>
      <c r="AV747" s="15" t="s">
        <v>153</v>
      </c>
      <c r="AW747" s="15" t="s">
        <v>32</v>
      </c>
      <c r="AX747" s="15" t="s">
        <v>83</v>
      </c>
      <c r="AY747" s="252" t="s">
        <v>146</v>
      </c>
    </row>
    <row r="748" spans="1:65" s="2" customFormat="1" ht="21.75" customHeight="1">
      <c r="A748" s="36"/>
      <c r="B748" s="37"/>
      <c r="C748" s="253" t="s">
        <v>503</v>
      </c>
      <c r="D748" s="253" t="s">
        <v>165</v>
      </c>
      <c r="E748" s="254" t="s">
        <v>504</v>
      </c>
      <c r="F748" s="255" t="s">
        <v>505</v>
      </c>
      <c r="G748" s="256" t="s">
        <v>163</v>
      </c>
      <c r="H748" s="257">
        <v>4</v>
      </c>
      <c r="I748" s="258"/>
      <c r="J748" s="259">
        <f>ROUND(I748*H748,2)</f>
        <v>0</v>
      </c>
      <c r="K748" s="260"/>
      <c r="L748" s="261"/>
      <c r="M748" s="262" t="s">
        <v>1</v>
      </c>
      <c r="N748" s="263" t="s">
        <v>43</v>
      </c>
      <c r="O748" s="73"/>
      <c r="P748" s="217">
        <f>O748*H748</f>
        <v>0</v>
      </c>
      <c r="Q748" s="217">
        <v>1.2999999999999999E-2</v>
      </c>
      <c r="R748" s="217">
        <f>Q748*H748</f>
        <v>5.1999999999999998E-2</v>
      </c>
      <c r="S748" s="217">
        <v>0</v>
      </c>
      <c r="T748" s="218">
        <f>S748*H748</f>
        <v>0</v>
      </c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R748" s="219" t="s">
        <v>331</v>
      </c>
      <c r="AT748" s="219" t="s">
        <v>165</v>
      </c>
      <c r="AU748" s="219" t="s">
        <v>87</v>
      </c>
      <c r="AY748" s="18" t="s">
        <v>146</v>
      </c>
      <c r="BE748" s="112">
        <f>IF(N748="základní",J748,0)</f>
        <v>0</v>
      </c>
      <c r="BF748" s="112">
        <f>IF(N748="snížená",J748,0)</f>
        <v>0</v>
      </c>
      <c r="BG748" s="112">
        <f>IF(N748="zákl. přenesená",J748,0)</f>
        <v>0</v>
      </c>
      <c r="BH748" s="112">
        <f>IF(N748="sníž. přenesená",J748,0)</f>
        <v>0</v>
      </c>
      <c r="BI748" s="112">
        <f>IF(N748="nulová",J748,0)</f>
        <v>0</v>
      </c>
      <c r="BJ748" s="18" t="s">
        <v>83</v>
      </c>
      <c r="BK748" s="112">
        <f>ROUND(I748*H748,2)</f>
        <v>0</v>
      </c>
      <c r="BL748" s="18" t="s">
        <v>248</v>
      </c>
      <c r="BM748" s="219" t="s">
        <v>506</v>
      </c>
    </row>
    <row r="749" spans="1:65" s="13" customFormat="1" ht="10">
      <c r="B749" s="220"/>
      <c r="C749" s="221"/>
      <c r="D749" s="222" t="s">
        <v>155</v>
      </c>
      <c r="E749" s="223" t="s">
        <v>1</v>
      </c>
      <c r="F749" s="224" t="s">
        <v>156</v>
      </c>
      <c r="G749" s="221"/>
      <c r="H749" s="223" t="s">
        <v>1</v>
      </c>
      <c r="I749" s="225"/>
      <c r="J749" s="221"/>
      <c r="K749" s="221"/>
      <c r="L749" s="226"/>
      <c r="M749" s="227"/>
      <c r="N749" s="228"/>
      <c r="O749" s="228"/>
      <c r="P749" s="228"/>
      <c r="Q749" s="228"/>
      <c r="R749" s="228"/>
      <c r="S749" s="228"/>
      <c r="T749" s="229"/>
      <c r="AT749" s="230" t="s">
        <v>155</v>
      </c>
      <c r="AU749" s="230" t="s">
        <v>87</v>
      </c>
      <c r="AV749" s="13" t="s">
        <v>83</v>
      </c>
      <c r="AW749" s="13" t="s">
        <v>32</v>
      </c>
      <c r="AX749" s="13" t="s">
        <v>78</v>
      </c>
      <c r="AY749" s="230" t="s">
        <v>146</v>
      </c>
    </row>
    <row r="750" spans="1:65" s="13" customFormat="1" ht="10">
      <c r="B750" s="220"/>
      <c r="C750" s="221"/>
      <c r="D750" s="222" t="s">
        <v>155</v>
      </c>
      <c r="E750" s="223" t="s">
        <v>1</v>
      </c>
      <c r="F750" s="224" t="s">
        <v>157</v>
      </c>
      <c r="G750" s="221"/>
      <c r="H750" s="223" t="s">
        <v>1</v>
      </c>
      <c r="I750" s="225"/>
      <c r="J750" s="221"/>
      <c r="K750" s="221"/>
      <c r="L750" s="226"/>
      <c r="M750" s="227"/>
      <c r="N750" s="228"/>
      <c r="O750" s="228"/>
      <c r="P750" s="228"/>
      <c r="Q750" s="228"/>
      <c r="R750" s="228"/>
      <c r="S750" s="228"/>
      <c r="T750" s="229"/>
      <c r="AT750" s="230" t="s">
        <v>155</v>
      </c>
      <c r="AU750" s="230" t="s">
        <v>87</v>
      </c>
      <c r="AV750" s="13" t="s">
        <v>83</v>
      </c>
      <c r="AW750" s="13" t="s">
        <v>32</v>
      </c>
      <c r="AX750" s="13" t="s">
        <v>78</v>
      </c>
      <c r="AY750" s="230" t="s">
        <v>146</v>
      </c>
    </row>
    <row r="751" spans="1:65" s="14" customFormat="1" ht="10">
      <c r="B751" s="231"/>
      <c r="C751" s="232"/>
      <c r="D751" s="222" t="s">
        <v>155</v>
      </c>
      <c r="E751" s="233" t="s">
        <v>1</v>
      </c>
      <c r="F751" s="234" t="s">
        <v>83</v>
      </c>
      <c r="G751" s="232"/>
      <c r="H751" s="235">
        <v>1</v>
      </c>
      <c r="I751" s="236"/>
      <c r="J751" s="232"/>
      <c r="K751" s="232"/>
      <c r="L751" s="237"/>
      <c r="M751" s="238"/>
      <c r="N751" s="239"/>
      <c r="O751" s="239"/>
      <c r="P751" s="239"/>
      <c r="Q751" s="239"/>
      <c r="R751" s="239"/>
      <c r="S751" s="239"/>
      <c r="T751" s="240"/>
      <c r="AT751" s="241" t="s">
        <v>155</v>
      </c>
      <c r="AU751" s="241" t="s">
        <v>87</v>
      </c>
      <c r="AV751" s="14" t="s">
        <v>87</v>
      </c>
      <c r="AW751" s="14" t="s">
        <v>32</v>
      </c>
      <c r="AX751" s="14" t="s">
        <v>78</v>
      </c>
      <c r="AY751" s="241" t="s">
        <v>146</v>
      </c>
    </row>
    <row r="752" spans="1:65" s="13" customFormat="1" ht="10">
      <c r="B752" s="220"/>
      <c r="C752" s="221"/>
      <c r="D752" s="222" t="s">
        <v>155</v>
      </c>
      <c r="E752" s="223" t="s">
        <v>1</v>
      </c>
      <c r="F752" s="224" t="s">
        <v>159</v>
      </c>
      <c r="G752" s="221"/>
      <c r="H752" s="223" t="s">
        <v>1</v>
      </c>
      <c r="I752" s="225"/>
      <c r="J752" s="221"/>
      <c r="K752" s="221"/>
      <c r="L752" s="226"/>
      <c r="M752" s="227"/>
      <c r="N752" s="228"/>
      <c r="O752" s="228"/>
      <c r="P752" s="228"/>
      <c r="Q752" s="228"/>
      <c r="R752" s="228"/>
      <c r="S752" s="228"/>
      <c r="T752" s="229"/>
      <c r="AT752" s="230" t="s">
        <v>155</v>
      </c>
      <c r="AU752" s="230" t="s">
        <v>87</v>
      </c>
      <c r="AV752" s="13" t="s">
        <v>83</v>
      </c>
      <c r="AW752" s="13" t="s">
        <v>32</v>
      </c>
      <c r="AX752" s="13" t="s">
        <v>78</v>
      </c>
      <c r="AY752" s="230" t="s">
        <v>146</v>
      </c>
    </row>
    <row r="753" spans="1:65" s="14" customFormat="1" ht="10">
      <c r="B753" s="231"/>
      <c r="C753" s="232"/>
      <c r="D753" s="222" t="s">
        <v>155</v>
      </c>
      <c r="E753" s="233" t="s">
        <v>1</v>
      </c>
      <c r="F753" s="234" t="s">
        <v>83</v>
      </c>
      <c r="G753" s="232"/>
      <c r="H753" s="235">
        <v>1</v>
      </c>
      <c r="I753" s="236"/>
      <c r="J753" s="232"/>
      <c r="K753" s="232"/>
      <c r="L753" s="237"/>
      <c r="M753" s="238"/>
      <c r="N753" s="239"/>
      <c r="O753" s="239"/>
      <c r="P753" s="239"/>
      <c r="Q753" s="239"/>
      <c r="R753" s="239"/>
      <c r="S753" s="239"/>
      <c r="T753" s="240"/>
      <c r="AT753" s="241" t="s">
        <v>155</v>
      </c>
      <c r="AU753" s="241" t="s">
        <v>87</v>
      </c>
      <c r="AV753" s="14" t="s">
        <v>87</v>
      </c>
      <c r="AW753" s="14" t="s">
        <v>32</v>
      </c>
      <c r="AX753" s="14" t="s">
        <v>78</v>
      </c>
      <c r="AY753" s="241" t="s">
        <v>146</v>
      </c>
    </row>
    <row r="754" spans="1:65" s="13" customFormat="1" ht="10">
      <c r="B754" s="220"/>
      <c r="C754" s="221"/>
      <c r="D754" s="222" t="s">
        <v>155</v>
      </c>
      <c r="E754" s="223" t="s">
        <v>1</v>
      </c>
      <c r="F754" s="224" t="s">
        <v>173</v>
      </c>
      <c r="G754" s="221"/>
      <c r="H754" s="223" t="s">
        <v>1</v>
      </c>
      <c r="I754" s="225"/>
      <c r="J754" s="221"/>
      <c r="K754" s="221"/>
      <c r="L754" s="226"/>
      <c r="M754" s="227"/>
      <c r="N754" s="228"/>
      <c r="O754" s="228"/>
      <c r="P754" s="228"/>
      <c r="Q754" s="228"/>
      <c r="R754" s="228"/>
      <c r="S754" s="228"/>
      <c r="T754" s="229"/>
      <c r="AT754" s="230" t="s">
        <v>155</v>
      </c>
      <c r="AU754" s="230" t="s">
        <v>87</v>
      </c>
      <c r="AV754" s="13" t="s">
        <v>83</v>
      </c>
      <c r="AW754" s="13" t="s">
        <v>32</v>
      </c>
      <c r="AX754" s="13" t="s">
        <v>78</v>
      </c>
      <c r="AY754" s="230" t="s">
        <v>146</v>
      </c>
    </row>
    <row r="755" spans="1:65" s="14" customFormat="1" ht="10">
      <c r="B755" s="231"/>
      <c r="C755" s="232"/>
      <c r="D755" s="222" t="s">
        <v>155</v>
      </c>
      <c r="E755" s="233" t="s">
        <v>1</v>
      </c>
      <c r="F755" s="234" t="s">
        <v>83</v>
      </c>
      <c r="G755" s="232"/>
      <c r="H755" s="235">
        <v>1</v>
      </c>
      <c r="I755" s="236"/>
      <c r="J755" s="232"/>
      <c r="K755" s="232"/>
      <c r="L755" s="237"/>
      <c r="M755" s="238"/>
      <c r="N755" s="239"/>
      <c r="O755" s="239"/>
      <c r="P755" s="239"/>
      <c r="Q755" s="239"/>
      <c r="R755" s="239"/>
      <c r="S755" s="239"/>
      <c r="T755" s="240"/>
      <c r="AT755" s="241" t="s">
        <v>155</v>
      </c>
      <c r="AU755" s="241" t="s">
        <v>87</v>
      </c>
      <c r="AV755" s="14" t="s">
        <v>87</v>
      </c>
      <c r="AW755" s="14" t="s">
        <v>32</v>
      </c>
      <c r="AX755" s="14" t="s">
        <v>78</v>
      </c>
      <c r="AY755" s="241" t="s">
        <v>146</v>
      </c>
    </row>
    <row r="756" spans="1:65" s="13" customFormat="1" ht="10">
      <c r="B756" s="220"/>
      <c r="C756" s="221"/>
      <c r="D756" s="222" t="s">
        <v>155</v>
      </c>
      <c r="E756" s="223" t="s">
        <v>1</v>
      </c>
      <c r="F756" s="224" t="s">
        <v>174</v>
      </c>
      <c r="G756" s="221"/>
      <c r="H756" s="223" t="s">
        <v>1</v>
      </c>
      <c r="I756" s="225"/>
      <c r="J756" s="221"/>
      <c r="K756" s="221"/>
      <c r="L756" s="226"/>
      <c r="M756" s="227"/>
      <c r="N756" s="228"/>
      <c r="O756" s="228"/>
      <c r="P756" s="228"/>
      <c r="Q756" s="228"/>
      <c r="R756" s="228"/>
      <c r="S756" s="228"/>
      <c r="T756" s="229"/>
      <c r="AT756" s="230" t="s">
        <v>155</v>
      </c>
      <c r="AU756" s="230" t="s">
        <v>87</v>
      </c>
      <c r="AV756" s="13" t="s">
        <v>83</v>
      </c>
      <c r="AW756" s="13" t="s">
        <v>32</v>
      </c>
      <c r="AX756" s="13" t="s">
        <v>78</v>
      </c>
      <c r="AY756" s="230" t="s">
        <v>146</v>
      </c>
    </row>
    <row r="757" spans="1:65" s="14" customFormat="1" ht="10">
      <c r="B757" s="231"/>
      <c r="C757" s="232"/>
      <c r="D757" s="222" t="s">
        <v>155</v>
      </c>
      <c r="E757" s="233" t="s">
        <v>1</v>
      </c>
      <c r="F757" s="234" t="s">
        <v>83</v>
      </c>
      <c r="G757" s="232"/>
      <c r="H757" s="235">
        <v>1</v>
      </c>
      <c r="I757" s="236"/>
      <c r="J757" s="232"/>
      <c r="K757" s="232"/>
      <c r="L757" s="237"/>
      <c r="M757" s="238"/>
      <c r="N757" s="239"/>
      <c r="O757" s="239"/>
      <c r="P757" s="239"/>
      <c r="Q757" s="239"/>
      <c r="R757" s="239"/>
      <c r="S757" s="239"/>
      <c r="T757" s="240"/>
      <c r="AT757" s="241" t="s">
        <v>155</v>
      </c>
      <c r="AU757" s="241" t="s">
        <v>87</v>
      </c>
      <c r="AV757" s="14" t="s">
        <v>87</v>
      </c>
      <c r="AW757" s="14" t="s">
        <v>32</v>
      </c>
      <c r="AX757" s="14" t="s">
        <v>78</v>
      </c>
      <c r="AY757" s="241" t="s">
        <v>146</v>
      </c>
    </row>
    <row r="758" spans="1:65" s="15" customFormat="1" ht="10">
      <c r="B758" s="242"/>
      <c r="C758" s="243"/>
      <c r="D758" s="222" t="s">
        <v>155</v>
      </c>
      <c r="E758" s="244" t="s">
        <v>1</v>
      </c>
      <c r="F758" s="245" t="s">
        <v>160</v>
      </c>
      <c r="G758" s="243"/>
      <c r="H758" s="246">
        <v>4</v>
      </c>
      <c r="I758" s="247"/>
      <c r="J758" s="243"/>
      <c r="K758" s="243"/>
      <c r="L758" s="248"/>
      <c r="M758" s="249"/>
      <c r="N758" s="250"/>
      <c r="O758" s="250"/>
      <c r="P758" s="250"/>
      <c r="Q758" s="250"/>
      <c r="R758" s="250"/>
      <c r="S758" s="250"/>
      <c r="T758" s="251"/>
      <c r="AT758" s="252" t="s">
        <v>155</v>
      </c>
      <c r="AU758" s="252" t="s">
        <v>87</v>
      </c>
      <c r="AV758" s="15" t="s">
        <v>153</v>
      </c>
      <c r="AW758" s="15" t="s">
        <v>32</v>
      </c>
      <c r="AX758" s="15" t="s">
        <v>83</v>
      </c>
      <c r="AY758" s="252" t="s">
        <v>146</v>
      </c>
    </row>
    <row r="759" spans="1:65" s="2" customFormat="1" ht="21.75" customHeight="1">
      <c r="A759" s="36"/>
      <c r="B759" s="37"/>
      <c r="C759" s="253" t="s">
        <v>507</v>
      </c>
      <c r="D759" s="253" t="s">
        <v>165</v>
      </c>
      <c r="E759" s="254" t="s">
        <v>508</v>
      </c>
      <c r="F759" s="255" t="s">
        <v>509</v>
      </c>
      <c r="G759" s="256" t="s">
        <v>163</v>
      </c>
      <c r="H759" s="257">
        <v>4</v>
      </c>
      <c r="I759" s="258"/>
      <c r="J759" s="259">
        <f>ROUND(I759*H759,2)</f>
        <v>0</v>
      </c>
      <c r="K759" s="260"/>
      <c r="L759" s="261"/>
      <c r="M759" s="262" t="s">
        <v>1</v>
      </c>
      <c r="N759" s="263" t="s">
        <v>43</v>
      </c>
      <c r="O759" s="73"/>
      <c r="P759" s="217">
        <f>O759*H759</f>
        <v>0</v>
      </c>
      <c r="Q759" s="217">
        <v>1.2999999999999999E-2</v>
      </c>
      <c r="R759" s="217">
        <f>Q759*H759</f>
        <v>5.1999999999999998E-2</v>
      </c>
      <c r="S759" s="217">
        <v>0</v>
      </c>
      <c r="T759" s="218">
        <f>S759*H759</f>
        <v>0</v>
      </c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R759" s="219" t="s">
        <v>331</v>
      </c>
      <c r="AT759" s="219" t="s">
        <v>165</v>
      </c>
      <c r="AU759" s="219" t="s">
        <v>87</v>
      </c>
      <c r="AY759" s="18" t="s">
        <v>146</v>
      </c>
      <c r="BE759" s="112">
        <f>IF(N759="základní",J759,0)</f>
        <v>0</v>
      </c>
      <c r="BF759" s="112">
        <f>IF(N759="snížená",J759,0)</f>
        <v>0</v>
      </c>
      <c r="BG759" s="112">
        <f>IF(N759="zákl. přenesená",J759,0)</f>
        <v>0</v>
      </c>
      <c r="BH759" s="112">
        <f>IF(N759="sníž. přenesená",J759,0)</f>
        <v>0</v>
      </c>
      <c r="BI759" s="112">
        <f>IF(N759="nulová",J759,0)</f>
        <v>0</v>
      </c>
      <c r="BJ759" s="18" t="s">
        <v>83</v>
      </c>
      <c r="BK759" s="112">
        <f>ROUND(I759*H759,2)</f>
        <v>0</v>
      </c>
      <c r="BL759" s="18" t="s">
        <v>248</v>
      </c>
      <c r="BM759" s="219" t="s">
        <v>510</v>
      </c>
    </row>
    <row r="760" spans="1:65" s="13" customFormat="1" ht="10">
      <c r="B760" s="220"/>
      <c r="C760" s="221"/>
      <c r="D760" s="222" t="s">
        <v>155</v>
      </c>
      <c r="E760" s="223" t="s">
        <v>1</v>
      </c>
      <c r="F760" s="224" t="s">
        <v>156</v>
      </c>
      <c r="G760" s="221"/>
      <c r="H760" s="223" t="s">
        <v>1</v>
      </c>
      <c r="I760" s="225"/>
      <c r="J760" s="221"/>
      <c r="K760" s="221"/>
      <c r="L760" s="226"/>
      <c r="M760" s="227"/>
      <c r="N760" s="228"/>
      <c r="O760" s="228"/>
      <c r="P760" s="228"/>
      <c r="Q760" s="228"/>
      <c r="R760" s="228"/>
      <c r="S760" s="228"/>
      <c r="T760" s="229"/>
      <c r="AT760" s="230" t="s">
        <v>155</v>
      </c>
      <c r="AU760" s="230" t="s">
        <v>87</v>
      </c>
      <c r="AV760" s="13" t="s">
        <v>83</v>
      </c>
      <c r="AW760" s="13" t="s">
        <v>32</v>
      </c>
      <c r="AX760" s="13" t="s">
        <v>78</v>
      </c>
      <c r="AY760" s="230" t="s">
        <v>146</v>
      </c>
    </row>
    <row r="761" spans="1:65" s="13" customFormat="1" ht="10">
      <c r="B761" s="220"/>
      <c r="C761" s="221"/>
      <c r="D761" s="222" t="s">
        <v>155</v>
      </c>
      <c r="E761" s="223" t="s">
        <v>1</v>
      </c>
      <c r="F761" s="224" t="s">
        <v>157</v>
      </c>
      <c r="G761" s="221"/>
      <c r="H761" s="223" t="s">
        <v>1</v>
      </c>
      <c r="I761" s="225"/>
      <c r="J761" s="221"/>
      <c r="K761" s="221"/>
      <c r="L761" s="226"/>
      <c r="M761" s="227"/>
      <c r="N761" s="228"/>
      <c r="O761" s="228"/>
      <c r="P761" s="228"/>
      <c r="Q761" s="228"/>
      <c r="R761" s="228"/>
      <c r="S761" s="228"/>
      <c r="T761" s="229"/>
      <c r="AT761" s="230" t="s">
        <v>155</v>
      </c>
      <c r="AU761" s="230" t="s">
        <v>87</v>
      </c>
      <c r="AV761" s="13" t="s">
        <v>83</v>
      </c>
      <c r="AW761" s="13" t="s">
        <v>32</v>
      </c>
      <c r="AX761" s="13" t="s">
        <v>78</v>
      </c>
      <c r="AY761" s="230" t="s">
        <v>146</v>
      </c>
    </row>
    <row r="762" spans="1:65" s="14" customFormat="1" ht="10">
      <c r="B762" s="231"/>
      <c r="C762" s="232"/>
      <c r="D762" s="222" t="s">
        <v>155</v>
      </c>
      <c r="E762" s="233" t="s">
        <v>1</v>
      </c>
      <c r="F762" s="234" t="s">
        <v>83</v>
      </c>
      <c r="G762" s="232"/>
      <c r="H762" s="235">
        <v>1</v>
      </c>
      <c r="I762" s="236"/>
      <c r="J762" s="232"/>
      <c r="K762" s="232"/>
      <c r="L762" s="237"/>
      <c r="M762" s="238"/>
      <c r="N762" s="239"/>
      <c r="O762" s="239"/>
      <c r="P762" s="239"/>
      <c r="Q762" s="239"/>
      <c r="R762" s="239"/>
      <c r="S762" s="239"/>
      <c r="T762" s="240"/>
      <c r="AT762" s="241" t="s">
        <v>155</v>
      </c>
      <c r="AU762" s="241" t="s">
        <v>87</v>
      </c>
      <c r="AV762" s="14" t="s">
        <v>87</v>
      </c>
      <c r="AW762" s="14" t="s">
        <v>32</v>
      </c>
      <c r="AX762" s="14" t="s">
        <v>78</v>
      </c>
      <c r="AY762" s="241" t="s">
        <v>146</v>
      </c>
    </row>
    <row r="763" spans="1:65" s="13" customFormat="1" ht="10">
      <c r="B763" s="220"/>
      <c r="C763" s="221"/>
      <c r="D763" s="222" t="s">
        <v>155</v>
      </c>
      <c r="E763" s="223" t="s">
        <v>1</v>
      </c>
      <c r="F763" s="224" t="s">
        <v>159</v>
      </c>
      <c r="G763" s="221"/>
      <c r="H763" s="223" t="s">
        <v>1</v>
      </c>
      <c r="I763" s="225"/>
      <c r="J763" s="221"/>
      <c r="K763" s="221"/>
      <c r="L763" s="226"/>
      <c r="M763" s="227"/>
      <c r="N763" s="228"/>
      <c r="O763" s="228"/>
      <c r="P763" s="228"/>
      <c r="Q763" s="228"/>
      <c r="R763" s="228"/>
      <c r="S763" s="228"/>
      <c r="T763" s="229"/>
      <c r="AT763" s="230" t="s">
        <v>155</v>
      </c>
      <c r="AU763" s="230" t="s">
        <v>87</v>
      </c>
      <c r="AV763" s="13" t="s">
        <v>83</v>
      </c>
      <c r="AW763" s="13" t="s">
        <v>32</v>
      </c>
      <c r="AX763" s="13" t="s">
        <v>78</v>
      </c>
      <c r="AY763" s="230" t="s">
        <v>146</v>
      </c>
    </row>
    <row r="764" spans="1:65" s="14" customFormat="1" ht="10">
      <c r="B764" s="231"/>
      <c r="C764" s="232"/>
      <c r="D764" s="222" t="s">
        <v>155</v>
      </c>
      <c r="E764" s="233" t="s">
        <v>1</v>
      </c>
      <c r="F764" s="234" t="s">
        <v>83</v>
      </c>
      <c r="G764" s="232"/>
      <c r="H764" s="235">
        <v>1</v>
      </c>
      <c r="I764" s="236"/>
      <c r="J764" s="232"/>
      <c r="K764" s="232"/>
      <c r="L764" s="237"/>
      <c r="M764" s="238"/>
      <c r="N764" s="239"/>
      <c r="O764" s="239"/>
      <c r="P764" s="239"/>
      <c r="Q764" s="239"/>
      <c r="R764" s="239"/>
      <c r="S764" s="239"/>
      <c r="T764" s="240"/>
      <c r="AT764" s="241" t="s">
        <v>155</v>
      </c>
      <c r="AU764" s="241" t="s">
        <v>87</v>
      </c>
      <c r="AV764" s="14" t="s">
        <v>87</v>
      </c>
      <c r="AW764" s="14" t="s">
        <v>32</v>
      </c>
      <c r="AX764" s="14" t="s">
        <v>78</v>
      </c>
      <c r="AY764" s="241" t="s">
        <v>146</v>
      </c>
    </row>
    <row r="765" spans="1:65" s="13" customFormat="1" ht="10">
      <c r="B765" s="220"/>
      <c r="C765" s="221"/>
      <c r="D765" s="222" t="s">
        <v>155</v>
      </c>
      <c r="E765" s="223" t="s">
        <v>1</v>
      </c>
      <c r="F765" s="224" t="s">
        <v>173</v>
      </c>
      <c r="G765" s="221"/>
      <c r="H765" s="223" t="s">
        <v>1</v>
      </c>
      <c r="I765" s="225"/>
      <c r="J765" s="221"/>
      <c r="K765" s="221"/>
      <c r="L765" s="226"/>
      <c r="M765" s="227"/>
      <c r="N765" s="228"/>
      <c r="O765" s="228"/>
      <c r="P765" s="228"/>
      <c r="Q765" s="228"/>
      <c r="R765" s="228"/>
      <c r="S765" s="228"/>
      <c r="T765" s="229"/>
      <c r="AT765" s="230" t="s">
        <v>155</v>
      </c>
      <c r="AU765" s="230" t="s">
        <v>87</v>
      </c>
      <c r="AV765" s="13" t="s">
        <v>83</v>
      </c>
      <c r="AW765" s="13" t="s">
        <v>32</v>
      </c>
      <c r="AX765" s="13" t="s">
        <v>78</v>
      </c>
      <c r="AY765" s="230" t="s">
        <v>146</v>
      </c>
    </row>
    <row r="766" spans="1:65" s="14" customFormat="1" ht="10">
      <c r="B766" s="231"/>
      <c r="C766" s="232"/>
      <c r="D766" s="222" t="s">
        <v>155</v>
      </c>
      <c r="E766" s="233" t="s">
        <v>1</v>
      </c>
      <c r="F766" s="234" t="s">
        <v>83</v>
      </c>
      <c r="G766" s="232"/>
      <c r="H766" s="235">
        <v>1</v>
      </c>
      <c r="I766" s="236"/>
      <c r="J766" s="232"/>
      <c r="K766" s="232"/>
      <c r="L766" s="237"/>
      <c r="M766" s="238"/>
      <c r="N766" s="239"/>
      <c r="O766" s="239"/>
      <c r="P766" s="239"/>
      <c r="Q766" s="239"/>
      <c r="R766" s="239"/>
      <c r="S766" s="239"/>
      <c r="T766" s="240"/>
      <c r="AT766" s="241" t="s">
        <v>155</v>
      </c>
      <c r="AU766" s="241" t="s">
        <v>87</v>
      </c>
      <c r="AV766" s="14" t="s">
        <v>87</v>
      </c>
      <c r="AW766" s="14" t="s">
        <v>32</v>
      </c>
      <c r="AX766" s="14" t="s">
        <v>78</v>
      </c>
      <c r="AY766" s="241" t="s">
        <v>146</v>
      </c>
    </row>
    <row r="767" spans="1:65" s="13" customFormat="1" ht="10">
      <c r="B767" s="220"/>
      <c r="C767" s="221"/>
      <c r="D767" s="222" t="s">
        <v>155</v>
      </c>
      <c r="E767" s="223" t="s">
        <v>1</v>
      </c>
      <c r="F767" s="224" t="s">
        <v>174</v>
      </c>
      <c r="G767" s="221"/>
      <c r="H767" s="223" t="s">
        <v>1</v>
      </c>
      <c r="I767" s="225"/>
      <c r="J767" s="221"/>
      <c r="K767" s="221"/>
      <c r="L767" s="226"/>
      <c r="M767" s="227"/>
      <c r="N767" s="228"/>
      <c r="O767" s="228"/>
      <c r="P767" s="228"/>
      <c r="Q767" s="228"/>
      <c r="R767" s="228"/>
      <c r="S767" s="228"/>
      <c r="T767" s="229"/>
      <c r="AT767" s="230" t="s">
        <v>155</v>
      </c>
      <c r="AU767" s="230" t="s">
        <v>87</v>
      </c>
      <c r="AV767" s="13" t="s">
        <v>83</v>
      </c>
      <c r="AW767" s="13" t="s">
        <v>32</v>
      </c>
      <c r="AX767" s="13" t="s">
        <v>78</v>
      </c>
      <c r="AY767" s="230" t="s">
        <v>146</v>
      </c>
    </row>
    <row r="768" spans="1:65" s="14" customFormat="1" ht="10">
      <c r="B768" s="231"/>
      <c r="C768" s="232"/>
      <c r="D768" s="222" t="s">
        <v>155</v>
      </c>
      <c r="E768" s="233" t="s">
        <v>1</v>
      </c>
      <c r="F768" s="234" t="s">
        <v>83</v>
      </c>
      <c r="G768" s="232"/>
      <c r="H768" s="235">
        <v>1</v>
      </c>
      <c r="I768" s="236"/>
      <c r="J768" s="232"/>
      <c r="K768" s="232"/>
      <c r="L768" s="237"/>
      <c r="M768" s="238"/>
      <c r="N768" s="239"/>
      <c r="O768" s="239"/>
      <c r="P768" s="239"/>
      <c r="Q768" s="239"/>
      <c r="R768" s="239"/>
      <c r="S768" s="239"/>
      <c r="T768" s="240"/>
      <c r="AT768" s="241" t="s">
        <v>155</v>
      </c>
      <c r="AU768" s="241" t="s">
        <v>87</v>
      </c>
      <c r="AV768" s="14" t="s">
        <v>87</v>
      </c>
      <c r="AW768" s="14" t="s">
        <v>32</v>
      </c>
      <c r="AX768" s="14" t="s">
        <v>78</v>
      </c>
      <c r="AY768" s="241" t="s">
        <v>146</v>
      </c>
    </row>
    <row r="769" spans="1:65" s="15" customFormat="1" ht="10">
      <c r="B769" s="242"/>
      <c r="C769" s="243"/>
      <c r="D769" s="222" t="s">
        <v>155</v>
      </c>
      <c r="E769" s="244" t="s">
        <v>1</v>
      </c>
      <c r="F769" s="245" t="s">
        <v>160</v>
      </c>
      <c r="G769" s="243"/>
      <c r="H769" s="246">
        <v>4</v>
      </c>
      <c r="I769" s="247"/>
      <c r="J769" s="243"/>
      <c r="K769" s="243"/>
      <c r="L769" s="248"/>
      <c r="M769" s="249"/>
      <c r="N769" s="250"/>
      <c r="O769" s="250"/>
      <c r="P769" s="250"/>
      <c r="Q769" s="250"/>
      <c r="R769" s="250"/>
      <c r="S769" s="250"/>
      <c r="T769" s="251"/>
      <c r="AT769" s="252" t="s">
        <v>155</v>
      </c>
      <c r="AU769" s="252" t="s">
        <v>87</v>
      </c>
      <c r="AV769" s="15" t="s">
        <v>153</v>
      </c>
      <c r="AW769" s="15" t="s">
        <v>32</v>
      </c>
      <c r="AX769" s="15" t="s">
        <v>83</v>
      </c>
      <c r="AY769" s="252" t="s">
        <v>146</v>
      </c>
    </row>
    <row r="770" spans="1:65" s="2" customFormat="1" ht="24.15" customHeight="1">
      <c r="A770" s="36"/>
      <c r="B770" s="37"/>
      <c r="C770" s="207" t="s">
        <v>511</v>
      </c>
      <c r="D770" s="207" t="s">
        <v>149</v>
      </c>
      <c r="E770" s="208" t="s">
        <v>512</v>
      </c>
      <c r="F770" s="209" t="s">
        <v>513</v>
      </c>
      <c r="G770" s="210" t="s">
        <v>163</v>
      </c>
      <c r="H770" s="211">
        <v>4</v>
      </c>
      <c r="I770" s="212"/>
      <c r="J770" s="213">
        <f>ROUND(I770*H770,2)</f>
        <v>0</v>
      </c>
      <c r="K770" s="214"/>
      <c r="L770" s="39"/>
      <c r="M770" s="215" t="s">
        <v>1</v>
      </c>
      <c r="N770" s="216" t="s">
        <v>43</v>
      </c>
      <c r="O770" s="73"/>
      <c r="P770" s="217">
        <f>O770*H770</f>
        <v>0</v>
      </c>
      <c r="Q770" s="217">
        <v>0</v>
      </c>
      <c r="R770" s="217">
        <f>Q770*H770</f>
        <v>0</v>
      </c>
      <c r="S770" s="217">
        <v>0</v>
      </c>
      <c r="T770" s="218">
        <f>S770*H770</f>
        <v>0</v>
      </c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R770" s="219" t="s">
        <v>248</v>
      </c>
      <c r="AT770" s="219" t="s">
        <v>149</v>
      </c>
      <c r="AU770" s="219" t="s">
        <v>87</v>
      </c>
      <c r="AY770" s="18" t="s">
        <v>146</v>
      </c>
      <c r="BE770" s="112">
        <f>IF(N770="základní",J770,0)</f>
        <v>0</v>
      </c>
      <c r="BF770" s="112">
        <f>IF(N770="snížená",J770,0)</f>
        <v>0</v>
      </c>
      <c r="BG770" s="112">
        <f>IF(N770="zákl. přenesená",J770,0)</f>
        <v>0</v>
      </c>
      <c r="BH770" s="112">
        <f>IF(N770="sníž. přenesená",J770,0)</f>
        <v>0</v>
      </c>
      <c r="BI770" s="112">
        <f>IF(N770="nulová",J770,0)</f>
        <v>0</v>
      </c>
      <c r="BJ770" s="18" t="s">
        <v>83</v>
      </c>
      <c r="BK770" s="112">
        <f>ROUND(I770*H770,2)</f>
        <v>0</v>
      </c>
      <c r="BL770" s="18" t="s">
        <v>248</v>
      </c>
      <c r="BM770" s="219" t="s">
        <v>514</v>
      </c>
    </row>
    <row r="771" spans="1:65" s="13" customFormat="1" ht="10">
      <c r="B771" s="220"/>
      <c r="C771" s="221"/>
      <c r="D771" s="222" t="s">
        <v>155</v>
      </c>
      <c r="E771" s="223" t="s">
        <v>1</v>
      </c>
      <c r="F771" s="224" t="s">
        <v>156</v>
      </c>
      <c r="G771" s="221"/>
      <c r="H771" s="223" t="s">
        <v>1</v>
      </c>
      <c r="I771" s="225"/>
      <c r="J771" s="221"/>
      <c r="K771" s="221"/>
      <c r="L771" s="226"/>
      <c r="M771" s="227"/>
      <c r="N771" s="228"/>
      <c r="O771" s="228"/>
      <c r="P771" s="228"/>
      <c r="Q771" s="228"/>
      <c r="R771" s="228"/>
      <c r="S771" s="228"/>
      <c r="T771" s="229"/>
      <c r="AT771" s="230" t="s">
        <v>155</v>
      </c>
      <c r="AU771" s="230" t="s">
        <v>87</v>
      </c>
      <c r="AV771" s="13" t="s">
        <v>83</v>
      </c>
      <c r="AW771" s="13" t="s">
        <v>32</v>
      </c>
      <c r="AX771" s="13" t="s">
        <v>78</v>
      </c>
      <c r="AY771" s="230" t="s">
        <v>146</v>
      </c>
    </row>
    <row r="772" spans="1:65" s="13" customFormat="1" ht="10">
      <c r="B772" s="220"/>
      <c r="C772" s="221"/>
      <c r="D772" s="222" t="s">
        <v>155</v>
      </c>
      <c r="E772" s="223" t="s">
        <v>1</v>
      </c>
      <c r="F772" s="224" t="s">
        <v>157</v>
      </c>
      <c r="G772" s="221"/>
      <c r="H772" s="223" t="s">
        <v>1</v>
      </c>
      <c r="I772" s="225"/>
      <c r="J772" s="221"/>
      <c r="K772" s="221"/>
      <c r="L772" s="226"/>
      <c r="M772" s="227"/>
      <c r="N772" s="228"/>
      <c r="O772" s="228"/>
      <c r="P772" s="228"/>
      <c r="Q772" s="228"/>
      <c r="R772" s="228"/>
      <c r="S772" s="228"/>
      <c r="T772" s="229"/>
      <c r="AT772" s="230" t="s">
        <v>155</v>
      </c>
      <c r="AU772" s="230" t="s">
        <v>87</v>
      </c>
      <c r="AV772" s="13" t="s">
        <v>83</v>
      </c>
      <c r="AW772" s="13" t="s">
        <v>32</v>
      </c>
      <c r="AX772" s="13" t="s">
        <v>78</v>
      </c>
      <c r="AY772" s="230" t="s">
        <v>146</v>
      </c>
    </row>
    <row r="773" spans="1:65" s="14" customFormat="1" ht="10">
      <c r="B773" s="231"/>
      <c r="C773" s="232"/>
      <c r="D773" s="222" t="s">
        <v>155</v>
      </c>
      <c r="E773" s="233" t="s">
        <v>1</v>
      </c>
      <c r="F773" s="234" t="s">
        <v>83</v>
      </c>
      <c r="G773" s="232"/>
      <c r="H773" s="235">
        <v>1</v>
      </c>
      <c r="I773" s="236"/>
      <c r="J773" s="232"/>
      <c r="K773" s="232"/>
      <c r="L773" s="237"/>
      <c r="M773" s="238"/>
      <c r="N773" s="239"/>
      <c r="O773" s="239"/>
      <c r="P773" s="239"/>
      <c r="Q773" s="239"/>
      <c r="R773" s="239"/>
      <c r="S773" s="239"/>
      <c r="T773" s="240"/>
      <c r="AT773" s="241" t="s">
        <v>155</v>
      </c>
      <c r="AU773" s="241" t="s">
        <v>87</v>
      </c>
      <c r="AV773" s="14" t="s">
        <v>87</v>
      </c>
      <c r="AW773" s="14" t="s">
        <v>32</v>
      </c>
      <c r="AX773" s="14" t="s">
        <v>78</v>
      </c>
      <c r="AY773" s="241" t="s">
        <v>146</v>
      </c>
    </row>
    <row r="774" spans="1:65" s="13" customFormat="1" ht="10">
      <c r="B774" s="220"/>
      <c r="C774" s="221"/>
      <c r="D774" s="222" t="s">
        <v>155</v>
      </c>
      <c r="E774" s="223" t="s">
        <v>1</v>
      </c>
      <c r="F774" s="224" t="s">
        <v>159</v>
      </c>
      <c r="G774" s="221"/>
      <c r="H774" s="223" t="s">
        <v>1</v>
      </c>
      <c r="I774" s="225"/>
      <c r="J774" s="221"/>
      <c r="K774" s="221"/>
      <c r="L774" s="226"/>
      <c r="M774" s="227"/>
      <c r="N774" s="228"/>
      <c r="O774" s="228"/>
      <c r="P774" s="228"/>
      <c r="Q774" s="228"/>
      <c r="R774" s="228"/>
      <c r="S774" s="228"/>
      <c r="T774" s="229"/>
      <c r="AT774" s="230" t="s">
        <v>155</v>
      </c>
      <c r="AU774" s="230" t="s">
        <v>87</v>
      </c>
      <c r="AV774" s="13" t="s">
        <v>83</v>
      </c>
      <c r="AW774" s="13" t="s">
        <v>32</v>
      </c>
      <c r="AX774" s="13" t="s">
        <v>78</v>
      </c>
      <c r="AY774" s="230" t="s">
        <v>146</v>
      </c>
    </row>
    <row r="775" spans="1:65" s="14" customFormat="1" ht="10">
      <c r="B775" s="231"/>
      <c r="C775" s="232"/>
      <c r="D775" s="222" t="s">
        <v>155</v>
      </c>
      <c r="E775" s="233" t="s">
        <v>1</v>
      </c>
      <c r="F775" s="234" t="s">
        <v>83</v>
      </c>
      <c r="G775" s="232"/>
      <c r="H775" s="235">
        <v>1</v>
      </c>
      <c r="I775" s="236"/>
      <c r="J775" s="232"/>
      <c r="K775" s="232"/>
      <c r="L775" s="237"/>
      <c r="M775" s="238"/>
      <c r="N775" s="239"/>
      <c r="O775" s="239"/>
      <c r="P775" s="239"/>
      <c r="Q775" s="239"/>
      <c r="R775" s="239"/>
      <c r="S775" s="239"/>
      <c r="T775" s="240"/>
      <c r="AT775" s="241" t="s">
        <v>155</v>
      </c>
      <c r="AU775" s="241" t="s">
        <v>87</v>
      </c>
      <c r="AV775" s="14" t="s">
        <v>87</v>
      </c>
      <c r="AW775" s="14" t="s">
        <v>32</v>
      </c>
      <c r="AX775" s="14" t="s">
        <v>78</v>
      </c>
      <c r="AY775" s="241" t="s">
        <v>146</v>
      </c>
    </row>
    <row r="776" spans="1:65" s="13" customFormat="1" ht="10">
      <c r="B776" s="220"/>
      <c r="C776" s="221"/>
      <c r="D776" s="222" t="s">
        <v>155</v>
      </c>
      <c r="E776" s="223" t="s">
        <v>1</v>
      </c>
      <c r="F776" s="224" t="s">
        <v>173</v>
      </c>
      <c r="G776" s="221"/>
      <c r="H776" s="223" t="s">
        <v>1</v>
      </c>
      <c r="I776" s="225"/>
      <c r="J776" s="221"/>
      <c r="K776" s="221"/>
      <c r="L776" s="226"/>
      <c r="M776" s="227"/>
      <c r="N776" s="228"/>
      <c r="O776" s="228"/>
      <c r="P776" s="228"/>
      <c r="Q776" s="228"/>
      <c r="R776" s="228"/>
      <c r="S776" s="228"/>
      <c r="T776" s="229"/>
      <c r="AT776" s="230" t="s">
        <v>155</v>
      </c>
      <c r="AU776" s="230" t="s">
        <v>87</v>
      </c>
      <c r="AV776" s="13" t="s">
        <v>83</v>
      </c>
      <c r="AW776" s="13" t="s">
        <v>32</v>
      </c>
      <c r="AX776" s="13" t="s">
        <v>78</v>
      </c>
      <c r="AY776" s="230" t="s">
        <v>146</v>
      </c>
    </row>
    <row r="777" spans="1:65" s="14" customFormat="1" ht="10">
      <c r="B777" s="231"/>
      <c r="C777" s="232"/>
      <c r="D777" s="222" t="s">
        <v>155</v>
      </c>
      <c r="E777" s="233" t="s">
        <v>1</v>
      </c>
      <c r="F777" s="234" t="s">
        <v>83</v>
      </c>
      <c r="G777" s="232"/>
      <c r="H777" s="235">
        <v>1</v>
      </c>
      <c r="I777" s="236"/>
      <c r="J777" s="232"/>
      <c r="K777" s="232"/>
      <c r="L777" s="237"/>
      <c r="M777" s="238"/>
      <c r="N777" s="239"/>
      <c r="O777" s="239"/>
      <c r="P777" s="239"/>
      <c r="Q777" s="239"/>
      <c r="R777" s="239"/>
      <c r="S777" s="239"/>
      <c r="T777" s="240"/>
      <c r="AT777" s="241" t="s">
        <v>155</v>
      </c>
      <c r="AU777" s="241" t="s">
        <v>87</v>
      </c>
      <c r="AV777" s="14" t="s">
        <v>87</v>
      </c>
      <c r="AW777" s="14" t="s">
        <v>32</v>
      </c>
      <c r="AX777" s="14" t="s">
        <v>78</v>
      </c>
      <c r="AY777" s="241" t="s">
        <v>146</v>
      </c>
    </row>
    <row r="778" spans="1:65" s="13" customFormat="1" ht="10">
      <c r="B778" s="220"/>
      <c r="C778" s="221"/>
      <c r="D778" s="222" t="s">
        <v>155</v>
      </c>
      <c r="E778" s="223" t="s">
        <v>1</v>
      </c>
      <c r="F778" s="224" t="s">
        <v>174</v>
      </c>
      <c r="G778" s="221"/>
      <c r="H778" s="223" t="s">
        <v>1</v>
      </c>
      <c r="I778" s="225"/>
      <c r="J778" s="221"/>
      <c r="K778" s="221"/>
      <c r="L778" s="226"/>
      <c r="M778" s="227"/>
      <c r="N778" s="228"/>
      <c r="O778" s="228"/>
      <c r="P778" s="228"/>
      <c r="Q778" s="228"/>
      <c r="R778" s="228"/>
      <c r="S778" s="228"/>
      <c r="T778" s="229"/>
      <c r="AT778" s="230" t="s">
        <v>155</v>
      </c>
      <c r="AU778" s="230" t="s">
        <v>87</v>
      </c>
      <c r="AV778" s="13" t="s">
        <v>83</v>
      </c>
      <c r="AW778" s="13" t="s">
        <v>32</v>
      </c>
      <c r="AX778" s="13" t="s">
        <v>78</v>
      </c>
      <c r="AY778" s="230" t="s">
        <v>146</v>
      </c>
    </row>
    <row r="779" spans="1:65" s="14" customFormat="1" ht="10">
      <c r="B779" s="231"/>
      <c r="C779" s="232"/>
      <c r="D779" s="222" t="s">
        <v>155</v>
      </c>
      <c r="E779" s="233" t="s">
        <v>1</v>
      </c>
      <c r="F779" s="234" t="s">
        <v>83</v>
      </c>
      <c r="G779" s="232"/>
      <c r="H779" s="235">
        <v>1</v>
      </c>
      <c r="I779" s="236"/>
      <c r="J779" s="232"/>
      <c r="K779" s="232"/>
      <c r="L779" s="237"/>
      <c r="M779" s="238"/>
      <c r="N779" s="239"/>
      <c r="O779" s="239"/>
      <c r="P779" s="239"/>
      <c r="Q779" s="239"/>
      <c r="R779" s="239"/>
      <c r="S779" s="239"/>
      <c r="T779" s="240"/>
      <c r="AT779" s="241" t="s">
        <v>155</v>
      </c>
      <c r="AU779" s="241" t="s">
        <v>87</v>
      </c>
      <c r="AV779" s="14" t="s">
        <v>87</v>
      </c>
      <c r="AW779" s="14" t="s">
        <v>32</v>
      </c>
      <c r="AX779" s="14" t="s">
        <v>78</v>
      </c>
      <c r="AY779" s="241" t="s">
        <v>146</v>
      </c>
    </row>
    <row r="780" spans="1:65" s="15" customFormat="1" ht="10">
      <c r="B780" s="242"/>
      <c r="C780" s="243"/>
      <c r="D780" s="222" t="s">
        <v>155</v>
      </c>
      <c r="E780" s="244" t="s">
        <v>1</v>
      </c>
      <c r="F780" s="245" t="s">
        <v>160</v>
      </c>
      <c r="G780" s="243"/>
      <c r="H780" s="246">
        <v>4</v>
      </c>
      <c r="I780" s="247"/>
      <c r="J780" s="243"/>
      <c r="K780" s="243"/>
      <c r="L780" s="248"/>
      <c r="M780" s="249"/>
      <c r="N780" s="250"/>
      <c r="O780" s="250"/>
      <c r="P780" s="250"/>
      <c r="Q780" s="250"/>
      <c r="R780" s="250"/>
      <c r="S780" s="250"/>
      <c r="T780" s="251"/>
      <c r="AT780" s="252" t="s">
        <v>155</v>
      </c>
      <c r="AU780" s="252" t="s">
        <v>87</v>
      </c>
      <c r="AV780" s="15" t="s">
        <v>153</v>
      </c>
      <c r="AW780" s="15" t="s">
        <v>32</v>
      </c>
      <c r="AX780" s="15" t="s">
        <v>83</v>
      </c>
      <c r="AY780" s="252" t="s">
        <v>146</v>
      </c>
    </row>
    <row r="781" spans="1:65" s="2" customFormat="1" ht="21.75" customHeight="1">
      <c r="A781" s="36"/>
      <c r="B781" s="37"/>
      <c r="C781" s="253" t="s">
        <v>515</v>
      </c>
      <c r="D781" s="253" t="s">
        <v>165</v>
      </c>
      <c r="E781" s="254" t="s">
        <v>516</v>
      </c>
      <c r="F781" s="255" t="s">
        <v>517</v>
      </c>
      <c r="G781" s="256" t="s">
        <v>163</v>
      </c>
      <c r="H781" s="257">
        <v>4</v>
      </c>
      <c r="I781" s="258"/>
      <c r="J781" s="259">
        <f>ROUND(I781*H781,2)</f>
        <v>0</v>
      </c>
      <c r="K781" s="260"/>
      <c r="L781" s="261"/>
      <c r="M781" s="262" t="s">
        <v>1</v>
      </c>
      <c r="N781" s="263" t="s">
        <v>43</v>
      </c>
      <c r="O781" s="73"/>
      <c r="P781" s="217">
        <f>O781*H781</f>
        <v>0</v>
      </c>
      <c r="Q781" s="217">
        <v>1.2999999999999999E-2</v>
      </c>
      <c r="R781" s="217">
        <f>Q781*H781</f>
        <v>5.1999999999999998E-2</v>
      </c>
      <c r="S781" s="217">
        <v>0</v>
      </c>
      <c r="T781" s="218">
        <f>S781*H781</f>
        <v>0</v>
      </c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R781" s="219" t="s">
        <v>331</v>
      </c>
      <c r="AT781" s="219" t="s">
        <v>165</v>
      </c>
      <c r="AU781" s="219" t="s">
        <v>87</v>
      </c>
      <c r="AY781" s="18" t="s">
        <v>146</v>
      </c>
      <c r="BE781" s="112">
        <f>IF(N781="základní",J781,0)</f>
        <v>0</v>
      </c>
      <c r="BF781" s="112">
        <f>IF(N781="snížená",J781,0)</f>
        <v>0</v>
      </c>
      <c r="BG781" s="112">
        <f>IF(N781="zákl. přenesená",J781,0)</f>
        <v>0</v>
      </c>
      <c r="BH781" s="112">
        <f>IF(N781="sníž. přenesená",J781,0)</f>
        <v>0</v>
      </c>
      <c r="BI781" s="112">
        <f>IF(N781="nulová",J781,0)</f>
        <v>0</v>
      </c>
      <c r="BJ781" s="18" t="s">
        <v>83</v>
      </c>
      <c r="BK781" s="112">
        <f>ROUND(I781*H781,2)</f>
        <v>0</v>
      </c>
      <c r="BL781" s="18" t="s">
        <v>248</v>
      </c>
      <c r="BM781" s="219" t="s">
        <v>518</v>
      </c>
    </row>
    <row r="782" spans="1:65" s="13" customFormat="1" ht="10">
      <c r="B782" s="220"/>
      <c r="C782" s="221"/>
      <c r="D782" s="222" t="s">
        <v>155</v>
      </c>
      <c r="E782" s="223" t="s">
        <v>1</v>
      </c>
      <c r="F782" s="224" t="s">
        <v>156</v>
      </c>
      <c r="G782" s="221"/>
      <c r="H782" s="223" t="s">
        <v>1</v>
      </c>
      <c r="I782" s="225"/>
      <c r="J782" s="221"/>
      <c r="K782" s="221"/>
      <c r="L782" s="226"/>
      <c r="M782" s="227"/>
      <c r="N782" s="228"/>
      <c r="O782" s="228"/>
      <c r="P782" s="228"/>
      <c r="Q782" s="228"/>
      <c r="R782" s="228"/>
      <c r="S782" s="228"/>
      <c r="T782" s="229"/>
      <c r="AT782" s="230" t="s">
        <v>155</v>
      </c>
      <c r="AU782" s="230" t="s">
        <v>87</v>
      </c>
      <c r="AV782" s="13" t="s">
        <v>83</v>
      </c>
      <c r="AW782" s="13" t="s">
        <v>32</v>
      </c>
      <c r="AX782" s="13" t="s">
        <v>78</v>
      </c>
      <c r="AY782" s="230" t="s">
        <v>146</v>
      </c>
    </row>
    <row r="783" spans="1:65" s="13" customFormat="1" ht="10">
      <c r="B783" s="220"/>
      <c r="C783" s="221"/>
      <c r="D783" s="222" t="s">
        <v>155</v>
      </c>
      <c r="E783" s="223" t="s">
        <v>1</v>
      </c>
      <c r="F783" s="224" t="s">
        <v>157</v>
      </c>
      <c r="G783" s="221"/>
      <c r="H783" s="223" t="s">
        <v>1</v>
      </c>
      <c r="I783" s="225"/>
      <c r="J783" s="221"/>
      <c r="K783" s="221"/>
      <c r="L783" s="226"/>
      <c r="M783" s="227"/>
      <c r="N783" s="228"/>
      <c r="O783" s="228"/>
      <c r="P783" s="228"/>
      <c r="Q783" s="228"/>
      <c r="R783" s="228"/>
      <c r="S783" s="228"/>
      <c r="T783" s="229"/>
      <c r="AT783" s="230" t="s">
        <v>155</v>
      </c>
      <c r="AU783" s="230" t="s">
        <v>87</v>
      </c>
      <c r="AV783" s="13" t="s">
        <v>83</v>
      </c>
      <c r="AW783" s="13" t="s">
        <v>32</v>
      </c>
      <c r="AX783" s="13" t="s">
        <v>78</v>
      </c>
      <c r="AY783" s="230" t="s">
        <v>146</v>
      </c>
    </row>
    <row r="784" spans="1:65" s="14" customFormat="1" ht="10">
      <c r="B784" s="231"/>
      <c r="C784" s="232"/>
      <c r="D784" s="222" t="s">
        <v>155</v>
      </c>
      <c r="E784" s="233" t="s">
        <v>1</v>
      </c>
      <c r="F784" s="234" t="s">
        <v>83</v>
      </c>
      <c r="G784" s="232"/>
      <c r="H784" s="235">
        <v>1</v>
      </c>
      <c r="I784" s="236"/>
      <c r="J784" s="232"/>
      <c r="K784" s="232"/>
      <c r="L784" s="237"/>
      <c r="M784" s="238"/>
      <c r="N784" s="239"/>
      <c r="O784" s="239"/>
      <c r="P784" s="239"/>
      <c r="Q784" s="239"/>
      <c r="R784" s="239"/>
      <c r="S784" s="239"/>
      <c r="T784" s="240"/>
      <c r="AT784" s="241" t="s">
        <v>155</v>
      </c>
      <c r="AU784" s="241" t="s">
        <v>87</v>
      </c>
      <c r="AV784" s="14" t="s">
        <v>87</v>
      </c>
      <c r="AW784" s="14" t="s">
        <v>32</v>
      </c>
      <c r="AX784" s="14" t="s">
        <v>78</v>
      </c>
      <c r="AY784" s="241" t="s">
        <v>146</v>
      </c>
    </row>
    <row r="785" spans="1:65" s="13" customFormat="1" ht="10">
      <c r="B785" s="220"/>
      <c r="C785" s="221"/>
      <c r="D785" s="222" t="s">
        <v>155</v>
      </c>
      <c r="E785" s="223" t="s">
        <v>1</v>
      </c>
      <c r="F785" s="224" t="s">
        <v>159</v>
      </c>
      <c r="G785" s="221"/>
      <c r="H785" s="223" t="s">
        <v>1</v>
      </c>
      <c r="I785" s="225"/>
      <c r="J785" s="221"/>
      <c r="K785" s="221"/>
      <c r="L785" s="226"/>
      <c r="M785" s="227"/>
      <c r="N785" s="228"/>
      <c r="O785" s="228"/>
      <c r="P785" s="228"/>
      <c r="Q785" s="228"/>
      <c r="R785" s="228"/>
      <c r="S785" s="228"/>
      <c r="T785" s="229"/>
      <c r="AT785" s="230" t="s">
        <v>155</v>
      </c>
      <c r="AU785" s="230" t="s">
        <v>87</v>
      </c>
      <c r="AV785" s="13" t="s">
        <v>83</v>
      </c>
      <c r="AW785" s="13" t="s">
        <v>32</v>
      </c>
      <c r="AX785" s="13" t="s">
        <v>78</v>
      </c>
      <c r="AY785" s="230" t="s">
        <v>146</v>
      </c>
    </row>
    <row r="786" spans="1:65" s="14" customFormat="1" ht="10">
      <c r="B786" s="231"/>
      <c r="C786" s="232"/>
      <c r="D786" s="222" t="s">
        <v>155</v>
      </c>
      <c r="E786" s="233" t="s">
        <v>1</v>
      </c>
      <c r="F786" s="234" t="s">
        <v>83</v>
      </c>
      <c r="G786" s="232"/>
      <c r="H786" s="235">
        <v>1</v>
      </c>
      <c r="I786" s="236"/>
      <c r="J786" s="232"/>
      <c r="K786" s="232"/>
      <c r="L786" s="237"/>
      <c r="M786" s="238"/>
      <c r="N786" s="239"/>
      <c r="O786" s="239"/>
      <c r="P786" s="239"/>
      <c r="Q786" s="239"/>
      <c r="R786" s="239"/>
      <c r="S786" s="239"/>
      <c r="T786" s="240"/>
      <c r="AT786" s="241" t="s">
        <v>155</v>
      </c>
      <c r="AU786" s="241" t="s">
        <v>87</v>
      </c>
      <c r="AV786" s="14" t="s">
        <v>87</v>
      </c>
      <c r="AW786" s="14" t="s">
        <v>32</v>
      </c>
      <c r="AX786" s="14" t="s">
        <v>78</v>
      </c>
      <c r="AY786" s="241" t="s">
        <v>146</v>
      </c>
    </row>
    <row r="787" spans="1:65" s="13" customFormat="1" ht="10">
      <c r="B787" s="220"/>
      <c r="C787" s="221"/>
      <c r="D787" s="222" t="s">
        <v>155</v>
      </c>
      <c r="E787" s="223" t="s">
        <v>1</v>
      </c>
      <c r="F787" s="224" t="s">
        <v>173</v>
      </c>
      <c r="G787" s="221"/>
      <c r="H787" s="223" t="s">
        <v>1</v>
      </c>
      <c r="I787" s="225"/>
      <c r="J787" s="221"/>
      <c r="K787" s="221"/>
      <c r="L787" s="226"/>
      <c r="M787" s="227"/>
      <c r="N787" s="228"/>
      <c r="O787" s="228"/>
      <c r="P787" s="228"/>
      <c r="Q787" s="228"/>
      <c r="R787" s="228"/>
      <c r="S787" s="228"/>
      <c r="T787" s="229"/>
      <c r="AT787" s="230" t="s">
        <v>155</v>
      </c>
      <c r="AU787" s="230" t="s">
        <v>87</v>
      </c>
      <c r="AV787" s="13" t="s">
        <v>83</v>
      </c>
      <c r="AW787" s="13" t="s">
        <v>32</v>
      </c>
      <c r="AX787" s="13" t="s">
        <v>78</v>
      </c>
      <c r="AY787" s="230" t="s">
        <v>146</v>
      </c>
    </row>
    <row r="788" spans="1:65" s="14" customFormat="1" ht="10">
      <c r="B788" s="231"/>
      <c r="C788" s="232"/>
      <c r="D788" s="222" t="s">
        <v>155</v>
      </c>
      <c r="E788" s="233" t="s">
        <v>1</v>
      </c>
      <c r="F788" s="234" t="s">
        <v>83</v>
      </c>
      <c r="G788" s="232"/>
      <c r="H788" s="235">
        <v>1</v>
      </c>
      <c r="I788" s="236"/>
      <c r="J788" s="232"/>
      <c r="K788" s="232"/>
      <c r="L788" s="237"/>
      <c r="M788" s="238"/>
      <c r="N788" s="239"/>
      <c r="O788" s="239"/>
      <c r="P788" s="239"/>
      <c r="Q788" s="239"/>
      <c r="R788" s="239"/>
      <c r="S788" s="239"/>
      <c r="T788" s="240"/>
      <c r="AT788" s="241" t="s">
        <v>155</v>
      </c>
      <c r="AU788" s="241" t="s">
        <v>87</v>
      </c>
      <c r="AV788" s="14" t="s">
        <v>87</v>
      </c>
      <c r="AW788" s="14" t="s">
        <v>32</v>
      </c>
      <c r="AX788" s="14" t="s">
        <v>78</v>
      </c>
      <c r="AY788" s="241" t="s">
        <v>146</v>
      </c>
    </row>
    <row r="789" spans="1:65" s="13" customFormat="1" ht="10">
      <c r="B789" s="220"/>
      <c r="C789" s="221"/>
      <c r="D789" s="222" t="s">
        <v>155</v>
      </c>
      <c r="E789" s="223" t="s">
        <v>1</v>
      </c>
      <c r="F789" s="224" t="s">
        <v>174</v>
      </c>
      <c r="G789" s="221"/>
      <c r="H789" s="223" t="s">
        <v>1</v>
      </c>
      <c r="I789" s="225"/>
      <c r="J789" s="221"/>
      <c r="K789" s="221"/>
      <c r="L789" s="226"/>
      <c r="M789" s="227"/>
      <c r="N789" s="228"/>
      <c r="O789" s="228"/>
      <c r="P789" s="228"/>
      <c r="Q789" s="228"/>
      <c r="R789" s="228"/>
      <c r="S789" s="228"/>
      <c r="T789" s="229"/>
      <c r="AT789" s="230" t="s">
        <v>155</v>
      </c>
      <c r="AU789" s="230" t="s">
        <v>87</v>
      </c>
      <c r="AV789" s="13" t="s">
        <v>83</v>
      </c>
      <c r="AW789" s="13" t="s">
        <v>32</v>
      </c>
      <c r="AX789" s="13" t="s">
        <v>78</v>
      </c>
      <c r="AY789" s="230" t="s">
        <v>146</v>
      </c>
    </row>
    <row r="790" spans="1:65" s="14" customFormat="1" ht="10">
      <c r="B790" s="231"/>
      <c r="C790" s="232"/>
      <c r="D790" s="222" t="s">
        <v>155</v>
      </c>
      <c r="E790" s="233" t="s">
        <v>1</v>
      </c>
      <c r="F790" s="234" t="s">
        <v>83</v>
      </c>
      <c r="G790" s="232"/>
      <c r="H790" s="235">
        <v>1</v>
      </c>
      <c r="I790" s="236"/>
      <c r="J790" s="232"/>
      <c r="K790" s="232"/>
      <c r="L790" s="237"/>
      <c r="M790" s="238"/>
      <c r="N790" s="239"/>
      <c r="O790" s="239"/>
      <c r="P790" s="239"/>
      <c r="Q790" s="239"/>
      <c r="R790" s="239"/>
      <c r="S790" s="239"/>
      <c r="T790" s="240"/>
      <c r="AT790" s="241" t="s">
        <v>155</v>
      </c>
      <c r="AU790" s="241" t="s">
        <v>87</v>
      </c>
      <c r="AV790" s="14" t="s">
        <v>87</v>
      </c>
      <c r="AW790" s="14" t="s">
        <v>32</v>
      </c>
      <c r="AX790" s="14" t="s">
        <v>78</v>
      </c>
      <c r="AY790" s="241" t="s">
        <v>146</v>
      </c>
    </row>
    <row r="791" spans="1:65" s="15" customFormat="1" ht="10">
      <c r="B791" s="242"/>
      <c r="C791" s="243"/>
      <c r="D791" s="222" t="s">
        <v>155</v>
      </c>
      <c r="E791" s="244" t="s">
        <v>1</v>
      </c>
      <c r="F791" s="245" t="s">
        <v>160</v>
      </c>
      <c r="G791" s="243"/>
      <c r="H791" s="246">
        <v>4</v>
      </c>
      <c r="I791" s="247"/>
      <c r="J791" s="243"/>
      <c r="K791" s="243"/>
      <c r="L791" s="248"/>
      <c r="M791" s="249"/>
      <c r="N791" s="250"/>
      <c r="O791" s="250"/>
      <c r="P791" s="250"/>
      <c r="Q791" s="250"/>
      <c r="R791" s="250"/>
      <c r="S791" s="250"/>
      <c r="T791" s="251"/>
      <c r="AT791" s="252" t="s">
        <v>155</v>
      </c>
      <c r="AU791" s="252" t="s">
        <v>87</v>
      </c>
      <c r="AV791" s="15" t="s">
        <v>153</v>
      </c>
      <c r="AW791" s="15" t="s">
        <v>32</v>
      </c>
      <c r="AX791" s="15" t="s">
        <v>83</v>
      </c>
      <c r="AY791" s="252" t="s">
        <v>146</v>
      </c>
    </row>
    <row r="792" spans="1:65" s="2" customFormat="1" ht="24.15" customHeight="1">
      <c r="A792" s="36"/>
      <c r="B792" s="37"/>
      <c r="C792" s="207" t="s">
        <v>519</v>
      </c>
      <c r="D792" s="207" t="s">
        <v>149</v>
      </c>
      <c r="E792" s="208" t="s">
        <v>520</v>
      </c>
      <c r="F792" s="209" t="s">
        <v>521</v>
      </c>
      <c r="G792" s="210" t="s">
        <v>473</v>
      </c>
      <c r="H792" s="275"/>
      <c r="I792" s="212"/>
      <c r="J792" s="213">
        <f>ROUND(I792*H792,2)</f>
        <v>0</v>
      </c>
      <c r="K792" s="214"/>
      <c r="L792" s="39"/>
      <c r="M792" s="215" t="s">
        <v>1</v>
      </c>
      <c r="N792" s="216" t="s">
        <v>43</v>
      </c>
      <c r="O792" s="73"/>
      <c r="P792" s="217">
        <f>O792*H792</f>
        <v>0</v>
      </c>
      <c r="Q792" s="217">
        <v>0</v>
      </c>
      <c r="R792" s="217">
        <f>Q792*H792</f>
        <v>0</v>
      </c>
      <c r="S792" s="217">
        <v>0</v>
      </c>
      <c r="T792" s="218">
        <f>S792*H792</f>
        <v>0</v>
      </c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R792" s="219" t="s">
        <v>248</v>
      </c>
      <c r="AT792" s="219" t="s">
        <v>149</v>
      </c>
      <c r="AU792" s="219" t="s">
        <v>87</v>
      </c>
      <c r="AY792" s="18" t="s">
        <v>146</v>
      </c>
      <c r="BE792" s="112">
        <f>IF(N792="základní",J792,0)</f>
        <v>0</v>
      </c>
      <c r="BF792" s="112">
        <f>IF(N792="snížená",J792,0)</f>
        <v>0</v>
      </c>
      <c r="BG792" s="112">
        <f>IF(N792="zákl. přenesená",J792,0)</f>
        <v>0</v>
      </c>
      <c r="BH792" s="112">
        <f>IF(N792="sníž. přenesená",J792,0)</f>
        <v>0</v>
      </c>
      <c r="BI792" s="112">
        <f>IF(N792="nulová",J792,0)</f>
        <v>0</v>
      </c>
      <c r="BJ792" s="18" t="s">
        <v>83</v>
      </c>
      <c r="BK792" s="112">
        <f>ROUND(I792*H792,2)</f>
        <v>0</v>
      </c>
      <c r="BL792" s="18" t="s">
        <v>248</v>
      </c>
      <c r="BM792" s="219" t="s">
        <v>522</v>
      </c>
    </row>
    <row r="793" spans="1:65" s="12" customFormat="1" ht="22.75" customHeight="1">
      <c r="B793" s="191"/>
      <c r="C793" s="192"/>
      <c r="D793" s="193" t="s">
        <v>77</v>
      </c>
      <c r="E793" s="205" t="s">
        <v>523</v>
      </c>
      <c r="F793" s="205" t="s">
        <v>524</v>
      </c>
      <c r="G793" s="192"/>
      <c r="H793" s="192"/>
      <c r="I793" s="195"/>
      <c r="J793" s="206">
        <f>BK793</f>
        <v>0</v>
      </c>
      <c r="K793" s="192"/>
      <c r="L793" s="197"/>
      <c r="M793" s="198"/>
      <c r="N793" s="199"/>
      <c r="O793" s="199"/>
      <c r="P793" s="200">
        <f>SUM(P794:P804)</f>
        <v>0</v>
      </c>
      <c r="Q793" s="199"/>
      <c r="R793" s="200">
        <f>SUM(R794:R804)</f>
        <v>4.0639000000000002E-2</v>
      </c>
      <c r="S793" s="199"/>
      <c r="T793" s="201">
        <f>SUM(T794:T804)</f>
        <v>9.8000000000000004E-2</v>
      </c>
      <c r="AR793" s="202" t="s">
        <v>87</v>
      </c>
      <c r="AT793" s="203" t="s">
        <v>77</v>
      </c>
      <c r="AU793" s="203" t="s">
        <v>83</v>
      </c>
      <c r="AY793" s="202" t="s">
        <v>146</v>
      </c>
      <c r="BK793" s="204">
        <f>SUM(BK794:BK804)</f>
        <v>0</v>
      </c>
    </row>
    <row r="794" spans="1:65" s="2" customFormat="1" ht="21.75" customHeight="1">
      <c r="A794" s="36"/>
      <c r="B794" s="37"/>
      <c r="C794" s="207" t="s">
        <v>525</v>
      </c>
      <c r="D794" s="207" t="s">
        <v>149</v>
      </c>
      <c r="E794" s="208" t="s">
        <v>526</v>
      </c>
      <c r="F794" s="209" t="s">
        <v>527</v>
      </c>
      <c r="G794" s="210" t="s">
        <v>196</v>
      </c>
      <c r="H794" s="211">
        <v>10.65</v>
      </c>
      <c r="I794" s="212"/>
      <c r="J794" s="213">
        <f>ROUND(I794*H794,2)</f>
        <v>0</v>
      </c>
      <c r="K794" s="214"/>
      <c r="L794" s="39"/>
      <c r="M794" s="215" t="s">
        <v>1</v>
      </c>
      <c r="N794" s="216" t="s">
        <v>43</v>
      </c>
      <c r="O794" s="73"/>
      <c r="P794" s="217">
        <f>O794*H794</f>
        <v>0</v>
      </c>
      <c r="Q794" s="217">
        <v>6.0000000000000002E-5</v>
      </c>
      <c r="R794" s="217">
        <f>Q794*H794</f>
        <v>6.3900000000000003E-4</v>
      </c>
      <c r="S794" s="217">
        <v>0</v>
      </c>
      <c r="T794" s="218">
        <f>S794*H794</f>
        <v>0</v>
      </c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R794" s="219" t="s">
        <v>248</v>
      </c>
      <c r="AT794" s="219" t="s">
        <v>149</v>
      </c>
      <c r="AU794" s="219" t="s">
        <v>87</v>
      </c>
      <c r="AY794" s="18" t="s">
        <v>146</v>
      </c>
      <c r="BE794" s="112">
        <f>IF(N794="základní",J794,0)</f>
        <v>0</v>
      </c>
      <c r="BF794" s="112">
        <f>IF(N794="snížená",J794,0)</f>
        <v>0</v>
      </c>
      <c r="BG794" s="112">
        <f>IF(N794="zákl. přenesená",J794,0)</f>
        <v>0</v>
      </c>
      <c r="BH794" s="112">
        <f>IF(N794="sníž. přenesená",J794,0)</f>
        <v>0</v>
      </c>
      <c r="BI794" s="112">
        <f>IF(N794="nulová",J794,0)</f>
        <v>0</v>
      </c>
      <c r="BJ794" s="18" t="s">
        <v>83</v>
      </c>
      <c r="BK794" s="112">
        <f>ROUND(I794*H794,2)</f>
        <v>0</v>
      </c>
      <c r="BL794" s="18" t="s">
        <v>248</v>
      </c>
      <c r="BM794" s="219" t="s">
        <v>528</v>
      </c>
    </row>
    <row r="795" spans="1:65" s="2" customFormat="1" ht="21.75" customHeight="1">
      <c r="A795" s="36"/>
      <c r="B795" s="37"/>
      <c r="C795" s="253" t="s">
        <v>529</v>
      </c>
      <c r="D795" s="253" t="s">
        <v>165</v>
      </c>
      <c r="E795" s="254" t="s">
        <v>530</v>
      </c>
      <c r="F795" s="255" t="s">
        <v>531</v>
      </c>
      <c r="G795" s="256" t="s">
        <v>163</v>
      </c>
      <c r="H795" s="257">
        <v>2</v>
      </c>
      <c r="I795" s="258"/>
      <c r="J795" s="259">
        <f>ROUND(I795*H795,2)</f>
        <v>0</v>
      </c>
      <c r="K795" s="260"/>
      <c r="L795" s="261"/>
      <c r="M795" s="262" t="s">
        <v>1</v>
      </c>
      <c r="N795" s="263" t="s">
        <v>43</v>
      </c>
      <c r="O795" s="73"/>
      <c r="P795" s="217">
        <f>O795*H795</f>
        <v>0</v>
      </c>
      <c r="Q795" s="217">
        <v>0.02</v>
      </c>
      <c r="R795" s="217">
        <f>Q795*H795</f>
        <v>0.04</v>
      </c>
      <c r="S795" s="217">
        <v>0</v>
      </c>
      <c r="T795" s="218">
        <f>S795*H795</f>
        <v>0</v>
      </c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R795" s="219" t="s">
        <v>331</v>
      </c>
      <c r="AT795" s="219" t="s">
        <v>165</v>
      </c>
      <c r="AU795" s="219" t="s">
        <v>87</v>
      </c>
      <c r="AY795" s="18" t="s">
        <v>146</v>
      </c>
      <c r="BE795" s="112">
        <f>IF(N795="základní",J795,0)</f>
        <v>0</v>
      </c>
      <c r="BF795" s="112">
        <f>IF(N795="snížená",J795,0)</f>
        <v>0</v>
      </c>
      <c r="BG795" s="112">
        <f>IF(N795="zákl. přenesená",J795,0)</f>
        <v>0</v>
      </c>
      <c r="BH795" s="112">
        <f>IF(N795="sníž. přenesená",J795,0)</f>
        <v>0</v>
      </c>
      <c r="BI795" s="112">
        <f>IF(N795="nulová",J795,0)</f>
        <v>0</v>
      </c>
      <c r="BJ795" s="18" t="s">
        <v>83</v>
      </c>
      <c r="BK795" s="112">
        <f>ROUND(I795*H795,2)</f>
        <v>0</v>
      </c>
      <c r="BL795" s="18" t="s">
        <v>248</v>
      </c>
      <c r="BM795" s="219" t="s">
        <v>532</v>
      </c>
    </row>
    <row r="796" spans="1:65" s="13" customFormat="1" ht="10">
      <c r="B796" s="220"/>
      <c r="C796" s="221"/>
      <c r="D796" s="222" t="s">
        <v>155</v>
      </c>
      <c r="E796" s="223" t="s">
        <v>1</v>
      </c>
      <c r="F796" s="224" t="s">
        <v>173</v>
      </c>
      <c r="G796" s="221"/>
      <c r="H796" s="223" t="s">
        <v>1</v>
      </c>
      <c r="I796" s="225"/>
      <c r="J796" s="221"/>
      <c r="K796" s="221"/>
      <c r="L796" s="226"/>
      <c r="M796" s="227"/>
      <c r="N796" s="228"/>
      <c r="O796" s="228"/>
      <c r="P796" s="228"/>
      <c r="Q796" s="228"/>
      <c r="R796" s="228"/>
      <c r="S796" s="228"/>
      <c r="T796" s="229"/>
      <c r="AT796" s="230" t="s">
        <v>155</v>
      </c>
      <c r="AU796" s="230" t="s">
        <v>87</v>
      </c>
      <c r="AV796" s="13" t="s">
        <v>83</v>
      </c>
      <c r="AW796" s="13" t="s">
        <v>32</v>
      </c>
      <c r="AX796" s="13" t="s">
        <v>78</v>
      </c>
      <c r="AY796" s="230" t="s">
        <v>146</v>
      </c>
    </row>
    <row r="797" spans="1:65" s="14" customFormat="1" ht="10">
      <c r="B797" s="231"/>
      <c r="C797" s="232"/>
      <c r="D797" s="222" t="s">
        <v>155</v>
      </c>
      <c r="E797" s="233" t="s">
        <v>1</v>
      </c>
      <c r="F797" s="234" t="s">
        <v>83</v>
      </c>
      <c r="G797" s="232"/>
      <c r="H797" s="235">
        <v>1</v>
      </c>
      <c r="I797" s="236"/>
      <c r="J797" s="232"/>
      <c r="K797" s="232"/>
      <c r="L797" s="237"/>
      <c r="M797" s="238"/>
      <c r="N797" s="239"/>
      <c r="O797" s="239"/>
      <c r="P797" s="239"/>
      <c r="Q797" s="239"/>
      <c r="R797" s="239"/>
      <c r="S797" s="239"/>
      <c r="T797" s="240"/>
      <c r="AT797" s="241" t="s">
        <v>155</v>
      </c>
      <c r="AU797" s="241" t="s">
        <v>87</v>
      </c>
      <c r="AV797" s="14" t="s">
        <v>87</v>
      </c>
      <c r="AW797" s="14" t="s">
        <v>32</v>
      </c>
      <c r="AX797" s="14" t="s">
        <v>78</v>
      </c>
      <c r="AY797" s="241" t="s">
        <v>146</v>
      </c>
    </row>
    <row r="798" spans="1:65" s="13" customFormat="1" ht="10">
      <c r="B798" s="220"/>
      <c r="C798" s="221"/>
      <c r="D798" s="222" t="s">
        <v>155</v>
      </c>
      <c r="E798" s="223" t="s">
        <v>1</v>
      </c>
      <c r="F798" s="224" t="s">
        <v>174</v>
      </c>
      <c r="G798" s="221"/>
      <c r="H798" s="223" t="s">
        <v>1</v>
      </c>
      <c r="I798" s="225"/>
      <c r="J798" s="221"/>
      <c r="K798" s="221"/>
      <c r="L798" s="226"/>
      <c r="M798" s="227"/>
      <c r="N798" s="228"/>
      <c r="O798" s="228"/>
      <c r="P798" s="228"/>
      <c r="Q798" s="228"/>
      <c r="R798" s="228"/>
      <c r="S798" s="228"/>
      <c r="T798" s="229"/>
      <c r="AT798" s="230" t="s">
        <v>155</v>
      </c>
      <c r="AU798" s="230" t="s">
        <v>87</v>
      </c>
      <c r="AV798" s="13" t="s">
        <v>83</v>
      </c>
      <c r="AW798" s="13" t="s">
        <v>32</v>
      </c>
      <c r="AX798" s="13" t="s">
        <v>78</v>
      </c>
      <c r="AY798" s="230" t="s">
        <v>146</v>
      </c>
    </row>
    <row r="799" spans="1:65" s="14" customFormat="1" ht="10">
      <c r="B799" s="231"/>
      <c r="C799" s="232"/>
      <c r="D799" s="222" t="s">
        <v>155</v>
      </c>
      <c r="E799" s="233" t="s">
        <v>1</v>
      </c>
      <c r="F799" s="234" t="s">
        <v>83</v>
      </c>
      <c r="G799" s="232"/>
      <c r="H799" s="235">
        <v>1</v>
      </c>
      <c r="I799" s="236"/>
      <c r="J799" s="232"/>
      <c r="K799" s="232"/>
      <c r="L799" s="237"/>
      <c r="M799" s="238"/>
      <c r="N799" s="239"/>
      <c r="O799" s="239"/>
      <c r="P799" s="239"/>
      <c r="Q799" s="239"/>
      <c r="R799" s="239"/>
      <c r="S799" s="239"/>
      <c r="T799" s="240"/>
      <c r="AT799" s="241" t="s">
        <v>155</v>
      </c>
      <c r="AU799" s="241" t="s">
        <v>87</v>
      </c>
      <c r="AV799" s="14" t="s">
        <v>87</v>
      </c>
      <c r="AW799" s="14" t="s">
        <v>32</v>
      </c>
      <c r="AX799" s="14" t="s">
        <v>78</v>
      </c>
      <c r="AY799" s="241" t="s">
        <v>146</v>
      </c>
    </row>
    <row r="800" spans="1:65" s="15" customFormat="1" ht="10">
      <c r="B800" s="242"/>
      <c r="C800" s="243"/>
      <c r="D800" s="222" t="s">
        <v>155</v>
      </c>
      <c r="E800" s="244" t="s">
        <v>1</v>
      </c>
      <c r="F800" s="245" t="s">
        <v>160</v>
      </c>
      <c r="G800" s="243"/>
      <c r="H800" s="246">
        <v>2</v>
      </c>
      <c r="I800" s="247"/>
      <c r="J800" s="243"/>
      <c r="K800" s="243"/>
      <c r="L800" s="248"/>
      <c r="M800" s="249"/>
      <c r="N800" s="250"/>
      <c r="O800" s="250"/>
      <c r="P800" s="250"/>
      <c r="Q800" s="250"/>
      <c r="R800" s="250"/>
      <c r="S800" s="250"/>
      <c r="T800" s="251"/>
      <c r="AT800" s="252" t="s">
        <v>155</v>
      </c>
      <c r="AU800" s="252" t="s">
        <v>87</v>
      </c>
      <c r="AV800" s="15" t="s">
        <v>153</v>
      </c>
      <c r="AW800" s="15" t="s">
        <v>32</v>
      </c>
      <c r="AX800" s="15" t="s">
        <v>83</v>
      </c>
      <c r="AY800" s="252" t="s">
        <v>146</v>
      </c>
    </row>
    <row r="801" spans="1:65" s="2" customFormat="1" ht="24.15" customHeight="1">
      <c r="A801" s="36"/>
      <c r="B801" s="37"/>
      <c r="C801" s="207" t="s">
        <v>533</v>
      </c>
      <c r="D801" s="207" t="s">
        <v>149</v>
      </c>
      <c r="E801" s="208" t="s">
        <v>534</v>
      </c>
      <c r="F801" s="209" t="s">
        <v>535</v>
      </c>
      <c r="G801" s="210" t="s">
        <v>536</v>
      </c>
      <c r="H801" s="211">
        <v>98</v>
      </c>
      <c r="I801" s="212"/>
      <c r="J801" s="213">
        <f>ROUND(I801*H801,2)</f>
        <v>0</v>
      </c>
      <c r="K801" s="214"/>
      <c r="L801" s="39"/>
      <c r="M801" s="215" t="s">
        <v>1</v>
      </c>
      <c r="N801" s="216" t="s">
        <v>43</v>
      </c>
      <c r="O801" s="73"/>
      <c r="P801" s="217">
        <f>O801*H801</f>
        <v>0</v>
      </c>
      <c r="Q801" s="217">
        <v>0</v>
      </c>
      <c r="R801" s="217">
        <f>Q801*H801</f>
        <v>0</v>
      </c>
      <c r="S801" s="217">
        <v>1E-3</v>
      </c>
      <c r="T801" s="218">
        <f>S801*H801</f>
        <v>9.8000000000000004E-2</v>
      </c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R801" s="219" t="s">
        <v>248</v>
      </c>
      <c r="AT801" s="219" t="s">
        <v>149</v>
      </c>
      <c r="AU801" s="219" t="s">
        <v>87</v>
      </c>
      <c r="AY801" s="18" t="s">
        <v>146</v>
      </c>
      <c r="BE801" s="112">
        <f>IF(N801="základní",J801,0)</f>
        <v>0</v>
      </c>
      <c r="BF801" s="112">
        <f>IF(N801="snížená",J801,0)</f>
        <v>0</v>
      </c>
      <c r="BG801" s="112">
        <f>IF(N801="zákl. přenesená",J801,0)</f>
        <v>0</v>
      </c>
      <c r="BH801" s="112">
        <f>IF(N801="sníž. přenesená",J801,0)</f>
        <v>0</v>
      </c>
      <c r="BI801" s="112">
        <f>IF(N801="nulová",J801,0)</f>
        <v>0</v>
      </c>
      <c r="BJ801" s="18" t="s">
        <v>83</v>
      </c>
      <c r="BK801" s="112">
        <f>ROUND(I801*H801,2)</f>
        <v>0</v>
      </c>
      <c r="BL801" s="18" t="s">
        <v>248</v>
      </c>
      <c r="BM801" s="219" t="s">
        <v>537</v>
      </c>
    </row>
    <row r="802" spans="1:65" s="13" customFormat="1" ht="10">
      <c r="B802" s="220"/>
      <c r="C802" s="221"/>
      <c r="D802" s="222" t="s">
        <v>155</v>
      </c>
      <c r="E802" s="223" t="s">
        <v>1</v>
      </c>
      <c r="F802" s="224" t="s">
        <v>538</v>
      </c>
      <c r="G802" s="221"/>
      <c r="H802" s="223" t="s">
        <v>1</v>
      </c>
      <c r="I802" s="225"/>
      <c r="J802" s="221"/>
      <c r="K802" s="221"/>
      <c r="L802" s="226"/>
      <c r="M802" s="227"/>
      <c r="N802" s="228"/>
      <c r="O802" s="228"/>
      <c r="P802" s="228"/>
      <c r="Q802" s="228"/>
      <c r="R802" s="228"/>
      <c r="S802" s="228"/>
      <c r="T802" s="229"/>
      <c r="AT802" s="230" t="s">
        <v>155</v>
      </c>
      <c r="AU802" s="230" t="s">
        <v>87</v>
      </c>
      <c r="AV802" s="13" t="s">
        <v>83</v>
      </c>
      <c r="AW802" s="13" t="s">
        <v>32</v>
      </c>
      <c r="AX802" s="13" t="s">
        <v>78</v>
      </c>
      <c r="AY802" s="230" t="s">
        <v>146</v>
      </c>
    </row>
    <row r="803" spans="1:65" s="14" customFormat="1" ht="10">
      <c r="B803" s="231"/>
      <c r="C803" s="232"/>
      <c r="D803" s="222" t="s">
        <v>155</v>
      </c>
      <c r="E803" s="233" t="s">
        <v>1</v>
      </c>
      <c r="F803" s="234" t="s">
        <v>539</v>
      </c>
      <c r="G803" s="232"/>
      <c r="H803" s="235">
        <v>98</v>
      </c>
      <c r="I803" s="236"/>
      <c r="J803" s="232"/>
      <c r="K803" s="232"/>
      <c r="L803" s="237"/>
      <c r="M803" s="238"/>
      <c r="N803" s="239"/>
      <c r="O803" s="239"/>
      <c r="P803" s="239"/>
      <c r="Q803" s="239"/>
      <c r="R803" s="239"/>
      <c r="S803" s="239"/>
      <c r="T803" s="240"/>
      <c r="AT803" s="241" t="s">
        <v>155</v>
      </c>
      <c r="AU803" s="241" t="s">
        <v>87</v>
      </c>
      <c r="AV803" s="14" t="s">
        <v>87</v>
      </c>
      <c r="AW803" s="14" t="s">
        <v>32</v>
      </c>
      <c r="AX803" s="14" t="s">
        <v>83</v>
      </c>
      <c r="AY803" s="241" t="s">
        <v>146</v>
      </c>
    </row>
    <row r="804" spans="1:65" s="2" customFormat="1" ht="24.15" customHeight="1">
      <c r="A804" s="36"/>
      <c r="B804" s="37"/>
      <c r="C804" s="207" t="s">
        <v>540</v>
      </c>
      <c r="D804" s="207" t="s">
        <v>149</v>
      </c>
      <c r="E804" s="208" t="s">
        <v>541</v>
      </c>
      <c r="F804" s="209" t="s">
        <v>542</v>
      </c>
      <c r="G804" s="210" t="s">
        <v>473</v>
      </c>
      <c r="H804" s="275"/>
      <c r="I804" s="212"/>
      <c r="J804" s="213">
        <f>ROUND(I804*H804,2)</f>
        <v>0</v>
      </c>
      <c r="K804" s="214"/>
      <c r="L804" s="39"/>
      <c r="M804" s="215" t="s">
        <v>1</v>
      </c>
      <c r="N804" s="216" t="s">
        <v>43</v>
      </c>
      <c r="O804" s="73"/>
      <c r="P804" s="217">
        <f>O804*H804</f>
        <v>0</v>
      </c>
      <c r="Q804" s="217">
        <v>0</v>
      </c>
      <c r="R804" s="217">
        <f>Q804*H804</f>
        <v>0</v>
      </c>
      <c r="S804" s="217">
        <v>0</v>
      </c>
      <c r="T804" s="218">
        <f>S804*H804</f>
        <v>0</v>
      </c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R804" s="219" t="s">
        <v>248</v>
      </c>
      <c r="AT804" s="219" t="s">
        <v>149</v>
      </c>
      <c r="AU804" s="219" t="s">
        <v>87</v>
      </c>
      <c r="AY804" s="18" t="s">
        <v>146</v>
      </c>
      <c r="BE804" s="112">
        <f>IF(N804="základní",J804,0)</f>
        <v>0</v>
      </c>
      <c r="BF804" s="112">
        <f>IF(N804="snížená",J804,0)</f>
        <v>0</v>
      </c>
      <c r="BG804" s="112">
        <f>IF(N804="zákl. přenesená",J804,0)</f>
        <v>0</v>
      </c>
      <c r="BH804" s="112">
        <f>IF(N804="sníž. přenesená",J804,0)</f>
        <v>0</v>
      </c>
      <c r="BI804" s="112">
        <f>IF(N804="nulová",J804,0)</f>
        <v>0</v>
      </c>
      <c r="BJ804" s="18" t="s">
        <v>83</v>
      </c>
      <c r="BK804" s="112">
        <f>ROUND(I804*H804,2)</f>
        <v>0</v>
      </c>
      <c r="BL804" s="18" t="s">
        <v>248</v>
      </c>
      <c r="BM804" s="219" t="s">
        <v>543</v>
      </c>
    </row>
    <row r="805" spans="1:65" s="12" customFormat="1" ht="22.75" customHeight="1">
      <c r="B805" s="191"/>
      <c r="C805" s="192"/>
      <c r="D805" s="193" t="s">
        <v>77</v>
      </c>
      <c r="E805" s="205" t="s">
        <v>544</v>
      </c>
      <c r="F805" s="205" t="s">
        <v>545</v>
      </c>
      <c r="G805" s="192"/>
      <c r="H805" s="192"/>
      <c r="I805" s="195"/>
      <c r="J805" s="206">
        <f>BK805</f>
        <v>0</v>
      </c>
      <c r="K805" s="192"/>
      <c r="L805" s="197"/>
      <c r="M805" s="198"/>
      <c r="N805" s="199"/>
      <c r="O805" s="199"/>
      <c r="P805" s="200">
        <f>SUM(P806:P865)</f>
        <v>0</v>
      </c>
      <c r="Q805" s="199"/>
      <c r="R805" s="200">
        <f>SUM(R806:R865)</f>
        <v>2.3974164</v>
      </c>
      <c r="S805" s="199"/>
      <c r="T805" s="201">
        <f>SUM(T806:T865)</f>
        <v>0</v>
      </c>
      <c r="AR805" s="202" t="s">
        <v>87</v>
      </c>
      <c r="AT805" s="203" t="s">
        <v>77</v>
      </c>
      <c r="AU805" s="203" t="s">
        <v>83</v>
      </c>
      <c r="AY805" s="202" t="s">
        <v>146</v>
      </c>
      <c r="BK805" s="204">
        <f>SUM(BK806:BK865)</f>
        <v>0</v>
      </c>
    </row>
    <row r="806" spans="1:65" s="2" customFormat="1" ht="16.5" customHeight="1">
      <c r="A806" s="36"/>
      <c r="B806" s="37"/>
      <c r="C806" s="207" t="s">
        <v>546</v>
      </c>
      <c r="D806" s="207" t="s">
        <v>149</v>
      </c>
      <c r="E806" s="208" t="s">
        <v>547</v>
      </c>
      <c r="F806" s="209" t="s">
        <v>548</v>
      </c>
      <c r="G806" s="210" t="s">
        <v>196</v>
      </c>
      <c r="H806" s="211">
        <v>59.72</v>
      </c>
      <c r="I806" s="212"/>
      <c r="J806" s="213">
        <f>ROUND(I806*H806,2)</f>
        <v>0</v>
      </c>
      <c r="K806" s="214"/>
      <c r="L806" s="39"/>
      <c r="M806" s="215" t="s">
        <v>1</v>
      </c>
      <c r="N806" s="216" t="s">
        <v>43</v>
      </c>
      <c r="O806" s="73"/>
      <c r="P806" s="217">
        <f>O806*H806</f>
        <v>0</v>
      </c>
      <c r="Q806" s="217">
        <v>2.9999999999999997E-4</v>
      </c>
      <c r="R806" s="217">
        <f>Q806*H806</f>
        <v>1.7915999999999998E-2</v>
      </c>
      <c r="S806" s="217">
        <v>0</v>
      </c>
      <c r="T806" s="218">
        <f>S806*H806</f>
        <v>0</v>
      </c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R806" s="219" t="s">
        <v>248</v>
      </c>
      <c r="AT806" s="219" t="s">
        <v>149</v>
      </c>
      <c r="AU806" s="219" t="s">
        <v>87</v>
      </c>
      <c r="AY806" s="18" t="s">
        <v>146</v>
      </c>
      <c r="BE806" s="112">
        <f>IF(N806="základní",J806,0)</f>
        <v>0</v>
      </c>
      <c r="BF806" s="112">
        <f>IF(N806="snížená",J806,0)</f>
        <v>0</v>
      </c>
      <c r="BG806" s="112">
        <f>IF(N806="zákl. přenesená",J806,0)</f>
        <v>0</v>
      </c>
      <c r="BH806" s="112">
        <f>IF(N806="sníž. přenesená",J806,0)</f>
        <v>0</v>
      </c>
      <c r="BI806" s="112">
        <f>IF(N806="nulová",J806,0)</f>
        <v>0</v>
      </c>
      <c r="BJ806" s="18" t="s">
        <v>83</v>
      </c>
      <c r="BK806" s="112">
        <f>ROUND(I806*H806,2)</f>
        <v>0</v>
      </c>
      <c r="BL806" s="18" t="s">
        <v>248</v>
      </c>
      <c r="BM806" s="219" t="s">
        <v>549</v>
      </c>
    </row>
    <row r="807" spans="1:65" s="13" customFormat="1" ht="10">
      <c r="B807" s="220"/>
      <c r="C807" s="221"/>
      <c r="D807" s="222" t="s">
        <v>155</v>
      </c>
      <c r="E807" s="223" t="s">
        <v>1</v>
      </c>
      <c r="F807" s="224" t="s">
        <v>156</v>
      </c>
      <c r="G807" s="221"/>
      <c r="H807" s="223" t="s">
        <v>1</v>
      </c>
      <c r="I807" s="225"/>
      <c r="J807" s="221"/>
      <c r="K807" s="221"/>
      <c r="L807" s="226"/>
      <c r="M807" s="227"/>
      <c r="N807" s="228"/>
      <c r="O807" s="228"/>
      <c r="P807" s="228"/>
      <c r="Q807" s="228"/>
      <c r="R807" s="228"/>
      <c r="S807" s="228"/>
      <c r="T807" s="229"/>
      <c r="AT807" s="230" t="s">
        <v>155</v>
      </c>
      <c r="AU807" s="230" t="s">
        <v>87</v>
      </c>
      <c r="AV807" s="13" t="s">
        <v>83</v>
      </c>
      <c r="AW807" s="13" t="s">
        <v>32</v>
      </c>
      <c r="AX807" s="13" t="s">
        <v>78</v>
      </c>
      <c r="AY807" s="230" t="s">
        <v>146</v>
      </c>
    </row>
    <row r="808" spans="1:65" s="13" customFormat="1" ht="10">
      <c r="B808" s="220"/>
      <c r="C808" s="221"/>
      <c r="D808" s="222" t="s">
        <v>155</v>
      </c>
      <c r="E808" s="223" t="s">
        <v>1</v>
      </c>
      <c r="F808" s="224" t="s">
        <v>157</v>
      </c>
      <c r="G808" s="221"/>
      <c r="H808" s="223" t="s">
        <v>1</v>
      </c>
      <c r="I808" s="225"/>
      <c r="J808" s="221"/>
      <c r="K808" s="221"/>
      <c r="L808" s="226"/>
      <c r="M808" s="227"/>
      <c r="N808" s="228"/>
      <c r="O808" s="228"/>
      <c r="P808" s="228"/>
      <c r="Q808" s="228"/>
      <c r="R808" s="228"/>
      <c r="S808" s="228"/>
      <c r="T808" s="229"/>
      <c r="AT808" s="230" t="s">
        <v>155</v>
      </c>
      <c r="AU808" s="230" t="s">
        <v>87</v>
      </c>
      <c r="AV808" s="13" t="s">
        <v>83</v>
      </c>
      <c r="AW808" s="13" t="s">
        <v>32</v>
      </c>
      <c r="AX808" s="13" t="s">
        <v>78</v>
      </c>
      <c r="AY808" s="230" t="s">
        <v>146</v>
      </c>
    </row>
    <row r="809" spans="1:65" s="14" customFormat="1" ht="10">
      <c r="B809" s="231"/>
      <c r="C809" s="232"/>
      <c r="D809" s="222" t="s">
        <v>155</v>
      </c>
      <c r="E809" s="233" t="s">
        <v>1</v>
      </c>
      <c r="F809" s="234" t="s">
        <v>314</v>
      </c>
      <c r="G809" s="232"/>
      <c r="H809" s="235">
        <v>14.85</v>
      </c>
      <c r="I809" s="236"/>
      <c r="J809" s="232"/>
      <c r="K809" s="232"/>
      <c r="L809" s="237"/>
      <c r="M809" s="238"/>
      <c r="N809" s="239"/>
      <c r="O809" s="239"/>
      <c r="P809" s="239"/>
      <c r="Q809" s="239"/>
      <c r="R809" s="239"/>
      <c r="S809" s="239"/>
      <c r="T809" s="240"/>
      <c r="AT809" s="241" t="s">
        <v>155</v>
      </c>
      <c r="AU809" s="241" t="s">
        <v>87</v>
      </c>
      <c r="AV809" s="14" t="s">
        <v>87</v>
      </c>
      <c r="AW809" s="14" t="s">
        <v>32</v>
      </c>
      <c r="AX809" s="14" t="s">
        <v>78</v>
      </c>
      <c r="AY809" s="241" t="s">
        <v>146</v>
      </c>
    </row>
    <row r="810" spans="1:65" s="13" customFormat="1" ht="10">
      <c r="B810" s="220"/>
      <c r="C810" s="221"/>
      <c r="D810" s="222" t="s">
        <v>155</v>
      </c>
      <c r="E810" s="223" t="s">
        <v>1</v>
      </c>
      <c r="F810" s="224" t="s">
        <v>159</v>
      </c>
      <c r="G810" s="221"/>
      <c r="H810" s="223" t="s">
        <v>1</v>
      </c>
      <c r="I810" s="225"/>
      <c r="J810" s="221"/>
      <c r="K810" s="221"/>
      <c r="L810" s="226"/>
      <c r="M810" s="227"/>
      <c r="N810" s="228"/>
      <c r="O810" s="228"/>
      <c r="P810" s="228"/>
      <c r="Q810" s="228"/>
      <c r="R810" s="228"/>
      <c r="S810" s="228"/>
      <c r="T810" s="229"/>
      <c r="AT810" s="230" t="s">
        <v>155</v>
      </c>
      <c r="AU810" s="230" t="s">
        <v>87</v>
      </c>
      <c r="AV810" s="13" t="s">
        <v>83</v>
      </c>
      <c r="AW810" s="13" t="s">
        <v>32</v>
      </c>
      <c r="AX810" s="13" t="s">
        <v>78</v>
      </c>
      <c r="AY810" s="230" t="s">
        <v>146</v>
      </c>
    </row>
    <row r="811" spans="1:65" s="14" customFormat="1" ht="10">
      <c r="B811" s="231"/>
      <c r="C811" s="232"/>
      <c r="D811" s="222" t="s">
        <v>155</v>
      </c>
      <c r="E811" s="233" t="s">
        <v>1</v>
      </c>
      <c r="F811" s="234" t="s">
        <v>314</v>
      </c>
      <c r="G811" s="232"/>
      <c r="H811" s="235">
        <v>14.85</v>
      </c>
      <c r="I811" s="236"/>
      <c r="J811" s="232"/>
      <c r="K811" s="232"/>
      <c r="L811" s="237"/>
      <c r="M811" s="238"/>
      <c r="N811" s="239"/>
      <c r="O811" s="239"/>
      <c r="P811" s="239"/>
      <c r="Q811" s="239"/>
      <c r="R811" s="239"/>
      <c r="S811" s="239"/>
      <c r="T811" s="240"/>
      <c r="AT811" s="241" t="s">
        <v>155</v>
      </c>
      <c r="AU811" s="241" t="s">
        <v>87</v>
      </c>
      <c r="AV811" s="14" t="s">
        <v>87</v>
      </c>
      <c r="AW811" s="14" t="s">
        <v>32</v>
      </c>
      <c r="AX811" s="14" t="s">
        <v>78</v>
      </c>
      <c r="AY811" s="241" t="s">
        <v>146</v>
      </c>
    </row>
    <row r="812" spans="1:65" s="13" customFormat="1" ht="10">
      <c r="B812" s="220"/>
      <c r="C812" s="221"/>
      <c r="D812" s="222" t="s">
        <v>155</v>
      </c>
      <c r="E812" s="223" t="s">
        <v>1</v>
      </c>
      <c r="F812" s="224" t="s">
        <v>173</v>
      </c>
      <c r="G812" s="221"/>
      <c r="H812" s="223" t="s">
        <v>1</v>
      </c>
      <c r="I812" s="225"/>
      <c r="J812" s="221"/>
      <c r="K812" s="221"/>
      <c r="L812" s="226"/>
      <c r="M812" s="227"/>
      <c r="N812" s="228"/>
      <c r="O812" s="228"/>
      <c r="P812" s="228"/>
      <c r="Q812" s="228"/>
      <c r="R812" s="228"/>
      <c r="S812" s="228"/>
      <c r="T812" s="229"/>
      <c r="AT812" s="230" t="s">
        <v>155</v>
      </c>
      <c r="AU812" s="230" t="s">
        <v>87</v>
      </c>
      <c r="AV812" s="13" t="s">
        <v>83</v>
      </c>
      <c r="AW812" s="13" t="s">
        <v>32</v>
      </c>
      <c r="AX812" s="13" t="s">
        <v>78</v>
      </c>
      <c r="AY812" s="230" t="s">
        <v>146</v>
      </c>
    </row>
    <row r="813" spans="1:65" s="14" customFormat="1" ht="10">
      <c r="B813" s="231"/>
      <c r="C813" s="232"/>
      <c r="D813" s="222" t="s">
        <v>155</v>
      </c>
      <c r="E813" s="233" t="s">
        <v>1</v>
      </c>
      <c r="F813" s="234" t="s">
        <v>315</v>
      </c>
      <c r="G813" s="232"/>
      <c r="H813" s="235">
        <v>15.01</v>
      </c>
      <c r="I813" s="236"/>
      <c r="J813" s="232"/>
      <c r="K813" s="232"/>
      <c r="L813" s="237"/>
      <c r="M813" s="238"/>
      <c r="N813" s="239"/>
      <c r="O813" s="239"/>
      <c r="P813" s="239"/>
      <c r="Q813" s="239"/>
      <c r="R813" s="239"/>
      <c r="S813" s="239"/>
      <c r="T813" s="240"/>
      <c r="AT813" s="241" t="s">
        <v>155</v>
      </c>
      <c r="AU813" s="241" t="s">
        <v>87</v>
      </c>
      <c r="AV813" s="14" t="s">
        <v>87</v>
      </c>
      <c r="AW813" s="14" t="s">
        <v>32</v>
      </c>
      <c r="AX813" s="14" t="s">
        <v>78</v>
      </c>
      <c r="AY813" s="241" t="s">
        <v>146</v>
      </c>
    </row>
    <row r="814" spans="1:65" s="13" customFormat="1" ht="10">
      <c r="B814" s="220"/>
      <c r="C814" s="221"/>
      <c r="D814" s="222" t="s">
        <v>155</v>
      </c>
      <c r="E814" s="223" t="s">
        <v>1</v>
      </c>
      <c r="F814" s="224" t="s">
        <v>174</v>
      </c>
      <c r="G814" s="221"/>
      <c r="H814" s="223" t="s">
        <v>1</v>
      </c>
      <c r="I814" s="225"/>
      <c r="J814" s="221"/>
      <c r="K814" s="221"/>
      <c r="L814" s="226"/>
      <c r="M814" s="227"/>
      <c r="N814" s="228"/>
      <c r="O814" s="228"/>
      <c r="P814" s="228"/>
      <c r="Q814" s="228"/>
      <c r="R814" s="228"/>
      <c r="S814" s="228"/>
      <c r="T814" s="229"/>
      <c r="AT814" s="230" t="s">
        <v>155</v>
      </c>
      <c r="AU814" s="230" t="s">
        <v>87</v>
      </c>
      <c r="AV814" s="13" t="s">
        <v>83</v>
      </c>
      <c r="AW814" s="13" t="s">
        <v>32</v>
      </c>
      <c r="AX814" s="13" t="s">
        <v>78</v>
      </c>
      <c r="AY814" s="230" t="s">
        <v>146</v>
      </c>
    </row>
    <row r="815" spans="1:65" s="14" customFormat="1" ht="10">
      <c r="B815" s="231"/>
      <c r="C815" s="232"/>
      <c r="D815" s="222" t="s">
        <v>155</v>
      </c>
      <c r="E815" s="233" t="s">
        <v>1</v>
      </c>
      <c r="F815" s="234" t="s">
        <v>315</v>
      </c>
      <c r="G815" s="232"/>
      <c r="H815" s="235">
        <v>15.01</v>
      </c>
      <c r="I815" s="236"/>
      <c r="J815" s="232"/>
      <c r="K815" s="232"/>
      <c r="L815" s="237"/>
      <c r="M815" s="238"/>
      <c r="N815" s="239"/>
      <c r="O815" s="239"/>
      <c r="P815" s="239"/>
      <c r="Q815" s="239"/>
      <c r="R815" s="239"/>
      <c r="S815" s="239"/>
      <c r="T815" s="240"/>
      <c r="AT815" s="241" t="s">
        <v>155</v>
      </c>
      <c r="AU815" s="241" t="s">
        <v>87</v>
      </c>
      <c r="AV815" s="14" t="s">
        <v>87</v>
      </c>
      <c r="AW815" s="14" t="s">
        <v>32</v>
      </c>
      <c r="AX815" s="14" t="s">
        <v>78</v>
      </c>
      <c r="AY815" s="241" t="s">
        <v>146</v>
      </c>
    </row>
    <row r="816" spans="1:65" s="15" customFormat="1" ht="10">
      <c r="B816" s="242"/>
      <c r="C816" s="243"/>
      <c r="D816" s="222" t="s">
        <v>155</v>
      </c>
      <c r="E816" s="244" t="s">
        <v>1</v>
      </c>
      <c r="F816" s="245" t="s">
        <v>160</v>
      </c>
      <c r="G816" s="243"/>
      <c r="H816" s="246">
        <v>59.72</v>
      </c>
      <c r="I816" s="247"/>
      <c r="J816" s="243"/>
      <c r="K816" s="243"/>
      <c r="L816" s="248"/>
      <c r="M816" s="249"/>
      <c r="N816" s="250"/>
      <c r="O816" s="250"/>
      <c r="P816" s="250"/>
      <c r="Q816" s="250"/>
      <c r="R816" s="250"/>
      <c r="S816" s="250"/>
      <c r="T816" s="251"/>
      <c r="AT816" s="252" t="s">
        <v>155</v>
      </c>
      <c r="AU816" s="252" t="s">
        <v>87</v>
      </c>
      <c r="AV816" s="15" t="s">
        <v>153</v>
      </c>
      <c r="AW816" s="15" t="s">
        <v>32</v>
      </c>
      <c r="AX816" s="15" t="s">
        <v>83</v>
      </c>
      <c r="AY816" s="252" t="s">
        <v>146</v>
      </c>
    </row>
    <row r="817" spans="1:65" s="2" customFormat="1" ht="24.15" customHeight="1">
      <c r="A817" s="36"/>
      <c r="B817" s="37"/>
      <c r="C817" s="207" t="s">
        <v>550</v>
      </c>
      <c r="D817" s="207" t="s">
        <v>149</v>
      </c>
      <c r="E817" s="208" t="s">
        <v>551</v>
      </c>
      <c r="F817" s="209" t="s">
        <v>552</v>
      </c>
      <c r="G817" s="210" t="s">
        <v>196</v>
      </c>
      <c r="H817" s="211">
        <v>59.72</v>
      </c>
      <c r="I817" s="212"/>
      <c r="J817" s="213">
        <f>ROUND(I817*H817,2)</f>
        <v>0</v>
      </c>
      <c r="K817" s="214"/>
      <c r="L817" s="39"/>
      <c r="M817" s="215" t="s">
        <v>1</v>
      </c>
      <c r="N817" s="216" t="s">
        <v>43</v>
      </c>
      <c r="O817" s="73"/>
      <c r="P817" s="217">
        <f>O817*H817</f>
        <v>0</v>
      </c>
      <c r="Q817" s="217">
        <v>7.5799999999999999E-3</v>
      </c>
      <c r="R817" s="217">
        <f>Q817*H817</f>
        <v>0.45267760000000001</v>
      </c>
      <c r="S817" s="217">
        <v>0</v>
      </c>
      <c r="T817" s="218">
        <f>S817*H817</f>
        <v>0</v>
      </c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R817" s="219" t="s">
        <v>248</v>
      </c>
      <c r="AT817" s="219" t="s">
        <v>149</v>
      </c>
      <c r="AU817" s="219" t="s">
        <v>87</v>
      </c>
      <c r="AY817" s="18" t="s">
        <v>146</v>
      </c>
      <c r="BE817" s="112">
        <f>IF(N817="základní",J817,0)</f>
        <v>0</v>
      </c>
      <c r="BF817" s="112">
        <f>IF(N817="snížená",J817,0)</f>
        <v>0</v>
      </c>
      <c r="BG817" s="112">
        <f>IF(N817="zákl. přenesená",J817,0)</f>
        <v>0</v>
      </c>
      <c r="BH817" s="112">
        <f>IF(N817="sníž. přenesená",J817,0)</f>
        <v>0</v>
      </c>
      <c r="BI817" s="112">
        <f>IF(N817="nulová",J817,0)</f>
        <v>0</v>
      </c>
      <c r="BJ817" s="18" t="s">
        <v>83</v>
      </c>
      <c r="BK817" s="112">
        <f>ROUND(I817*H817,2)</f>
        <v>0</v>
      </c>
      <c r="BL817" s="18" t="s">
        <v>248</v>
      </c>
      <c r="BM817" s="219" t="s">
        <v>553</v>
      </c>
    </row>
    <row r="818" spans="1:65" s="13" customFormat="1" ht="10">
      <c r="B818" s="220"/>
      <c r="C818" s="221"/>
      <c r="D818" s="222" t="s">
        <v>155</v>
      </c>
      <c r="E818" s="223" t="s">
        <v>1</v>
      </c>
      <c r="F818" s="224" t="s">
        <v>156</v>
      </c>
      <c r="G818" s="221"/>
      <c r="H818" s="223" t="s">
        <v>1</v>
      </c>
      <c r="I818" s="225"/>
      <c r="J818" s="221"/>
      <c r="K818" s="221"/>
      <c r="L818" s="226"/>
      <c r="M818" s="227"/>
      <c r="N818" s="228"/>
      <c r="O818" s="228"/>
      <c r="P818" s="228"/>
      <c r="Q818" s="228"/>
      <c r="R818" s="228"/>
      <c r="S818" s="228"/>
      <c r="T818" s="229"/>
      <c r="AT818" s="230" t="s">
        <v>155</v>
      </c>
      <c r="AU818" s="230" t="s">
        <v>87</v>
      </c>
      <c r="AV818" s="13" t="s">
        <v>83</v>
      </c>
      <c r="AW818" s="13" t="s">
        <v>32</v>
      </c>
      <c r="AX818" s="13" t="s">
        <v>78</v>
      </c>
      <c r="AY818" s="230" t="s">
        <v>146</v>
      </c>
    </row>
    <row r="819" spans="1:65" s="13" customFormat="1" ht="10">
      <c r="B819" s="220"/>
      <c r="C819" s="221"/>
      <c r="D819" s="222" t="s">
        <v>155</v>
      </c>
      <c r="E819" s="223" t="s">
        <v>1</v>
      </c>
      <c r="F819" s="224" t="s">
        <v>157</v>
      </c>
      <c r="G819" s="221"/>
      <c r="H819" s="223" t="s">
        <v>1</v>
      </c>
      <c r="I819" s="225"/>
      <c r="J819" s="221"/>
      <c r="K819" s="221"/>
      <c r="L819" s="226"/>
      <c r="M819" s="227"/>
      <c r="N819" s="228"/>
      <c r="O819" s="228"/>
      <c r="P819" s="228"/>
      <c r="Q819" s="228"/>
      <c r="R819" s="228"/>
      <c r="S819" s="228"/>
      <c r="T819" s="229"/>
      <c r="AT819" s="230" t="s">
        <v>155</v>
      </c>
      <c r="AU819" s="230" t="s">
        <v>87</v>
      </c>
      <c r="AV819" s="13" t="s">
        <v>83</v>
      </c>
      <c r="AW819" s="13" t="s">
        <v>32</v>
      </c>
      <c r="AX819" s="13" t="s">
        <v>78</v>
      </c>
      <c r="AY819" s="230" t="s">
        <v>146</v>
      </c>
    </row>
    <row r="820" spans="1:65" s="14" customFormat="1" ht="10">
      <c r="B820" s="231"/>
      <c r="C820" s="232"/>
      <c r="D820" s="222" t="s">
        <v>155</v>
      </c>
      <c r="E820" s="233" t="s">
        <v>1</v>
      </c>
      <c r="F820" s="234" t="s">
        <v>314</v>
      </c>
      <c r="G820" s="232"/>
      <c r="H820" s="235">
        <v>14.85</v>
      </c>
      <c r="I820" s="236"/>
      <c r="J820" s="232"/>
      <c r="K820" s="232"/>
      <c r="L820" s="237"/>
      <c r="M820" s="238"/>
      <c r="N820" s="239"/>
      <c r="O820" s="239"/>
      <c r="P820" s="239"/>
      <c r="Q820" s="239"/>
      <c r="R820" s="239"/>
      <c r="S820" s="239"/>
      <c r="T820" s="240"/>
      <c r="AT820" s="241" t="s">
        <v>155</v>
      </c>
      <c r="AU820" s="241" t="s">
        <v>87</v>
      </c>
      <c r="AV820" s="14" t="s">
        <v>87</v>
      </c>
      <c r="AW820" s="14" t="s">
        <v>32</v>
      </c>
      <c r="AX820" s="14" t="s">
        <v>78</v>
      </c>
      <c r="AY820" s="241" t="s">
        <v>146</v>
      </c>
    </row>
    <row r="821" spans="1:65" s="13" customFormat="1" ht="10">
      <c r="B821" s="220"/>
      <c r="C821" s="221"/>
      <c r="D821" s="222" t="s">
        <v>155</v>
      </c>
      <c r="E821" s="223" t="s">
        <v>1</v>
      </c>
      <c r="F821" s="224" t="s">
        <v>159</v>
      </c>
      <c r="G821" s="221"/>
      <c r="H821" s="223" t="s">
        <v>1</v>
      </c>
      <c r="I821" s="225"/>
      <c r="J821" s="221"/>
      <c r="K821" s="221"/>
      <c r="L821" s="226"/>
      <c r="M821" s="227"/>
      <c r="N821" s="228"/>
      <c r="O821" s="228"/>
      <c r="P821" s="228"/>
      <c r="Q821" s="228"/>
      <c r="R821" s="228"/>
      <c r="S821" s="228"/>
      <c r="T821" s="229"/>
      <c r="AT821" s="230" t="s">
        <v>155</v>
      </c>
      <c r="AU821" s="230" t="s">
        <v>87</v>
      </c>
      <c r="AV821" s="13" t="s">
        <v>83</v>
      </c>
      <c r="AW821" s="13" t="s">
        <v>32</v>
      </c>
      <c r="AX821" s="13" t="s">
        <v>78</v>
      </c>
      <c r="AY821" s="230" t="s">
        <v>146</v>
      </c>
    </row>
    <row r="822" spans="1:65" s="14" customFormat="1" ht="10">
      <c r="B822" s="231"/>
      <c r="C822" s="232"/>
      <c r="D822" s="222" t="s">
        <v>155</v>
      </c>
      <c r="E822" s="233" t="s">
        <v>1</v>
      </c>
      <c r="F822" s="234" t="s">
        <v>314</v>
      </c>
      <c r="G822" s="232"/>
      <c r="H822" s="235">
        <v>14.85</v>
      </c>
      <c r="I822" s="236"/>
      <c r="J822" s="232"/>
      <c r="K822" s="232"/>
      <c r="L822" s="237"/>
      <c r="M822" s="238"/>
      <c r="N822" s="239"/>
      <c r="O822" s="239"/>
      <c r="P822" s="239"/>
      <c r="Q822" s="239"/>
      <c r="R822" s="239"/>
      <c r="S822" s="239"/>
      <c r="T822" s="240"/>
      <c r="AT822" s="241" t="s">
        <v>155</v>
      </c>
      <c r="AU822" s="241" t="s">
        <v>87</v>
      </c>
      <c r="AV822" s="14" t="s">
        <v>87</v>
      </c>
      <c r="AW822" s="14" t="s">
        <v>32</v>
      </c>
      <c r="AX822" s="14" t="s">
        <v>78</v>
      </c>
      <c r="AY822" s="241" t="s">
        <v>146</v>
      </c>
    </row>
    <row r="823" spans="1:65" s="13" customFormat="1" ht="10">
      <c r="B823" s="220"/>
      <c r="C823" s="221"/>
      <c r="D823" s="222" t="s">
        <v>155</v>
      </c>
      <c r="E823" s="223" t="s">
        <v>1</v>
      </c>
      <c r="F823" s="224" t="s">
        <v>173</v>
      </c>
      <c r="G823" s="221"/>
      <c r="H823" s="223" t="s">
        <v>1</v>
      </c>
      <c r="I823" s="225"/>
      <c r="J823" s="221"/>
      <c r="K823" s="221"/>
      <c r="L823" s="226"/>
      <c r="M823" s="227"/>
      <c r="N823" s="228"/>
      <c r="O823" s="228"/>
      <c r="P823" s="228"/>
      <c r="Q823" s="228"/>
      <c r="R823" s="228"/>
      <c r="S823" s="228"/>
      <c r="T823" s="229"/>
      <c r="AT823" s="230" t="s">
        <v>155</v>
      </c>
      <c r="AU823" s="230" t="s">
        <v>87</v>
      </c>
      <c r="AV823" s="13" t="s">
        <v>83</v>
      </c>
      <c r="AW823" s="13" t="s">
        <v>32</v>
      </c>
      <c r="AX823" s="13" t="s">
        <v>78</v>
      </c>
      <c r="AY823" s="230" t="s">
        <v>146</v>
      </c>
    </row>
    <row r="824" spans="1:65" s="14" customFormat="1" ht="10">
      <c r="B824" s="231"/>
      <c r="C824" s="232"/>
      <c r="D824" s="222" t="s">
        <v>155</v>
      </c>
      <c r="E824" s="233" t="s">
        <v>1</v>
      </c>
      <c r="F824" s="234" t="s">
        <v>315</v>
      </c>
      <c r="G824" s="232"/>
      <c r="H824" s="235">
        <v>15.01</v>
      </c>
      <c r="I824" s="236"/>
      <c r="J824" s="232"/>
      <c r="K824" s="232"/>
      <c r="L824" s="237"/>
      <c r="M824" s="238"/>
      <c r="N824" s="239"/>
      <c r="O824" s="239"/>
      <c r="P824" s="239"/>
      <c r="Q824" s="239"/>
      <c r="R824" s="239"/>
      <c r="S824" s="239"/>
      <c r="T824" s="240"/>
      <c r="AT824" s="241" t="s">
        <v>155</v>
      </c>
      <c r="AU824" s="241" t="s">
        <v>87</v>
      </c>
      <c r="AV824" s="14" t="s">
        <v>87</v>
      </c>
      <c r="AW824" s="14" t="s">
        <v>32</v>
      </c>
      <c r="AX824" s="14" t="s">
        <v>78</v>
      </c>
      <c r="AY824" s="241" t="s">
        <v>146</v>
      </c>
    </row>
    <row r="825" spans="1:65" s="13" customFormat="1" ht="10">
      <c r="B825" s="220"/>
      <c r="C825" s="221"/>
      <c r="D825" s="222" t="s">
        <v>155</v>
      </c>
      <c r="E825" s="223" t="s">
        <v>1</v>
      </c>
      <c r="F825" s="224" t="s">
        <v>174</v>
      </c>
      <c r="G825" s="221"/>
      <c r="H825" s="223" t="s">
        <v>1</v>
      </c>
      <c r="I825" s="225"/>
      <c r="J825" s="221"/>
      <c r="K825" s="221"/>
      <c r="L825" s="226"/>
      <c r="M825" s="227"/>
      <c r="N825" s="228"/>
      <c r="O825" s="228"/>
      <c r="P825" s="228"/>
      <c r="Q825" s="228"/>
      <c r="R825" s="228"/>
      <c r="S825" s="228"/>
      <c r="T825" s="229"/>
      <c r="AT825" s="230" t="s">
        <v>155</v>
      </c>
      <c r="AU825" s="230" t="s">
        <v>87</v>
      </c>
      <c r="AV825" s="13" t="s">
        <v>83</v>
      </c>
      <c r="AW825" s="13" t="s">
        <v>32</v>
      </c>
      <c r="AX825" s="13" t="s">
        <v>78</v>
      </c>
      <c r="AY825" s="230" t="s">
        <v>146</v>
      </c>
    </row>
    <row r="826" spans="1:65" s="14" customFormat="1" ht="10">
      <c r="B826" s="231"/>
      <c r="C826" s="232"/>
      <c r="D826" s="222" t="s">
        <v>155</v>
      </c>
      <c r="E826" s="233" t="s">
        <v>1</v>
      </c>
      <c r="F826" s="234" t="s">
        <v>315</v>
      </c>
      <c r="G826" s="232"/>
      <c r="H826" s="235">
        <v>15.01</v>
      </c>
      <c r="I826" s="236"/>
      <c r="J826" s="232"/>
      <c r="K826" s="232"/>
      <c r="L826" s="237"/>
      <c r="M826" s="238"/>
      <c r="N826" s="239"/>
      <c r="O826" s="239"/>
      <c r="P826" s="239"/>
      <c r="Q826" s="239"/>
      <c r="R826" s="239"/>
      <c r="S826" s="239"/>
      <c r="T826" s="240"/>
      <c r="AT826" s="241" t="s">
        <v>155</v>
      </c>
      <c r="AU826" s="241" t="s">
        <v>87</v>
      </c>
      <c r="AV826" s="14" t="s">
        <v>87</v>
      </c>
      <c r="AW826" s="14" t="s">
        <v>32</v>
      </c>
      <c r="AX826" s="14" t="s">
        <v>78</v>
      </c>
      <c r="AY826" s="241" t="s">
        <v>146</v>
      </c>
    </row>
    <row r="827" spans="1:65" s="15" customFormat="1" ht="10">
      <c r="B827" s="242"/>
      <c r="C827" s="243"/>
      <c r="D827" s="222" t="s">
        <v>155</v>
      </c>
      <c r="E827" s="244" t="s">
        <v>1</v>
      </c>
      <c r="F827" s="245" t="s">
        <v>160</v>
      </c>
      <c r="G827" s="243"/>
      <c r="H827" s="246">
        <v>59.72</v>
      </c>
      <c r="I827" s="247"/>
      <c r="J827" s="243"/>
      <c r="K827" s="243"/>
      <c r="L827" s="248"/>
      <c r="M827" s="249"/>
      <c r="N827" s="250"/>
      <c r="O827" s="250"/>
      <c r="P827" s="250"/>
      <c r="Q827" s="250"/>
      <c r="R827" s="250"/>
      <c r="S827" s="250"/>
      <c r="T827" s="251"/>
      <c r="AT827" s="252" t="s">
        <v>155</v>
      </c>
      <c r="AU827" s="252" t="s">
        <v>87</v>
      </c>
      <c r="AV827" s="15" t="s">
        <v>153</v>
      </c>
      <c r="AW827" s="15" t="s">
        <v>32</v>
      </c>
      <c r="AX827" s="15" t="s">
        <v>83</v>
      </c>
      <c r="AY827" s="252" t="s">
        <v>146</v>
      </c>
    </row>
    <row r="828" spans="1:65" s="2" customFormat="1" ht="24.15" customHeight="1">
      <c r="A828" s="36"/>
      <c r="B828" s="37"/>
      <c r="C828" s="207" t="s">
        <v>554</v>
      </c>
      <c r="D828" s="207" t="s">
        <v>149</v>
      </c>
      <c r="E828" s="208" t="s">
        <v>555</v>
      </c>
      <c r="F828" s="209" t="s">
        <v>556</v>
      </c>
      <c r="G828" s="210" t="s">
        <v>190</v>
      </c>
      <c r="H828" s="211">
        <v>20.3</v>
      </c>
      <c r="I828" s="212"/>
      <c r="J828" s="213">
        <f>ROUND(I828*H828,2)</f>
        <v>0</v>
      </c>
      <c r="K828" s="214"/>
      <c r="L828" s="39"/>
      <c r="M828" s="215" t="s">
        <v>1</v>
      </c>
      <c r="N828" s="216" t="s">
        <v>43</v>
      </c>
      <c r="O828" s="73"/>
      <c r="P828" s="217">
        <f>O828*H828</f>
        <v>0</v>
      </c>
      <c r="Q828" s="217">
        <v>5.8E-4</v>
      </c>
      <c r="R828" s="217">
        <f>Q828*H828</f>
        <v>1.1774E-2</v>
      </c>
      <c r="S828" s="217">
        <v>0</v>
      </c>
      <c r="T828" s="218">
        <f>S828*H828</f>
        <v>0</v>
      </c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R828" s="219" t="s">
        <v>248</v>
      </c>
      <c r="AT828" s="219" t="s">
        <v>149</v>
      </c>
      <c r="AU828" s="219" t="s">
        <v>87</v>
      </c>
      <c r="AY828" s="18" t="s">
        <v>146</v>
      </c>
      <c r="BE828" s="112">
        <f>IF(N828="základní",J828,0)</f>
        <v>0</v>
      </c>
      <c r="BF828" s="112">
        <f>IF(N828="snížená",J828,0)</f>
        <v>0</v>
      </c>
      <c r="BG828" s="112">
        <f>IF(N828="zákl. přenesená",J828,0)</f>
        <v>0</v>
      </c>
      <c r="BH828" s="112">
        <f>IF(N828="sníž. přenesená",J828,0)</f>
        <v>0</v>
      </c>
      <c r="BI828" s="112">
        <f>IF(N828="nulová",J828,0)</f>
        <v>0</v>
      </c>
      <c r="BJ828" s="18" t="s">
        <v>83</v>
      </c>
      <c r="BK828" s="112">
        <f>ROUND(I828*H828,2)</f>
        <v>0</v>
      </c>
      <c r="BL828" s="18" t="s">
        <v>248</v>
      </c>
      <c r="BM828" s="219" t="s">
        <v>557</v>
      </c>
    </row>
    <row r="829" spans="1:65" s="13" customFormat="1" ht="10">
      <c r="B829" s="220"/>
      <c r="C829" s="221"/>
      <c r="D829" s="222" t="s">
        <v>155</v>
      </c>
      <c r="E829" s="223" t="s">
        <v>1</v>
      </c>
      <c r="F829" s="224" t="s">
        <v>156</v>
      </c>
      <c r="G829" s="221"/>
      <c r="H829" s="223" t="s">
        <v>1</v>
      </c>
      <c r="I829" s="225"/>
      <c r="J829" s="221"/>
      <c r="K829" s="221"/>
      <c r="L829" s="226"/>
      <c r="M829" s="227"/>
      <c r="N829" s="228"/>
      <c r="O829" s="228"/>
      <c r="P829" s="228"/>
      <c r="Q829" s="228"/>
      <c r="R829" s="228"/>
      <c r="S829" s="228"/>
      <c r="T829" s="229"/>
      <c r="AT829" s="230" t="s">
        <v>155</v>
      </c>
      <c r="AU829" s="230" t="s">
        <v>87</v>
      </c>
      <c r="AV829" s="13" t="s">
        <v>83</v>
      </c>
      <c r="AW829" s="13" t="s">
        <v>32</v>
      </c>
      <c r="AX829" s="13" t="s">
        <v>78</v>
      </c>
      <c r="AY829" s="230" t="s">
        <v>146</v>
      </c>
    </row>
    <row r="830" spans="1:65" s="13" customFormat="1" ht="10">
      <c r="B830" s="220"/>
      <c r="C830" s="221"/>
      <c r="D830" s="222" t="s">
        <v>155</v>
      </c>
      <c r="E830" s="223" t="s">
        <v>1</v>
      </c>
      <c r="F830" s="224" t="s">
        <v>558</v>
      </c>
      <c r="G830" s="221"/>
      <c r="H830" s="223" t="s">
        <v>1</v>
      </c>
      <c r="I830" s="225"/>
      <c r="J830" s="221"/>
      <c r="K830" s="221"/>
      <c r="L830" s="226"/>
      <c r="M830" s="227"/>
      <c r="N830" s="228"/>
      <c r="O830" s="228"/>
      <c r="P830" s="228"/>
      <c r="Q830" s="228"/>
      <c r="R830" s="228"/>
      <c r="S830" s="228"/>
      <c r="T830" s="229"/>
      <c r="AT830" s="230" t="s">
        <v>155</v>
      </c>
      <c r="AU830" s="230" t="s">
        <v>87</v>
      </c>
      <c r="AV830" s="13" t="s">
        <v>83</v>
      </c>
      <c r="AW830" s="13" t="s">
        <v>32</v>
      </c>
      <c r="AX830" s="13" t="s">
        <v>78</v>
      </c>
      <c r="AY830" s="230" t="s">
        <v>146</v>
      </c>
    </row>
    <row r="831" spans="1:65" s="14" customFormat="1" ht="20">
      <c r="B831" s="231"/>
      <c r="C831" s="232"/>
      <c r="D831" s="222" t="s">
        <v>155</v>
      </c>
      <c r="E831" s="233" t="s">
        <v>1</v>
      </c>
      <c r="F831" s="234" t="s">
        <v>559</v>
      </c>
      <c r="G831" s="232"/>
      <c r="H831" s="235">
        <v>4.0199999999999996</v>
      </c>
      <c r="I831" s="236"/>
      <c r="J831" s="232"/>
      <c r="K831" s="232"/>
      <c r="L831" s="237"/>
      <c r="M831" s="238"/>
      <c r="N831" s="239"/>
      <c r="O831" s="239"/>
      <c r="P831" s="239"/>
      <c r="Q831" s="239"/>
      <c r="R831" s="239"/>
      <c r="S831" s="239"/>
      <c r="T831" s="240"/>
      <c r="AT831" s="241" t="s">
        <v>155</v>
      </c>
      <c r="AU831" s="241" t="s">
        <v>87</v>
      </c>
      <c r="AV831" s="14" t="s">
        <v>87</v>
      </c>
      <c r="AW831" s="14" t="s">
        <v>32</v>
      </c>
      <c r="AX831" s="14" t="s">
        <v>78</v>
      </c>
      <c r="AY831" s="241" t="s">
        <v>146</v>
      </c>
    </row>
    <row r="832" spans="1:65" s="13" customFormat="1" ht="10">
      <c r="B832" s="220"/>
      <c r="C832" s="221"/>
      <c r="D832" s="222" t="s">
        <v>155</v>
      </c>
      <c r="E832" s="223" t="s">
        <v>1</v>
      </c>
      <c r="F832" s="224" t="s">
        <v>560</v>
      </c>
      <c r="G832" s="221"/>
      <c r="H832" s="223" t="s">
        <v>1</v>
      </c>
      <c r="I832" s="225"/>
      <c r="J832" s="221"/>
      <c r="K832" s="221"/>
      <c r="L832" s="226"/>
      <c r="M832" s="227"/>
      <c r="N832" s="228"/>
      <c r="O832" s="228"/>
      <c r="P832" s="228"/>
      <c r="Q832" s="228"/>
      <c r="R832" s="228"/>
      <c r="S832" s="228"/>
      <c r="T832" s="229"/>
      <c r="AT832" s="230" t="s">
        <v>155</v>
      </c>
      <c r="AU832" s="230" t="s">
        <v>87</v>
      </c>
      <c r="AV832" s="13" t="s">
        <v>83</v>
      </c>
      <c r="AW832" s="13" t="s">
        <v>32</v>
      </c>
      <c r="AX832" s="13" t="s">
        <v>78</v>
      </c>
      <c r="AY832" s="230" t="s">
        <v>146</v>
      </c>
    </row>
    <row r="833" spans="1:65" s="14" customFormat="1" ht="10">
      <c r="B833" s="231"/>
      <c r="C833" s="232"/>
      <c r="D833" s="222" t="s">
        <v>155</v>
      </c>
      <c r="E833" s="233" t="s">
        <v>1</v>
      </c>
      <c r="F833" s="234" t="s">
        <v>561</v>
      </c>
      <c r="G833" s="232"/>
      <c r="H833" s="235">
        <v>5.32</v>
      </c>
      <c r="I833" s="236"/>
      <c r="J833" s="232"/>
      <c r="K833" s="232"/>
      <c r="L833" s="237"/>
      <c r="M833" s="238"/>
      <c r="N833" s="239"/>
      <c r="O833" s="239"/>
      <c r="P833" s="239"/>
      <c r="Q833" s="239"/>
      <c r="R833" s="239"/>
      <c r="S833" s="239"/>
      <c r="T833" s="240"/>
      <c r="AT833" s="241" t="s">
        <v>155</v>
      </c>
      <c r="AU833" s="241" t="s">
        <v>87</v>
      </c>
      <c r="AV833" s="14" t="s">
        <v>87</v>
      </c>
      <c r="AW833" s="14" t="s">
        <v>32</v>
      </c>
      <c r="AX833" s="14" t="s">
        <v>78</v>
      </c>
      <c r="AY833" s="241" t="s">
        <v>146</v>
      </c>
    </row>
    <row r="834" spans="1:65" s="13" customFormat="1" ht="10">
      <c r="B834" s="220"/>
      <c r="C834" s="221"/>
      <c r="D834" s="222" t="s">
        <v>155</v>
      </c>
      <c r="E834" s="223" t="s">
        <v>1</v>
      </c>
      <c r="F834" s="224" t="s">
        <v>562</v>
      </c>
      <c r="G834" s="221"/>
      <c r="H834" s="223" t="s">
        <v>1</v>
      </c>
      <c r="I834" s="225"/>
      <c r="J834" s="221"/>
      <c r="K834" s="221"/>
      <c r="L834" s="226"/>
      <c r="M834" s="227"/>
      <c r="N834" s="228"/>
      <c r="O834" s="228"/>
      <c r="P834" s="228"/>
      <c r="Q834" s="228"/>
      <c r="R834" s="228"/>
      <c r="S834" s="228"/>
      <c r="T834" s="229"/>
      <c r="AT834" s="230" t="s">
        <v>155</v>
      </c>
      <c r="AU834" s="230" t="s">
        <v>87</v>
      </c>
      <c r="AV834" s="13" t="s">
        <v>83</v>
      </c>
      <c r="AW834" s="13" t="s">
        <v>32</v>
      </c>
      <c r="AX834" s="13" t="s">
        <v>78</v>
      </c>
      <c r="AY834" s="230" t="s">
        <v>146</v>
      </c>
    </row>
    <row r="835" spans="1:65" s="14" customFormat="1" ht="10">
      <c r="B835" s="231"/>
      <c r="C835" s="232"/>
      <c r="D835" s="222" t="s">
        <v>155</v>
      </c>
      <c r="E835" s="233" t="s">
        <v>1</v>
      </c>
      <c r="F835" s="234" t="s">
        <v>563</v>
      </c>
      <c r="G835" s="232"/>
      <c r="H835" s="235">
        <v>5.48</v>
      </c>
      <c r="I835" s="236"/>
      <c r="J835" s="232"/>
      <c r="K835" s="232"/>
      <c r="L835" s="237"/>
      <c r="M835" s="238"/>
      <c r="N835" s="239"/>
      <c r="O835" s="239"/>
      <c r="P835" s="239"/>
      <c r="Q835" s="239"/>
      <c r="R835" s="239"/>
      <c r="S835" s="239"/>
      <c r="T835" s="240"/>
      <c r="AT835" s="241" t="s">
        <v>155</v>
      </c>
      <c r="AU835" s="241" t="s">
        <v>87</v>
      </c>
      <c r="AV835" s="14" t="s">
        <v>87</v>
      </c>
      <c r="AW835" s="14" t="s">
        <v>32</v>
      </c>
      <c r="AX835" s="14" t="s">
        <v>78</v>
      </c>
      <c r="AY835" s="241" t="s">
        <v>146</v>
      </c>
    </row>
    <row r="836" spans="1:65" s="13" customFormat="1" ht="10">
      <c r="B836" s="220"/>
      <c r="C836" s="221"/>
      <c r="D836" s="222" t="s">
        <v>155</v>
      </c>
      <c r="E836" s="223" t="s">
        <v>1</v>
      </c>
      <c r="F836" s="224" t="s">
        <v>564</v>
      </c>
      <c r="G836" s="221"/>
      <c r="H836" s="223" t="s">
        <v>1</v>
      </c>
      <c r="I836" s="225"/>
      <c r="J836" s="221"/>
      <c r="K836" s="221"/>
      <c r="L836" s="226"/>
      <c r="M836" s="227"/>
      <c r="N836" s="228"/>
      <c r="O836" s="228"/>
      <c r="P836" s="228"/>
      <c r="Q836" s="228"/>
      <c r="R836" s="228"/>
      <c r="S836" s="228"/>
      <c r="T836" s="229"/>
      <c r="AT836" s="230" t="s">
        <v>155</v>
      </c>
      <c r="AU836" s="230" t="s">
        <v>87</v>
      </c>
      <c r="AV836" s="13" t="s">
        <v>83</v>
      </c>
      <c r="AW836" s="13" t="s">
        <v>32</v>
      </c>
      <c r="AX836" s="13" t="s">
        <v>78</v>
      </c>
      <c r="AY836" s="230" t="s">
        <v>146</v>
      </c>
    </row>
    <row r="837" spans="1:65" s="14" customFormat="1" ht="10">
      <c r="B837" s="231"/>
      <c r="C837" s="232"/>
      <c r="D837" s="222" t="s">
        <v>155</v>
      </c>
      <c r="E837" s="233" t="s">
        <v>1</v>
      </c>
      <c r="F837" s="234" t="s">
        <v>563</v>
      </c>
      <c r="G837" s="232"/>
      <c r="H837" s="235">
        <v>5.48</v>
      </c>
      <c r="I837" s="236"/>
      <c r="J837" s="232"/>
      <c r="K837" s="232"/>
      <c r="L837" s="237"/>
      <c r="M837" s="238"/>
      <c r="N837" s="239"/>
      <c r="O837" s="239"/>
      <c r="P837" s="239"/>
      <c r="Q837" s="239"/>
      <c r="R837" s="239"/>
      <c r="S837" s="239"/>
      <c r="T837" s="240"/>
      <c r="AT837" s="241" t="s">
        <v>155</v>
      </c>
      <c r="AU837" s="241" t="s">
        <v>87</v>
      </c>
      <c r="AV837" s="14" t="s">
        <v>87</v>
      </c>
      <c r="AW837" s="14" t="s">
        <v>32</v>
      </c>
      <c r="AX837" s="14" t="s">
        <v>78</v>
      </c>
      <c r="AY837" s="241" t="s">
        <v>146</v>
      </c>
    </row>
    <row r="838" spans="1:65" s="15" customFormat="1" ht="10">
      <c r="B838" s="242"/>
      <c r="C838" s="243"/>
      <c r="D838" s="222" t="s">
        <v>155</v>
      </c>
      <c r="E838" s="244" t="s">
        <v>1</v>
      </c>
      <c r="F838" s="245" t="s">
        <v>160</v>
      </c>
      <c r="G838" s="243"/>
      <c r="H838" s="246">
        <v>20.3</v>
      </c>
      <c r="I838" s="247"/>
      <c r="J838" s="243"/>
      <c r="K838" s="243"/>
      <c r="L838" s="248"/>
      <c r="M838" s="249"/>
      <c r="N838" s="250"/>
      <c r="O838" s="250"/>
      <c r="P838" s="250"/>
      <c r="Q838" s="250"/>
      <c r="R838" s="250"/>
      <c r="S838" s="250"/>
      <c r="T838" s="251"/>
      <c r="AT838" s="252" t="s">
        <v>155</v>
      </c>
      <c r="AU838" s="252" t="s">
        <v>87</v>
      </c>
      <c r="AV838" s="15" t="s">
        <v>153</v>
      </c>
      <c r="AW838" s="15" t="s">
        <v>32</v>
      </c>
      <c r="AX838" s="15" t="s">
        <v>83</v>
      </c>
      <c r="AY838" s="252" t="s">
        <v>146</v>
      </c>
    </row>
    <row r="839" spans="1:65" s="2" customFormat="1" ht="21.75" customHeight="1">
      <c r="A839" s="36"/>
      <c r="B839" s="37"/>
      <c r="C839" s="253" t="s">
        <v>565</v>
      </c>
      <c r="D839" s="253" t="s">
        <v>165</v>
      </c>
      <c r="E839" s="254" t="s">
        <v>566</v>
      </c>
      <c r="F839" s="255" t="s">
        <v>567</v>
      </c>
      <c r="G839" s="256" t="s">
        <v>190</v>
      </c>
      <c r="H839" s="257">
        <v>22.33</v>
      </c>
      <c r="I839" s="258"/>
      <c r="J839" s="259">
        <f>ROUND(I839*H839,2)</f>
        <v>0</v>
      </c>
      <c r="K839" s="260"/>
      <c r="L839" s="261"/>
      <c r="M839" s="262" t="s">
        <v>1</v>
      </c>
      <c r="N839" s="263" t="s">
        <v>43</v>
      </c>
      <c r="O839" s="73"/>
      <c r="P839" s="217">
        <f>O839*H839</f>
        <v>0</v>
      </c>
      <c r="Q839" s="217">
        <v>2.64E-3</v>
      </c>
      <c r="R839" s="217">
        <f>Q839*H839</f>
        <v>5.8951199999999995E-2</v>
      </c>
      <c r="S839" s="217">
        <v>0</v>
      </c>
      <c r="T839" s="218">
        <f>S839*H839</f>
        <v>0</v>
      </c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R839" s="219" t="s">
        <v>331</v>
      </c>
      <c r="AT839" s="219" t="s">
        <v>165</v>
      </c>
      <c r="AU839" s="219" t="s">
        <v>87</v>
      </c>
      <c r="AY839" s="18" t="s">
        <v>146</v>
      </c>
      <c r="BE839" s="112">
        <f>IF(N839="základní",J839,0)</f>
        <v>0</v>
      </c>
      <c r="BF839" s="112">
        <f>IF(N839="snížená",J839,0)</f>
        <v>0</v>
      </c>
      <c r="BG839" s="112">
        <f>IF(N839="zákl. přenesená",J839,0)</f>
        <v>0</v>
      </c>
      <c r="BH839" s="112">
        <f>IF(N839="sníž. přenesená",J839,0)</f>
        <v>0</v>
      </c>
      <c r="BI839" s="112">
        <f>IF(N839="nulová",J839,0)</f>
        <v>0</v>
      </c>
      <c r="BJ839" s="18" t="s">
        <v>83</v>
      </c>
      <c r="BK839" s="112">
        <f>ROUND(I839*H839,2)</f>
        <v>0</v>
      </c>
      <c r="BL839" s="18" t="s">
        <v>248</v>
      </c>
      <c r="BM839" s="219" t="s">
        <v>568</v>
      </c>
    </row>
    <row r="840" spans="1:65" s="14" customFormat="1" ht="10">
      <c r="B840" s="231"/>
      <c r="C840" s="232"/>
      <c r="D840" s="222" t="s">
        <v>155</v>
      </c>
      <c r="E840" s="232"/>
      <c r="F840" s="234" t="s">
        <v>569</v>
      </c>
      <c r="G840" s="232"/>
      <c r="H840" s="235">
        <v>22.33</v>
      </c>
      <c r="I840" s="236"/>
      <c r="J840" s="232"/>
      <c r="K840" s="232"/>
      <c r="L840" s="237"/>
      <c r="M840" s="238"/>
      <c r="N840" s="239"/>
      <c r="O840" s="239"/>
      <c r="P840" s="239"/>
      <c r="Q840" s="239"/>
      <c r="R840" s="239"/>
      <c r="S840" s="239"/>
      <c r="T840" s="240"/>
      <c r="AT840" s="241" t="s">
        <v>155</v>
      </c>
      <c r="AU840" s="241" t="s">
        <v>87</v>
      </c>
      <c r="AV840" s="14" t="s">
        <v>87</v>
      </c>
      <c r="AW840" s="14" t="s">
        <v>4</v>
      </c>
      <c r="AX840" s="14" t="s">
        <v>83</v>
      </c>
      <c r="AY840" s="241" t="s">
        <v>146</v>
      </c>
    </row>
    <row r="841" spans="1:65" s="2" customFormat="1" ht="24.15" customHeight="1">
      <c r="A841" s="36"/>
      <c r="B841" s="37"/>
      <c r="C841" s="207" t="s">
        <v>570</v>
      </c>
      <c r="D841" s="207" t="s">
        <v>149</v>
      </c>
      <c r="E841" s="208" t="s">
        <v>571</v>
      </c>
      <c r="F841" s="209" t="s">
        <v>572</v>
      </c>
      <c r="G841" s="210" t="s">
        <v>196</v>
      </c>
      <c r="H841" s="211">
        <v>59.72</v>
      </c>
      <c r="I841" s="212"/>
      <c r="J841" s="213">
        <f>ROUND(I841*H841,2)</f>
        <v>0</v>
      </c>
      <c r="K841" s="214"/>
      <c r="L841" s="39"/>
      <c r="M841" s="215" t="s">
        <v>1</v>
      </c>
      <c r="N841" s="216" t="s">
        <v>43</v>
      </c>
      <c r="O841" s="73"/>
      <c r="P841" s="217">
        <f>O841*H841</f>
        <v>0</v>
      </c>
      <c r="Q841" s="217">
        <v>5.3800000000000002E-3</v>
      </c>
      <c r="R841" s="217">
        <f>Q841*H841</f>
        <v>0.32129360000000001</v>
      </c>
      <c r="S841" s="217">
        <v>0</v>
      </c>
      <c r="T841" s="218">
        <f>S841*H841</f>
        <v>0</v>
      </c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R841" s="219" t="s">
        <v>248</v>
      </c>
      <c r="AT841" s="219" t="s">
        <v>149</v>
      </c>
      <c r="AU841" s="219" t="s">
        <v>87</v>
      </c>
      <c r="AY841" s="18" t="s">
        <v>146</v>
      </c>
      <c r="BE841" s="112">
        <f>IF(N841="základní",J841,0)</f>
        <v>0</v>
      </c>
      <c r="BF841" s="112">
        <f>IF(N841="snížená",J841,0)</f>
        <v>0</v>
      </c>
      <c r="BG841" s="112">
        <f>IF(N841="zákl. přenesená",J841,0)</f>
        <v>0</v>
      </c>
      <c r="BH841" s="112">
        <f>IF(N841="sníž. přenesená",J841,0)</f>
        <v>0</v>
      </c>
      <c r="BI841" s="112">
        <f>IF(N841="nulová",J841,0)</f>
        <v>0</v>
      </c>
      <c r="BJ841" s="18" t="s">
        <v>83</v>
      </c>
      <c r="BK841" s="112">
        <f>ROUND(I841*H841,2)</f>
        <v>0</v>
      </c>
      <c r="BL841" s="18" t="s">
        <v>248</v>
      </c>
      <c r="BM841" s="219" t="s">
        <v>573</v>
      </c>
    </row>
    <row r="842" spans="1:65" s="13" customFormat="1" ht="10">
      <c r="B842" s="220"/>
      <c r="C842" s="221"/>
      <c r="D842" s="222" t="s">
        <v>155</v>
      </c>
      <c r="E842" s="223" t="s">
        <v>1</v>
      </c>
      <c r="F842" s="224" t="s">
        <v>156</v>
      </c>
      <c r="G842" s="221"/>
      <c r="H842" s="223" t="s">
        <v>1</v>
      </c>
      <c r="I842" s="225"/>
      <c r="J842" s="221"/>
      <c r="K842" s="221"/>
      <c r="L842" s="226"/>
      <c r="M842" s="227"/>
      <c r="N842" s="228"/>
      <c r="O842" s="228"/>
      <c r="P842" s="228"/>
      <c r="Q842" s="228"/>
      <c r="R842" s="228"/>
      <c r="S842" s="228"/>
      <c r="T842" s="229"/>
      <c r="AT842" s="230" t="s">
        <v>155</v>
      </c>
      <c r="AU842" s="230" t="s">
        <v>87</v>
      </c>
      <c r="AV842" s="13" t="s">
        <v>83</v>
      </c>
      <c r="AW842" s="13" t="s">
        <v>32</v>
      </c>
      <c r="AX842" s="13" t="s">
        <v>78</v>
      </c>
      <c r="AY842" s="230" t="s">
        <v>146</v>
      </c>
    </row>
    <row r="843" spans="1:65" s="13" customFormat="1" ht="10">
      <c r="B843" s="220"/>
      <c r="C843" s="221"/>
      <c r="D843" s="222" t="s">
        <v>155</v>
      </c>
      <c r="E843" s="223" t="s">
        <v>1</v>
      </c>
      <c r="F843" s="224" t="s">
        <v>157</v>
      </c>
      <c r="G843" s="221"/>
      <c r="H843" s="223" t="s">
        <v>1</v>
      </c>
      <c r="I843" s="225"/>
      <c r="J843" s="221"/>
      <c r="K843" s="221"/>
      <c r="L843" s="226"/>
      <c r="M843" s="227"/>
      <c r="N843" s="228"/>
      <c r="O843" s="228"/>
      <c r="P843" s="228"/>
      <c r="Q843" s="228"/>
      <c r="R843" s="228"/>
      <c r="S843" s="228"/>
      <c r="T843" s="229"/>
      <c r="AT843" s="230" t="s">
        <v>155</v>
      </c>
      <c r="AU843" s="230" t="s">
        <v>87</v>
      </c>
      <c r="AV843" s="13" t="s">
        <v>83</v>
      </c>
      <c r="AW843" s="13" t="s">
        <v>32</v>
      </c>
      <c r="AX843" s="13" t="s">
        <v>78</v>
      </c>
      <c r="AY843" s="230" t="s">
        <v>146</v>
      </c>
    </row>
    <row r="844" spans="1:65" s="14" customFormat="1" ht="10">
      <c r="B844" s="231"/>
      <c r="C844" s="232"/>
      <c r="D844" s="222" t="s">
        <v>155</v>
      </c>
      <c r="E844" s="233" t="s">
        <v>1</v>
      </c>
      <c r="F844" s="234" t="s">
        <v>314</v>
      </c>
      <c r="G844" s="232"/>
      <c r="H844" s="235">
        <v>14.85</v>
      </c>
      <c r="I844" s="236"/>
      <c r="J844" s="232"/>
      <c r="K844" s="232"/>
      <c r="L844" s="237"/>
      <c r="M844" s="238"/>
      <c r="N844" s="239"/>
      <c r="O844" s="239"/>
      <c r="P844" s="239"/>
      <c r="Q844" s="239"/>
      <c r="R844" s="239"/>
      <c r="S844" s="239"/>
      <c r="T844" s="240"/>
      <c r="AT844" s="241" t="s">
        <v>155</v>
      </c>
      <c r="AU844" s="241" t="s">
        <v>87</v>
      </c>
      <c r="AV844" s="14" t="s">
        <v>87</v>
      </c>
      <c r="AW844" s="14" t="s">
        <v>32</v>
      </c>
      <c r="AX844" s="14" t="s">
        <v>78</v>
      </c>
      <c r="AY844" s="241" t="s">
        <v>146</v>
      </c>
    </row>
    <row r="845" spans="1:65" s="13" customFormat="1" ht="10">
      <c r="B845" s="220"/>
      <c r="C845" s="221"/>
      <c r="D845" s="222" t="s">
        <v>155</v>
      </c>
      <c r="E845" s="223" t="s">
        <v>1</v>
      </c>
      <c r="F845" s="224" t="s">
        <v>159</v>
      </c>
      <c r="G845" s="221"/>
      <c r="H845" s="223" t="s">
        <v>1</v>
      </c>
      <c r="I845" s="225"/>
      <c r="J845" s="221"/>
      <c r="K845" s="221"/>
      <c r="L845" s="226"/>
      <c r="M845" s="227"/>
      <c r="N845" s="228"/>
      <c r="O845" s="228"/>
      <c r="P845" s="228"/>
      <c r="Q845" s="228"/>
      <c r="R845" s="228"/>
      <c r="S845" s="228"/>
      <c r="T845" s="229"/>
      <c r="AT845" s="230" t="s">
        <v>155</v>
      </c>
      <c r="AU845" s="230" t="s">
        <v>87</v>
      </c>
      <c r="AV845" s="13" t="s">
        <v>83</v>
      </c>
      <c r="AW845" s="13" t="s">
        <v>32</v>
      </c>
      <c r="AX845" s="13" t="s">
        <v>78</v>
      </c>
      <c r="AY845" s="230" t="s">
        <v>146</v>
      </c>
    </row>
    <row r="846" spans="1:65" s="14" customFormat="1" ht="10">
      <c r="B846" s="231"/>
      <c r="C846" s="232"/>
      <c r="D846" s="222" t="s">
        <v>155</v>
      </c>
      <c r="E846" s="233" t="s">
        <v>1</v>
      </c>
      <c r="F846" s="234" t="s">
        <v>314</v>
      </c>
      <c r="G846" s="232"/>
      <c r="H846" s="235">
        <v>14.85</v>
      </c>
      <c r="I846" s="236"/>
      <c r="J846" s="232"/>
      <c r="K846" s="232"/>
      <c r="L846" s="237"/>
      <c r="M846" s="238"/>
      <c r="N846" s="239"/>
      <c r="O846" s="239"/>
      <c r="P846" s="239"/>
      <c r="Q846" s="239"/>
      <c r="R846" s="239"/>
      <c r="S846" s="239"/>
      <c r="T846" s="240"/>
      <c r="AT846" s="241" t="s">
        <v>155</v>
      </c>
      <c r="AU846" s="241" t="s">
        <v>87</v>
      </c>
      <c r="AV846" s="14" t="s">
        <v>87</v>
      </c>
      <c r="AW846" s="14" t="s">
        <v>32</v>
      </c>
      <c r="AX846" s="14" t="s">
        <v>78</v>
      </c>
      <c r="AY846" s="241" t="s">
        <v>146</v>
      </c>
    </row>
    <row r="847" spans="1:65" s="13" customFormat="1" ht="10">
      <c r="B847" s="220"/>
      <c r="C847" s="221"/>
      <c r="D847" s="222" t="s">
        <v>155</v>
      </c>
      <c r="E847" s="223" t="s">
        <v>1</v>
      </c>
      <c r="F847" s="224" t="s">
        <v>173</v>
      </c>
      <c r="G847" s="221"/>
      <c r="H847" s="223" t="s">
        <v>1</v>
      </c>
      <c r="I847" s="225"/>
      <c r="J847" s="221"/>
      <c r="K847" s="221"/>
      <c r="L847" s="226"/>
      <c r="M847" s="227"/>
      <c r="N847" s="228"/>
      <c r="O847" s="228"/>
      <c r="P847" s="228"/>
      <c r="Q847" s="228"/>
      <c r="R847" s="228"/>
      <c r="S847" s="228"/>
      <c r="T847" s="229"/>
      <c r="AT847" s="230" t="s">
        <v>155</v>
      </c>
      <c r="AU847" s="230" t="s">
        <v>87</v>
      </c>
      <c r="AV847" s="13" t="s">
        <v>83</v>
      </c>
      <c r="AW847" s="13" t="s">
        <v>32</v>
      </c>
      <c r="AX847" s="13" t="s">
        <v>78</v>
      </c>
      <c r="AY847" s="230" t="s">
        <v>146</v>
      </c>
    </row>
    <row r="848" spans="1:65" s="14" customFormat="1" ht="10">
      <c r="B848" s="231"/>
      <c r="C848" s="232"/>
      <c r="D848" s="222" t="s">
        <v>155</v>
      </c>
      <c r="E848" s="233" t="s">
        <v>1</v>
      </c>
      <c r="F848" s="234" t="s">
        <v>315</v>
      </c>
      <c r="G848" s="232"/>
      <c r="H848" s="235">
        <v>15.01</v>
      </c>
      <c r="I848" s="236"/>
      <c r="J848" s="232"/>
      <c r="K848" s="232"/>
      <c r="L848" s="237"/>
      <c r="M848" s="238"/>
      <c r="N848" s="239"/>
      <c r="O848" s="239"/>
      <c r="P848" s="239"/>
      <c r="Q848" s="239"/>
      <c r="R848" s="239"/>
      <c r="S848" s="239"/>
      <c r="T848" s="240"/>
      <c r="AT848" s="241" t="s">
        <v>155</v>
      </c>
      <c r="AU848" s="241" t="s">
        <v>87</v>
      </c>
      <c r="AV848" s="14" t="s">
        <v>87</v>
      </c>
      <c r="AW848" s="14" t="s">
        <v>32</v>
      </c>
      <c r="AX848" s="14" t="s">
        <v>78</v>
      </c>
      <c r="AY848" s="241" t="s">
        <v>146</v>
      </c>
    </row>
    <row r="849" spans="1:65" s="13" customFormat="1" ht="10">
      <c r="B849" s="220"/>
      <c r="C849" s="221"/>
      <c r="D849" s="222" t="s">
        <v>155</v>
      </c>
      <c r="E849" s="223" t="s">
        <v>1</v>
      </c>
      <c r="F849" s="224" t="s">
        <v>174</v>
      </c>
      <c r="G849" s="221"/>
      <c r="H849" s="223" t="s">
        <v>1</v>
      </c>
      <c r="I849" s="225"/>
      <c r="J849" s="221"/>
      <c r="K849" s="221"/>
      <c r="L849" s="226"/>
      <c r="M849" s="227"/>
      <c r="N849" s="228"/>
      <c r="O849" s="228"/>
      <c r="P849" s="228"/>
      <c r="Q849" s="228"/>
      <c r="R849" s="228"/>
      <c r="S849" s="228"/>
      <c r="T849" s="229"/>
      <c r="AT849" s="230" t="s">
        <v>155</v>
      </c>
      <c r="AU849" s="230" t="s">
        <v>87</v>
      </c>
      <c r="AV849" s="13" t="s">
        <v>83</v>
      </c>
      <c r="AW849" s="13" t="s">
        <v>32</v>
      </c>
      <c r="AX849" s="13" t="s">
        <v>78</v>
      </c>
      <c r="AY849" s="230" t="s">
        <v>146</v>
      </c>
    </row>
    <row r="850" spans="1:65" s="14" customFormat="1" ht="10">
      <c r="B850" s="231"/>
      <c r="C850" s="232"/>
      <c r="D850" s="222" t="s">
        <v>155</v>
      </c>
      <c r="E850" s="233" t="s">
        <v>1</v>
      </c>
      <c r="F850" s="234" t="s">
        <v>315</v>
      </c>
      <c r="G850" s="232"/>
      <c r="H850" s="235">
        <v>15.01</v>
      </c>
      <c r="I850" s="236"/>
      <c r="J850" s="232"/>
      <c r="K850" s="232"/>
      <c r="L850" s="237"/>
      <c r="M850" s="238"/>
      <c r="N850" s="239"/>
      <c r="O850" s="239"/>
      <c r="P850" s="239"/>
      <c r="Q850" s="239"/>
      <c r="R850" s="239"/>
      <c r="S850" s="239"/>
      <c r="T850" s="240"/>
      <c r="AT850" s="241" t="s">
        <v>155</v>
      </c>
      <c r="AU850" s="241" t="s">
        <v>87</v>
      </c>
      <c r="AV850" s="14" t="s">
        <v>87</v>
      </c>
      <c r="AW850" s="14" t="s">
        <v>32</v>
      </c>
      <c r="AX850" s="14" t="s">
        <v>78</v>
      </c>
      <c r="AY850" s="241" t="s">
        <v>146</v>
      </c>
    </row>
    <row r="851" spans="1:65" s="15" customFormat="1" ht="10">
      <c r="B851" s="242"/>
      <c r="C851" s="243"/>
      <c r="D851" s="222" t="s">
        <v>155</v>
      </c>
      <c r="E851" s="244" t="s">
        <v>1</v>
      </c>
      <c r="F851" s="245" t="s">
        <v>160</v>
      </c>
      <c r="G851" s="243"/>
      <c r="H851" s="246">
        <v>59.72</v>
      </c>
      <c r="I851" s="247"/>
      <c r="J851" s="243"/>
      <c r="K851" s="243"/>
      <c r="L851" s="248"/>
      <c r="M851" s="249"/>
      <c r="N851" s="250"/>
      <c r="O851" s="250"/>
      <c r="P851" s="250"/>
      <c r="Q851" s="250"/>
      <c r="R851" s="250"/>
      <c r="S851" s="250"/>
      <c r="T851" s="251"/>
      <c r="AT851" s="252" t="s">
        <v>155</v>
      </c>
      <c r="AU851" s="252" t="s">
        <v>87</v>
      </c>
      <c r="AV851" s="15" t="s">
        <v>153</v>
      </c>
      <c r="AW851" s="15" t="s">
        <v>32</v>
      </c>
      <c r="AX851" s="15" t="s">
        <v>83</v>
      </c>
      <c r="AY851" s="252" t="s">
        <v>146</v>
      </c>
    </row>
    <row r="852" spans="1:65" s="2" customFormat="1" ht="16.5" customHeight="1">
      <c r="A852" s="36"/>
      <c r="B852" s="37"/>
      <c r="C852" s="253" t="s">
        <v>574</v>
      </c>
      <c r="D852" s="253" t="s">
        <v>165</v>
      </c>
      <c r="E852" s="254" t="s">
        <v>575</v>
      </c>
      <c r="F852" s="255" t="s">
        <v>576</v>
      </c>
      <c r="G852" s="256" t="s">
        <v>196</v>
      </c>
      <c r="H852" s="257">
        <v>65.691999999999993</v>
      </c>
      <c r="I852" s="258"/>
      <c r="J852" s="259">
        <f>ROUND(I852*H852,2)</f>
        <v>0</v>
      </c>
      <c r="K852" s="260"/>
      <c r="L852" s="261"/>
      <c r="M852" s="262" t="s">
        <v>1</v>
      </c>
      <c r="N852" s="263" t="s">
        <v>43</v>
      </c>
      <c r="O852" s="73"/>
      <c r="P852" s="217">
        <f>O852*H852</f>
        <v>0</v>
      </c>
      <c r="Q852" s="217">
        <v>2.1999999999999999E-2</v>
      </c>
      <c r="R852" s="217">
        <f>Q852*H852</f>
        <v>1.4452239999999998</v>
      </c>
      <c r="S852" s="217">
        <v>0</v>
      </c>
      <c r="T852" s="218">
        <f>S852*H852</f>
        <v>0</v>
      </c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R852" s="219" t="s">
        <v>331</v>
      </c>
      <c r="AT852" s="219" t="s">
        <v>165</v>
      </c>
      <c r="AU852" s="219" t="s">
        <v>87</v>
      </c>
      <c r="AY852" s="18" t="s">
        <v>146</v>
      </c>
      <c r="BE852" s="112">
        <f>IF(N852="základní",J852,0)</f>
        <v>0</v>
      </c>
      <c r="BF852" s="112">
        <f>IF(N852="snížená",J852,0)</f>
        <v>0</v>
      </c>
      <c r="BG852" s="112">
        <f>IF(N852="zákl. přenesená",J852,0)</f>
        <v>0</v>
      </c>
      <c r="BH852" s="112">
        <f>IF(N852="sníž. přenesená",J852,0)</f>
        <v>0</v>
      </c>
      <c r="BI852" s="112">
        <f>IF(N852="nulová",J852,0)</f>
        <v>0</v>
      </c>
      <c r="BJ852" s="18" t="s">
        <v>83</v>
      </c>
      <c r="BK852" s="112">
        <f>ROUND(I852*H852,2)</f>
        <v>0</v>
      </c>
      <c r="BL852" s="18" t="s">
        <v>248</v>
      </c>
      <c r="BM852" s="219" t="s">
        <v>577</v>
      </c>
    </row>
    <row r="853" spans="1:65" s="14" customFormat="1" ht="10">
      <c r="B853" s="231"/>
      <c r="C853" s="232"/>
      <c r="D853" s="222" t="s">
        <v>155</v>
      </c>
      <c r="E853" s="232"/>
      <c r="F853" s="234" t="s">
        <v>578</v>
      </c>
      <c r="G853" s="232"/>
      <c r="H853" s="235">
        <v>65.691999999999993</v>
      </c>
      <c r="I853" s="236"/>
      <c r="J853" s="232"/>
      <c r="K853" s="232"/>
      <c r="L853" s="237"/>
      <c r="M853" s="238"/>
      <c r="N853" s="239"/>
      <c r="O853" s="239"/>
      <c r="P853" s="239"/>
      <c r="Q853" s="239"/>
      <c r="R853" s="239"/>
      <c r="S853" s="239"/>
      <c r="T853" s="240"/>
      <c r="AT853" s="241" t="s">
        <v>155</v>
      </c>
      <c r="AU853" s="241" t="s">
        <v>87</v>
      </c>
      <c r="AV853" s="14" t="s">
        <v>87</v>
      </c>
      <c r="AW853" s="14" t="s">
        <v>4</v>
      </c>
      <c r="AX853" s="14" t="s">
        <v>83</v>
      </c>
      <c r="AY853" s="241" t="s">
        <v>146</v>
      </c>
    </row>
    <row r="854" spans="1:65" s="2" customFormat="1" ht="24.15" customHeight="1">
      <c r="A854" s="36"/>
      <c r="B854" s="37"/>
      <c r="C854" s="207" t="s">
        <v>579</v>
      </c>
      <c r="D854" s="207" t="s">
        <v>149</v>
      </c>
      <c r="E854" s="208" t="s">
        <v>580</v>
      </c>
      <c r="F854" s="209" t="s">
        <v>581</v>
      </c>
      <c r="G854" s="210" t="s">
        <v>196</v>
      </c>
      <c r="H854" s="211">
        <v>59.72</v>
      </c>
      <c r="I854" s="212"/>
      <c r="J854" s="213">
        <f>ROUND(I854*H854,2)</f>
        <v>0</v>
      </c>
      <c r="K854" s="214"/>
      <c r="L854" s="39"/>
      <c r="M854" s="215" t="s">
        <v>1</v>
      </c>
      <c r="N854" s="216" t="s">
        <v>43</v>
      </c>
      <c r="O854" s="73"/>
      <c r="P854" s="217">
        <f>O854*H854</f>
        <v>0</v>
      </c>
      <c r="Q854" s="217">
        <v>1.5E-3</v>
      </c>
      <c r="R854" s="217">
        <f>Q854*H854</f>
        <v>8.9580000000000007E-2</v>
      </c>
      <c r="S854" s="217">
        <v>0</v>
      </c>
      <c r="T854" s="218">
        <f>S854*H854</f>
        <v>0</v>
      </c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R854" s="219" t="s">
        <v>248</v>
      </c>
      <c r="AT854" s="219" t="s">
        <v>149</v>
      </c>
      <c r="AU854" s="219" t="s">
        <v>87</v>
      </c>
      <c r="AY854" s="18" t="s">
        <v>146</v>
      </c>
      <c r="BE854" s="112">
        <f>IF(N854="základní",J854,0)</f>
        <v>0</v>
      </c>
      <c r="BF854" s="112">
        <f>IF(N854="snížená",J854,0)</f>
        <v>0</v>
      </c>
      <c r="BG854" s="112">
        <f>IF(N854="zákl. přenesená",J854,0)</f>
        <v>0</v>
      </c>
      <c r="BH854" s="112">
        <f>IF(N854="sníž. přenesená",J854,0)</f>
        <v>0</v>
      </c>
      <c r="BI854" s="112">
        <f>IF(N854="nulová",J854,0)</f>
        <v>0</v>
      </c>
      <c r="BJ854" s="18" t="s">
        <v>83</v>
      </c>
      <c r="BK854" s="112">
        <f>ROUND(I854*H854,2)</f>
        <v>0</v>
      </c>
      <c r="BL854" s="18" t="s">
        <v>248</v>
      </c>
      <c r="BM854" s="219" t="s">
        <v>582</v>
      </c>
    </row>
    <row r="855" spans="1:65" s="13" customFormat="1" ht="10">
      <c r="B855" s="220"/>
      <c r="C855" s="221"/>
      <c r="D855" s="222" t="s">
        <v>155</v>
      </c>
      <c r="E855" s="223" t="s">
        <v>1</v>
      </c>
      <c r="F855" s="224" t="s">
        <v>156</v>
      </c>
      <c r="G855" s="221"/>
      <c r="H855" s="223" t="s">
        <v>1</v>
      </c>
      <c r="I855" s="225"/>
      <c r="J855" s="221"/>
      <c r="K855" s="221"/>
      <c r="L855" s="226"/>
      <c r="M855" s="227"/>
      <c r="N855" s="228"/>
      <c r="O855" s="228"/>
      <c r="P855" s="228"/>
      <c r="Q855" s="228"/>
      <c r="R855" s="228"/>
      <c r="S855" s="228"/>
      <c r="T855" s="229"/>
      <c r="AT855" s="230" t="s">
        <v>155</v>
      </c>
      <c r="AU855" s="230" t="s">
        <v>87</v>
      </c>
      <c r="AV855" s="13" t="s">
        <v>83</v>
      </c>
      <c r="AW855" s="13" t="s">
        <v>32</v>
      </c>
      <c r="AX855" s="13" t="s">
        <v>78</v>
      </c>
      <c r="AY855" s="230" t="s">
        <v>146</v>
      </c>
    </row>
    <row r="856" spans="1:65" s="13" customFormat="1" ht="10">
      <c r="B856" s="220"/>
      <c r="C856" s="221"/>
      <c r="D856" s="222" t="s">
        <v>155</v>
      </c>
      <c r="E856" s="223" t="s">
        <v>1</v>
      </c>
      <c r="F856" s="224" t="s">
        <v>157</v>
      </c>
      <c r="G856" s="221"/>
      <c r="H856" s="223" t="s">
        <v>1</v>
      </c>
      <c r="I856" s="225"/>
      <c r="J856" s="221"/>
      <c r="K856" s="221"/>
      <c r="L856" s="226"/>
      <c r="M856" s="227"/>
      <c r="N856" s="228"/>
      <c r="O856" s="228"/>
      <c r="P856" s="228"/>
      <c r="Q856" s="228"/>
      <c r="R856" s="228"/>
      <c r="S856" s="228"/>
      <c r="T856" s="229"/>
      <c r="AT856" s="230" t="s">
        <v>155</v>
      </c>
      <c r="AU856" s="230" t="s">
        <v>87</v>
      </c>
      <c r="AV856" s="13" t="s">
        <v>83</v>
      </c>
      <c r="AW856" s="13" t="s">
        <v>32</v>
      </c>
      <c r="AX856" s="13" t="s">
        <v>78</v>
      </c>
      <c r="AY856" s="230" t="s">
        <v>146</v>
      </c>
    </row>
    <row r="857" spans="1:65" s="14" customFormat="1" ht="10">
      <c r="B857" s="231"/>
      <c r="C857" s="232"/>
      <c r="D857" s="222" t="s">
        <v>155</v>
      </c>
      <c r="E857" s="233" t="s">
        <v>1</v>
      </c>
      <c r="F857" s="234" t="s">
        <v>314</v>
      </c>
      <c r="G857" s="232"/>
      <c r="H857" s="235">
        <v>14.85</v>
      </c>
      <c r="I857" s="236"/>
      <c r="J857" s="232"/>
      <c r="K857" s="232"/>
      <c r="L857" s="237"/>
      <c r="M857" s="238"/>
      <c r="N857" s="239"/>
      <c r="O857" s="239"/>
      <c r="P857" s="239"/>
      <c r="Q857" s="239"/>
      <c r="R857" s="239"/>
      <c r="S857" s="239"/>
      <c r="T857" s="240"/>
      <c r="AT857" s="241" t="s">
        <v>155</v>
      </c>
      <c r="AU857" s="241" t="s">
        <v>87</v>
      </c>
      <c r="AV857" s="14" t="s">
        <v>87</v>
      </c>
      <c r="AW857" s="14" t="s">
        <v>32</v>
      </c>
      <c r="AX857" s="14" t="s">
        <v>78</v>
      </c>
      <c r="AY857" s="241" t="s">
        <v>146</v>
      </c>
    </row>
    <row r="858" spans="1:65" s="13" customFormat="1" ht="10">
      <c r="B858" s="220"/>
      <c r="C858" s="221"/>
      <c r="D858" s="222" t="s">
        <v>155</v>
      </c>
      <c r="E858" s="223" t="s">
        <v>1</v>
      </c>
      <c r="F858" s="224" t="s">
        <v>159</v>
      </c>
      <c r="G858" s="221"/>
      <c r="H858" s="223" t="s">
        <v>1</v>
      </c>
      <c r="I858" s="225"/>
      <c r="J858" s="221"/>
      <c r="K858" s="221"/>
      <c r="L858" s="226"/>
      <c r="M858" s="227"/>
      <c r="N858" s="228"/>
      <c r="O858" s="228"/>
      <c r="P858" s="228"/>
      <c r="Q858" s="228"/>
      <c r="R858" s="228"/>
      <c r="S858" s="228"/>
      <c r="T858" s="229"/>
      <c r="AT858" s="230" t="s">
        <v>155</v>
      </c>
      <c r="AU858" s="230" t="s">
        <v>87</v>
      </c>
      <c r="AV858" s="13" t="s">
        <v>83</v>
      </c>
      <c r="AW858" s="13" t="s">
        <v>32</v>
      </c>
      <c r="AX858" s="13" t="s">
        <v>78</v>
      </c>
      <c r="AY858" s="230" t="s">
        <v>146</v>
      </c>
    </row>
    <row r="859" spans="1:65" s="14" customFormat="1" ht="10">
      <c r="B859" s="231"/>
      <c r="C859" s="232"/>
      <c r="D859" s="222" t="s">
        <v>155</v>
      </c>
      <c r="E859" s="233" t="s">
        <v>1</v>
      </c>
      <c r="F859" s="234" t="s">
        <v>314</v>
      </c>
      <c r="G859" s="232"/>
      <c r="H859" s="235">
        <v>14.85</v>
      </c>
      <c r="I859" s="236"/>
      <c r="J859" s="232"/>
      <c r="K859" s="232"/>
      <c r="L859" s="237"/>
      <c r="M859" s="238"/>
      <c r="N859" s="239"/>
      <c r="O859" s="239"/>
      <c r="P859" s="239"/>
      <c r="Q859" s="239"/>
      <c r="R859" s="239"/>
      <c r="S859" s="239"/>
      <c r="T859" s="240"/>
      <c r="AT859" s="241" t="s">
        <v>155</v>
      </c>
      <c r="AU859" s="241" t="s">
        <v>87</v>
      </c>
      <c r="AV859" s="14" t="s">
        <v>87</v>
      </c>
      <c r="AW859" s="14" t="s">
        <v>32</v>
      </c>
      <c r="AX859" s="14" t="s">
        <v>78</v>
      </c>
      <c r="AY859" s="241" t="s">
        <v>146</v>
      </c>
    </row>
    <row r="860" spans="1:65" s="13" customFormat="1" ht="10">
      <c r="B860" s="220"/>
      <c r="C860" s="221"/>
      <c r="D860" s="222" t="s">
        <v>155</v>
      </c>
      <c r="E860" s="223" t="s">
        <v>1</v>
      </c>
      <c r="F860" s="224" t="s">
        <v>173</v>
      </c>
      <c r="G860" s="221"/>
      <c r="H860" s="223" t="s">
        <v>1</v>
      </c>
      <c r="I860" s="225"/>
      <c r="J860" s="221"/>
      <c r="K860" s="221"/>
      <c r="L860" s="226"/>
      <c r="M860" s="227"/>
      <c r="N860" s="228"/>
      <c r="O860" s="228"/>
      <c r="P860" s="228"/>
      <c r="Q860" s="228"/>
      <c r="R860" s="228"/>
      <c r="S860" s="228"/>
      <c r="T860" s="229"/>
      <c r="AT860" s="230" t="s">
        <v>155</v>
      </c>
      <c r="AU860" s="230" t="s">
        <v>87</v>
      </c>
      <c r="AV860" s="13" t="s">
        <v>83</v>
      </c>
      <c r="AW860" s="13" t="s">
        <v>32</v>
      </c>
      <c r="AX860" s="13" t="s">
        <v>78</v>
      </c>
      <c r="AY860" s="230" t="s">
        <v>146</v>
      </c>
    </row>
    <row r="861" spans="1:65" s="14" customFormat="1" ht="10">
      <c r="B861" s="231"/>
      <c r="C861" s="232"/>
      <c r="D861" s="222" t="s">
        <v>155</v>
      </c>
      <c r="E861" s="233" t="s">
        <v>1</v>
      </c>
      <c r="F861" s="234" t="s">
        <v>315</v>
      </c>
      <c r="G861" s="232"/>
      <c r="H861" s="235">
        <v>15.01</v>
      </c>
      <c r="I861" s="236"/>
      <c r="J861" s="232"/>
      <c r="K861" s="232"/>
      <c r="L861" s="237"/>
      <c r="M861" s="238"/>
      <c r="N861" s="239"/>
      <c r="O861" s="239"/>
      <c r="P861" s="239"/>
      <c r="Q861" s="239"/>
      <c r="R861" s="239"/>
      <c r="S861" s="239"/>
      <c r="T861" s="240"/>
      <c r="AT861" s="241" t="s">
        <v>155</v>
      </c>
      <c r="AU861" s="241" t="s">
        <v>87</v>
      </c>
      <c r="AV861" s="14" t="s">
        <v>87</v>
      </c>
      <c r="AW861" s="14" t="s">
        <v>32</v>
      </c>
      <c r="AX861" s="14" t="s">
        <v>78</v>
      </c>
      <c r="AY861" s="241" t="s">
        <v>146</v>
      </c>
    </row>
    <row r="862" spans="1:65" s="13" customFormat="1" ht="10">
      <c r="B862" s="220"/>
      <c r="C862" s="221"/>
      <c r="D862" s="222" t="s">
        <v>155</v>
      </c>
      <c r="E862" s="223" t="s">
        <v>1</v>
      </c>
      <c r="F862" s="224" t="s">
        <v>174</v>
      </c>
      <c r="G862" s="221"/>
      <c r="H862" s="223" t="s">
        <v>1</v>
      </c>
      <c r="I862" s="225"/>
      <c r="J862" s="221"/>
      <c r="K862" s="221"/>
      <c r="L862" s="226"/>
      <c r="M862" s="227"/>
      <c r="N862" s="228"/>
      <c r="O862" s="228"/>
      <c r="P862" s="228"/>
      <c r="Q862" s="228"/>
      <c r="R862" s="228"/>
      <c r="S862" s="228"/>
      <c r="T862" s="229"/>
      <c r="AT862" s="230" t="s">
        <v>155</v>
      </c>
      <c r="AU862" s="230" t="s">
        <v>87</v>
      </c>
      <c r="AV862" s="13" t="s">
        <v>83</v>
      </c>
      <c r="AW862" s="13" t="s">
        <v>32</v>
      </c>
      <c r="AX862" s="13" t="s">
        <v>78</v>
      </c>
      <c r="AY862" s="230" t="s">
        <v>146</v>
      </c>
    </row>
    <row r="863" spans="1:65" s="14" customFormat="1" ht="10">
      <c r="B863" s="231"/>
      <c r="C863" s="232"/>
      <c r="D863" s="222" t="s">
        <v>155</v>
      </c>
      <c r="E863" s="233" t="s">
        <v>1</v>
      </c>
      <c r="F863" s="234" t="s">
        <v>315</v>
      </c>
      <c r="G863" s="232"/>
      <c r="H863" s="235">
        <v>15.01</v>
      </c>
      <c r="I863" s="236"/>
      <c r="J863" s="232"/>
      <c r="K863" s="232"/>
      <c r="L863" s="237"/>
      <c r="M863" s="238"/>
      <c r="N863" s="239"/>
      <c r="O863" s="239"/>
      <c r="P863" s="239"/>
      <c r="Q863" s="239"/>
      <c r="R863" s="239"/>
      <c r="S863" s="239"/>
      <c r="T863" s="240"/>
      <c r="AT863" s="241" t="s">
        <v>155</v>
      </c>
      <c r="AU863" s="241" t="s">
        <v>87</v>
      </c>
      <c r="AV863" s="14" t="s">
        <v>87</v>
      </c>
      <c r="AW863" s="14" t="s">
        <v>32</v>
      </c>
      <c r="AX863" s="14" t="s">
        <v>78</v>
      </c>
      <c r="AY863" s="241" t="s">
        <v>146</v>
      </c>
    </row>
    <row r="864" spans="1:65" s="15" customFormat="1" ht="10">
      <c r="B864" s="242"/>
      <c r="C864" s="243"/>
      <c r="D864" s="222" t="s">
        <v>155</v>
      </c>
      <c r="E864" s="244" t="s">
        <v>1</v>
      </c>
      <c r="F864" s="245" t="s">
        <v>160</v>
      </c>
      <c r="G864" s="243"/>
      <c r="H864" s="246">
        <v>59.72</v>
      </c>
      <c r="I864" s="247"/>
      <c r="J864" s="243"/>
      <c r="K864" s="243"/>
      <c r="L864" s="248"/>
      <c r="M864" s="249"/>
      <c r="N864" s="250"/>
      <c r="O864" s="250"/>
      <c r="P864" s="250"/>
      <c r="Q864" s="250"/>
      <c r="R864" s="250"/>
      <c r="S864" s="250"/>
      <c r="T864" s="251"/>
      <c r="AT864" s="252" t="s">
        <v>155</v>
      </c>
      <c r="AU864" s="252" t="s">
        <v>87</v>
      </c>
      <c r="AV864" s="15" t="s">
        <v>153</v>
      </c>
      <c r="AW864" s="15" t="s">
        <v>32</v>
      </c>
      <c r="AX864" s="15" t="s">
        <v>83</v>
      </c>
      <c r="AY864" s="252" t="s">
        <v>146</v>
      </c>
    </row>
    <row r="865" spans="1:65" s="2" customFormat="1" ht="24.15" customHeight="1">
      <c r="A865" s="36"/>
      <c r="B865" s="37"/>
      <c r="C865" s="207" t="s">
        <v>583</v>
      </c>
      <c r="D865" s="207" t="s">
        <v>149</v>
      </c>
      <c r="E865" s="208" t="s">
        <v>584</v>
      </c>
      <c r="F865" s="209" t="s">
        <v>585</v>
      </c>
      <c r="G865" s="210" t="s">
        <v>473</v>
      </c>
      <c r="H865" s="275"/>
      <c r="I865" s="212"/>
      <c r="J865" s="213">
        <f>ROUND(I865*H865,2)</f>
        <v>0</v>
      </c>
      <c r="K865" s="214"/>
      <c r="L865" s="39"/>
      <c r="M865" s="215" t="s">
        <v>1</v>
      </c>
      <c r="N865" s="216" t="s">
        <v>43</v>
      </c>
      <c r="O865" s="73"/>
      <c r="P865" s="217">
        <f>O865*H865</f>
        <v>0</v>
      </c>
      <c r="Q865" s="217">
        <v>0</v>
      </c>
      <c r="R865" s="217">
        <f>Q865*H865</f>
        <v>0</v>
      </c>
      <c r="S865" s="217">
        <v>0</v>
      </c>
      <c r="T865" s="218">
        <f>S865*H865</f>
        <v>0</v>
      </c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R865" s="219" t="s">
        <v>248</v>
      </c>
      <c r="AT865" s="219" t="s">
        <v>149</v>
      </c>
      <c r="AU865" s="219" t="s">
        <v>87</v>
      </c>
      <c r="AY865" s="18" t="s">
        <v>146</v>
      </c>
      <c r="BE865" s="112">
        <f>IF(N865="základní",J865,0)</f>
        <v>0</v>
      </c>
      <c r="BF865" s="112">
        <f>IF(N865="snížená",J865,0)</f>
        <v>0</v>
      </c>
      <c r="BG865" s="112">
        <f>IF(N865="zákl. přenesená",J865,0)</f>
        <v>0</v>
      </c>
      <c r="BH865" s="112">
        <f>IF(N865="sníž. přenesená",J865,0)</f>
        <v>0</v>
      </c>
      <c r="BI865" s="112">
        <f>IF(N865="nulová",J865,0)</f>
        <v>0</v>
      </c>
      <c r="BJ865" s="18" t="s">
        <v>83</v>
      </c>
      <c r="BK865" s="112">
        <f>ROUND(I865*H865,2)</f>
        <v>0</v>
      </c>
      <c r="BL865" s="18" t="s">
        <v>248</v>
      </c>
      <c r="BM865" s="219" t="s">
        <v>586</v>
      </c>
    </row>
    <row r="866" spans="1:65" s="12" customFormat="1" ht="22.75" customHeight="1">
      <c r="B866" s="191"/>
      <c r="C866" s="192"/>
      <c r="D866" s="193" t="s">
        <v>77</v>
      </c>
      <c r="E866" s="205" t="s">
        <v>587</v>
      </c>
      <c r="F866" s="205" t="s">
        <v>588</v>
      </c>
      <c r="G866" s="192"/>
      <c r="H866" s="192"/>
      <c r="I866" s="195"/>
      <c r="J866" s="206">
        <f>BK866</f>
        <v>0</v>
      </c>
      <c r="K866" s="192"/>
      <c r="L866" s="197"/>
      <c r="M866" s="198"/>
      <c r="N866" s="199"/>
      <c r="O866" s="199"/>
      <c r="P866" s="200">
        <f>SUM(P867:P991)</f>
        <v>0</v>
      </c>
      <c r="Q866" s="199"/>
      <c r="R866" s="200">
        <f>SUM(R867:R991)</f>
        <v>4.3444567200000002</v>
      </c>
      <c r="S866" s="199"/>
      <c r="T866" s="201">
        <f>SUM(T867:T991)</f>
        <v>0</v>
      </c>
      <c r="AR866" s="202" t="s">
        <v>87</v>
      </c>
      <c r="AT866" s="203" t="s">
        <v>77</v>
      </c>
      <c r="AU866" s="203" t="s">
        <v>83</v>
      </c>
      <c r="AY866" s="202" t="s">
        <v>146</v>
      </c>
      <c r="BK866" s="204">
        <f>SUM(BK867:BK991)</f>
        <v>0</v>
      </c>
    </row>
    <row r="867" spans="1:65" s="2" customFormat="1" ht="16.5" customHeight="1">
      <c r="A867" s="36"/>
      <c r="B867" s="37"/>
      <c r="C867" s="207" t="s">
        <v>589</v>
      </c>
      <c r="D867" s="207" t="s">
        <v>149</v>
      </c>
      <c r="E867" s="208" t="s">
        <v>590</v>
      </c>
      <c r="F867" s="209" t="s">
        <v>591</v>
      </c>
      <c r="G867" s="210" t="s">
        <v>196</v>
      </c>
      <c r="H867" s="211">
        <v>218.648</v>
      </c>
      <c r="I867" s="212"/>
      <c r="J867" s="213">
        <f>ROUND(I867*H867,2)</f>
        <v>0</v>
      </c>
      <c r="K867" s="214"/>
      <c r="L867" s="39"/>
      <c r="M867" s="215" t="s">
        <v>1</v>
      </c>
      <c r="N867" s="216" t="s">
        <v>43</v>
      </c>
      <c r="O867" s="73"/>
      <c r="P867" s="217">
        <f>O867*H867</f>
        <v>0</v>
      </c>
      <c r="Q867" s="217">
        <v>2.9999999999999997E-4</v>
      </c>
      <c r="R867" s="217">
        <f>Q867*H867</f>
        <v>6.5594399999999997E-2</v>
      </c>
      <c r="S867" s="217">
        <v>0</v>
      </c>
      <c r="T867" s="218">
        <f>S867*H867</f>
        <v>0</v>
      </c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R867" s="219" t="s">
        <v>248</v>
      </c>
      <c r="AT867" s="219" t="s">
        <v>149</v>
      </c>
      <c r="AU867" s="219" t="s">
        <v>87</v>
      </c>
      <c r="AY867" s="18" t="s">
        <v>146</v>
      </c>
      <c r="BE867" s="112">
        <f>IF(N867="základní",J867,0)</f>
        <v>0</v>
      </c>
      <c r="BF867" s="112">
        <f>IF(N867="snížená",J867,0)</f>
        <v>0</v>
      </c>
      <c r="BG867" s="112">
        <f>IF(N867="zákl. přenesená",J867,0)</f>
        <v>0</v>
      </c>
      <c r="BH867" s="112">
        <f>IF(N867="sníž. přenesená",J867,0)</f>
        <v>0</v>
      </c>
      <c r="BI867" s="112">
        <f>IF(N867="nulová",J867,0)</f>
        <v>0</v>
      </c>
      <c r="BJ867" s="18" t="s">
        <v>83</v>
      </c>
      <c r="BK867" s="112">
        <f>ROUND(I867*H867,2)</f>
        <v>0</v>
      </c>
      <c r="BL867" s="18" t="s">
        <v>248</v>
      </c>
      <c r="BM867" s="219" t="s">
        <v>592</v>
      </c>
    </row>
    <row r="868" spans="1:65" s="13" customFormat="1" ht="10">
      <c r="B868" s="220"/>
      <c r="C868" s="221"/>
      <c r="D868" s="222" t="s">
        <v>155</v>
      </c>
      <c r="E868" s="223" t="s">
        <v>1</v>
      </c>
      <c r="F868" s="224" t="s">
        <v>156</v>
      </c>
      <c r="G868" s="221"/>
      <c r="H868" s="223" t="s">
        <v>1</v>
      </c>
      <c r="I868" s="225"/>
      <c r="J868" s="221"/>
      <c r="K868" s="221"/>
      <c r="L868" s="226"/>
      <c r="M868" s="227"/>
      <c r="N868" s="228"/>
      <c r="O868" s="228"/>
      <c r="P868" s="228"/>
      <c r="Q868" s="228"/>
      <c r="R868" s="228"/>
      <c r="S868" s="228"/>
      <c r="T868" s="229"/>
      <c r="AT868" s="230" t="s">
        <v>155</v>
      </c>
      <c r="AU868" s="230" t="s">
        <v>87</v>
      </c>
      <c r="AV868" s="13" t="s">
        <v>83</v>
      </c>
      <c r="AW868" s="13" t="s">
        <v>32</v>
      </c>
      <c r="AX868" s="13" t="s">
        <v>78</v>
      </c>
      <c r="AY868" s="230" t="s">
        <v>146</v>
      </c>
    </row>
    <row r="869" spans="1:65" s="13" customFormat="1" ht="10">
      <c r="B869" s="220"/>
      <c r="C869" s="221"/>
      <c r="D869" s="222" t="s">
        <v>155</v>
      </c>
      <c r="E869" s="223" t="s">
        <v>1</v>
      </c>
      <c r="F869" s="224" t="s">
        <v>157</v>
      </c>
      <c r="G869" s="221"/>
      <c r="H869" s="223" t="s">
        <v>1</v>
      </c>
      <c r="I869" s="225"/>
      <c r="J869" s="221"/>
      <c r="K869" s="221"/>
      <c r="L869" s="226"/>
      <c r="M869" s="227"/>
      <c r="N869" s="228"/>
      <c r="O869" s="228"/>
      <c r="P869" s="228"/>
      <c r="Q869" s="228"/>
      <c r="R869" s="228"/>
      <c r="S869" s="228"/>
      <c r="T869" s="229"/>
      <c r="AT869" s="230" t="s">
        <v>155</v>
      </c>
      <c r="AU869" s="230" t="s">
        <v>87</v>
      </c>
      <c r="AV869" s="13" t="s">
        <v>83</v>
      </c>
      <c r="AW869" s="13" t="s">
        <v>32</v>
      </c>
      <c r="AX869" s="13" t="s">
        <v>78</v>
      </c>
      <c r="AY869" s="230" t="s">
        <v>146</v>
      </c>
    </row>
    <row r="870" spans="1:65" s="14" customFormat="1" ht="20">
      <c r="B870" s="231"/>
      <c r="C870" s="232"/>
      <c r="D870" s="222" t="s">
        <v>155</v>
      </c>
      <c r="E870" s="233" t="s">
        <v>1</v>
      </c>
      <c r="F870" s="234" t="s">
        <v>593</v>
      </c>
      <c r="G870" s="232"/>
      <c r="H870" s="235">
        <v>65.736000000000004</v>
      </c>
      <c r="I870" s="236"/>
      <c r="J870" s="232"/>
      <c r="K870" s="232"/>
      <c r="L870" s="237"/>
      <c r="M870" s="238"/>
      <c r="N870" s="239"/>
      <c r="O870" s="239"/>
      <c r="P870" s="239"/>
      <c r="Q870" s="239"/>
      <c r="R870" s="239"/>
      <c r="S870" s="239"/>
      <c r="T870" s="240"/>
      <c r="AT870" s="241" t="s">
        <v>155</v>
      </c>
      <c r="AU870" s="241" t="s">
        <v>87</v>
      </c>
      <c r="AV870" s="14" t="s">
        <v>87</v>
      </c>
      <c r="AW870" s="14" t="s">
        <v>32</v>
      </c>
      <c r="AX870" s="14" t="s">
        <v>78</v>
      </c>
      <c r="AY870" s="241" t="s">
        <v>146</v>
      </c>
    </row>
    <row r="871" spans="1:65" s="13" customFormat="1" ht="10">
      <c r="B871" s="220"/>
      <c r="C871" s="221"/>
      <c r="D871" s="222" t="s">
        <v>155</v>
      </c>
      <c r="E871" s="223" t="s">
        <v>1</v>
      </c>
      <c r="F871" s="224" t="s">
        <v>206</v>
      </c>
      <c r="G871" s="221"/>
      <c r="H871" s="223" t="s">
        <v>1</v>
      </c>
      <c r="I871" s="225"/>
      <c r="J871" s="221"/>
      <c r="K871" s="221"/>
      <c r="L871" s="226"/>
      <c r="M871" s="227"/>
      <c r="N871" s="228"/>
      <c r="O871" s="228"/>
      <c r="P871" s="228"/>
      <c r="Q871" s="228"/>
      <c r="R871" s="228"/>
      <c r="S871" s="228"/>
      <c r="T871" s="229"/>
      <c r="AT871" s="230" t="s">
        <v>155</v>
      </c>
      <c r="AU871" s="230" t="s">
        <v>87</v>
      </c>
      <c r="AV871" s="13" t="s">
        <v>83</v>
      </c>
      <c r="AW871" s="13" t="s">
        <v>32</v>
      </c>
      <c r="AX871" s="13" t="s">
        <v>78</v>
      </c>
      <c r="AY871" s="230" t="s">
        <v>146</v>
      </c>
    </row>
    <row r="872" spans="1:65" s="14" customFormat="1" ht="10">
      <c r="B872" s="231"/>
      <c r="C872" s="232"/>
      <c r="D872" s="222" t="s">
        <v>155</v>
      </c>
      <c r="E872" s="233" t="s">
        <v>1</v>
      </c>
      <c r="F872" s="234" t="s">
        <v>237</v>
      </c>
      <c r="G872" s="232"/>
      <c r="H872" s="235">
        <v>-7.0919999999999996</v>
      </c>
      <c r="I872" s="236"/>
      <c r="J872" s="232"/>
      <c r="K872" s="232"/>
      <c r="L872" s="237"/>
      <c r="M872" s="238"/>
      <c r="N872" s="239"/>
      <c r="O872" s="239"/>
      <c r="P872" s="239"/>
      <c r="Q872" s="239"/>
      <c r="R872" s="239"/>
      <c r="S872" s="239"/>
      <c r="T872" s="240"/>
      <c r="AT872" s="241" t="s">
        <v>155</v>
      </c>
      <c r="AU872" s="241" t="s">
        <v>87</v>
      </c>
      <c r="AV872" s="14" t="s">
        <v>87</v>
      </c>
      <c r="AW872" s="14" t="s">
        <v>32</v>
      </c>
      <c r="AX872" s="14" t="s">
        <v>78</v>
      </c>
      <c r="AY872" s="241" t="s">
        <v>146</v>
      </c>
    </row>
    <row r="873" spans="1:65" s="14" customFormat="1" ht="10">
      <c r="B873" s="231"/>
      <c r="C873" s="232"/>
      <c r="D873" s="222" t="s">
        <v>155</v>
      </c>
      <c r="E873" s="233" t="s">
        <v>1</v>
      </c>
      <c r="F873" s="234" t="s">
        <v>207</v>
      </c>
      <c r="G873" s="232"/>
      <c r="H873" s="235">
        <v>-1.379</v>
      </c>
      <c r="I873" s="236"/>
      <c r="J873" s="232"/>
      <c r="K873" s="232"/>
      <c r="L873" s="237"/>
      <c r="M873" s="238"/>
      <c r="N873" s="239"/>
      <c r="O873" s="239"/>
      <c r="P873" s="239"/>
      <c r="Q873" s="239"/>
      <c r="R873" s="239"/>
      <c r="S873" s="239"/>
      <c r="T873" s="240"/>
      <c r="AT873" s="241" t="s">
        <v>155</v>
      </c>
      <c r="AU873" s="241" t="s">
        <v>87</v>
      </c>
      <c r="AV873" s="14" t="s">
        <v>87</v>
      </c>
      <c r="AW873" s="14" t="s">
        <v>32</v>
      </c>
      <c r="AX873" s="14" t="s">
        <v>78</v>
      </c>
      <c r="AY873" s="241" t="s">
        <v>146</v>
      </c>
    </row>
    <row r="874" spans="1:65" s="14" customFormat="1" ht="10">
      <c r="B874" s="231"/>
      <c r="C874" s="232"/>
      <c r="D874" s="222" t="s">
        <v>155</v>
      </c>
      <c r="E874" s="233" t="s">
        <v>1</v>
      </c>
      <c r="F874" s="234" t="s">
        <v>238</v>
      </c>
      <c r="G874" s="232"/>
      <c r="H874" s="235">
        <v>-1.5760000000000001</v>
      </c>
      <c r="I874" s="236"/>
      <c r="J874" s="232"/>
      <c r="K874" s="232"/>
      <c r="L874" s="237"/>
      <c r="M874" s="238"/>
      <c r="N874" s="239"/>
      <c r="O874" s="239"/>
      <c r="P874" s="239"/>
      <c r="Q874" s="239"/>
      <c r="R874" s="239"/>
      <c r="S874" s="239"/>
      <c r="T874" s="240"/>
      <c r="AT874" s="241" t="s">
        <v>155</v>
      </c>
      <c r="AU874" s="241" t="s">
        <v>87</v>
      </c>
      <c r="AV874" s="14" t="s">
        <v>87</v>
      </c>
      <c r="AW874" s="14" t="s">
        <v>32</v>
      </c>
      <c r="AX874" s="14" t="s">
        <v>78</v>
      </c>
      <c r="AY874" s="241" t="s">
        <v>146</v>
      </c>
    </row>
    <row r="875" spans="1:65" s="14" customFormat="1" ht="10">
      <c r="B875" s="231"/>
      <c r="C875" s="232"/>
      <c r="D875" s="222" t="s">
        <v>155</v>
      </c>
      <c r="E875" s="233" t="s">
        <v>1</v>
      </c>
      <c r="F875" s="234" t="s">
        <v>239</v>
      </c>
      <c r="G875" s="232"/>
      <c r="H875" s="235">
        <v>-0.7</v>
      </c>
      <c r="I875" s="236"/>
      <c r="J875" s="232"/>
      <c r="K875" s="232"/>
      <c r="L875" s="237"/>
      <c r="M875" s="238"/>
      <c r="N875" s="239"/>
      <c r="O875" s="239"/>
      <c r="P875" s="239"/>
      <c r="Q875" s="239"/>
      <c r="R875" s="239"/>
      <c r="S875" s="239"/>
      <c r="T875" s="240"/>
      <c r="AT875" s="241" t="s">
        <v>155</v>
      </c>
      <c r="AU875" s="241" t="s">
        <v>87</v>
      </c>
      <c r="AV875" s="14" t="s">
        <v>87</v>
      </c>
      <c r="AW875" s="14" t="s">
        <v>32</v>
      </c>
      <c r="AX875" s="14" t="s">
        <v>78</v>
      </c>
      <c r="AY875" s="241" t="s">
        <v>146</v>
      </c>
    </row>
    <row r="876" spans="1:65" s="16" customFormat="1" ht="10">
      <c r="B876" s="264"/>
      <c r="C876" s="265"/>
      <c r="D876" s="222" t="s">
        <v>155</v>
      </c>
      <c r="E876" s="266" t="s">
        <v>1</v>
      </c>
      <c r="F876" s="267" t="s">
        <v>187</v>
      </c>
      <c r="G876" s="265"/>
      <c r="H876" s="268">
        <v>54.988999999999997</v>
      </c>
      <c r="I876" s="269"/>
      <c r="J876" s="265"/>
      <c r="K876" s="265"/>
      <c r="L876" s="270"/>
      <c r="M876" s="271"/>
      <c r="N876" s="272"/>
      <c r="O876" s="272"/>
      <c r="P876" s="272"/>
      <c r="Q876" s="272"/>
      <c r="R876" s="272"/>
      <c r="S876" s="272"/>
      <c r="T876" s="273"/>
      <c r="AT876" s="274" t="s">
        <v>155</v>
      </c>
      <c r="AU876" s="274" t="s">
        <v>87</v>
      </c>
      <c r="AV876" s="16" t="s">
        <v>147</v>
      </c>
      <c r="AW876" s="16" t="s">
        <v>32</v>
      </c>
      <c r="AX876" s="16" t="s">
        <v>78</v>
      </c>
      <c r="AY876" s="274" t="s">
        <v>146</v>
      </c>
    </row>
    <row r="877" spans="1:65" s="13" customFormat="1" ht="10">
      <c r="B877" s="220"/>
      <c r="C877" s="221"/>
      <c r="D877" s="222" t="s">
        <v>155</v>
      </c>
      <c r="E877" s="223" t="s">
        <v>1</v>
      </c>
      <c r="F877" s="224" t="s">
        <v>159</v>
      </c>
      <c r="G877" s="221"/>
      <c r="H877" s="223" t="s">
        <v>1</v>
      </c>
      <c r="I877" s="225"/>
      <c r="J877" s="221"/>
      <c r="K877" s="221"/>
      <c r="L877" s="226"/>
      <c r="M877" s="227"/>
      <c r="N877" s="228"/>
      <c r="O877" s="228"/>
      <c r="P877" s="228"/>
      <c r="Q877" s="228"/>
      <c r="R877" s="228"/>
      <c r="S877" s="228"/>
      <c r="T877" s="229"/>
      <c r="AT877" s="230" t="s">
        <v>155</v>
      </c>
      <c r="AU877" s="230" t="s">
        <v>87</v>
      </c>
      <c r="AV877" s="13" t="s">
        <v>83</v>
      </c>
      <c r="AW877" s="13" t="s">
        <v>32</v>
      </c>
      <c r="AX877" s="13" t="s">
        <v>78</v>
      </c>
      <c r="AY877" s="230" t="s">
        <v>146</v>
      </c>
    </row>
    <row r="878" spans="1:65" s="14" customFormat="1" ht="20">
      <c r="B878" s="231"/>
      <c r="C878" s="232"/>
      <c r="D878" s="222" t="s">
        <v>155</v>
      </c>
      <c r="E878" s="233" t="s">
        <v>1</v>
      </c>
      <c r="F878" s="234" t="s">
        <v>593</v>
      </c>
      <c r="G878" s="232"/>
      <c r="H878" s="235">
        <v>65.736000000000004</v>
      </c>
      <c r="I878" s="236"/>
      <c r="J878" s="232"/>
      <c r="K878" s="232"/>
      <c r="L878" s="237"/>
      <c r="M878" s="238"/>
      <c r="N878" s="239"/>
      <c r="O878" s="239"/>
      <c r="P878" s="239"/>
      <c r="Q878" s="239"/>
      <c r="R878" s="239"/>
      <c r="S878" s="239"/>
      <c r="T878" s="240"/>
      <c r="AT878" s="241" t="s">
        <v>155</v>
      </c>
      <c r="AU878" s="241" t="s">
        <v>87</v>
      </c>
      <c r="AV878" s="14" t="s">
        <v>87</v>
      </c>
      <c r="AW878" s="14" t="s">
        <v>32</v>
      </c>
      <c r="AX878" s="14" t="s">
        <v>78</v>
      </c>
      <c r="AY878" s="241" t="s">
        <v>146</v>
      </c>
    </row>
    <row r="879" spans="1:65" s="13" customFormat="1" ht="10">
      <c r="B879" s="220"/>
      <c r="C879" s="221"/>
      <c r="D879" s="222" t="s">
        <v>155</v>
      </c>
      <c r="E879" s="223" t="s">
        <v>1</v>
      </c>
      <c r="F879" s="224" t="s">
        <v>206</v>
      </c>
      <c r="G879" s="221"/>
      <c r="H879" s="223" t="s">
        <v>1</v>
      </c>
      <c r="I879" s="225"/>
      <c r="J879" s="221"/>
      <c r="K879" s="221"/>
      <c r="L879" s="226"/>
      <c r="M879" s="227"/>
      <c r="N879" s="228"/>
      <c r="O879" s="228"/>
      <c r="P879" s="228"/>
      <c r="Q879" s="228"/>
      <c r="R879" s="228"/>
      <c r="S879" s="228"/>
      <c r="T879" s="229"/>
      <c r="AT879" s="230" t="s">
        <v>155</v>
      </c>
      <c r="AU879" s="230" t="s">
        <v>87</v>
      </c>
      <c r="AV879" s="13" t="s">
        <v>83</v>
      </c>
      <c r="AW879" s="13" t="s">
        <v>32</v>
      </c>
      <c r="AX879" s="13" t="s">
        <v>78</v>
      </c>
      <c r="AY879" s="230" t="s">
        <v>146</v>
      </c>
    </row>
    <row r="880" spans="1:65" s="14" customFormat="1" ht="10">
      <c r="B880" s="231"/>
      <c r="C880" s="232"/>
      <c r="D880" s="222" t="s">
        <v>155</v>
      </c>
      <c r="E880" s="233" t="s">
        <v>1</v>
      </c>
      <c r="F880" s="234" t="s">
        <v>237</v>
      </c>
      <c r="G880" s="232"/>
      <c r="H880" s="235">
        <v>-7.0919999999999996</v>
      </c>
      <c r="I880" s="236"/>
      <c r="J880" s="232"/>
      <c r="K880" s="232"/>
      <c r="L880" s="237"/>
      <c r="M880" s="238"/>
      <c r="N880" s="239"/>
      <c r="O880" s="239"/>
      <c r="P880" s="239"/>
      <c r="Q880" s="239"/>
      <c r="R880" s="239"/>
      <c r="S880" s="239"/>
      <c r="T880" s="240"/>
      <c r="AT880" s="241" t="s">
        <v>155</v>
      </c>
      <c r="AU880" s="241" t="s">
        <v>87</v>
      </c>
      <c r="AV880" s="14" t="s">
        <v>87</v>
      </c>
      <c r="AW880" s="14" t="s">
        <v>32</v>
      </c>
      <c r="AX880" s="14" t="s">
        <v>78</v>
      </c>
      <c r="AY880" s="241" t="s">
        <v>146</v>
      </c>
    </row>
    <row r="881" spans="2:51" s="14" customFormat="1" ht="10">
      <c r="B881" s="231"/>
      <c r="C881" s="232"/>
      <c r="D881" s="222" t="s">
        <v>155</v>
      </c>
      <c r="E881" s="233" t="s">
        <v>1</v>
      </c>
      <c r="F881" s="234" t="s">
        <v>207</v>
      </c>
      <c r="G881" s="232"/>
      <c r="H881" s="235">
        <v>-1.379</v>
      </c>
      <c r="I881" s="236"/>
      <c r="J881" s="232"/>
      <c r="K881" s="232"/>
      <c r="L881" s="237"/>
      <c r="M881" s="238"/>
      <c r="N881" s="239"/>
      <c r="O881" s="239"/>
      <c r="P881" s="239"/>
      <c r="Q881" s="239"/>
      <c r="R881" s="239"/>
      <c r="S881" s="239"/>
      <c r="T881" s="240"/>
      <c r="AT881" s="241" t="s">
        <v>155</v>
      </c>
      <c r="AU881" s="241" t="s">
        <v>87</v>
      </c>
      <c r="AV881" s="14" t="s">
        <v>87</v>
      </c>
      <c r="AW881" s="14" t="s">
        <v>32</v>
      </c>
      <c r="AX881" s="14" t="s">
        <v>78</v>
      </c>
      <c r="AY881" s="241" t="s">
        <v>146</v>
      </c>
    </row>
    <row r="882" spans="2:51" s="14" customFormat="1" ht="10">
      <c r="B882" s="231"/>
      <c r="C882" s="232"/>
      <c r="D882" s="222" t="s">
        <v>155</v>
      </c>
      <c r="E882" s="233" t="s">
        <v>1</v>
      </c>
      <c r="F882" s="234" t="s">
        <v>238</v>
      </c>
      <c r="G882" s="232"/>
      <c r="H882" s="235">
        <v>-1.5760000000000001</v>
      </c>
      <c r="I882" s="236"/>
      <c r="J882" s="232"/>
      <c r="K882" s="232"/>
      <c r="L882" s="237"/>
      <c r="M882" s="238"/>
      <c r="N882" s="239"/>
      <c r="O882" s="239"/>
      <c r="P882" s="239"/>
      <c r="Q882" s="239"/>
      <c r="R882" s="239"/>
      <c r="S882" s="239"/>
      <c r="T882" s="240"/>
      <c r="AT882" s="241" t="s">
        <v>155</v>
      </c>
      <c r="AU882" s="241" t="s">
        <v>87</v>
      </c>
      <c r="AV882" s="14" t="s">
        <v>87</v>
      </c>
      <c r="AW882" s="14" t="s">
        <v>32</v>
      </c>
      <c r="AX882" s="14" t="s">
        <v>78</v>
      </c>
      <c r="AY882" s="241" t="s">
        <v>146</v>
      </c>
    </row>
    <row r="883" spans="2:51" s="16" customFormat="1" ht="10">
      <c r="B883" s="264"/>
      <c r="C883" s="265"/>
      <c r="D883" s="222" t="s">
        <v>155</v>
      </c>
      <c r="E883" s="266" t="s">
        <v>1</v>
      </c>
      <c r="F883" s="267" t="s">
        <v>187</v>
      </c>
      <c r="G883" s="265"/>
      <c r="H883" s="268">
        <v>55.689</v>
      </c>
      <c r="I883" s="269"/>
      <c r="J883" s="265"/>
      <c r="K883" s="265"/>
      <c r="L883" s="270"/>
      <c r="M883" s="271"/>
      <c r="N883" s="272"/>
      <c r="O883" s="272"/>
      <c r="P883" s="272"/>
      <c r="Q883" s="272"/>
      <c r="R883" s="272"/>
      <c r="S883" s="272"/>
      <c r="T883" s="273"/>
      <c r="AT883" s="274" t="s">
        <v>155</v>
      </c>
      <c r="AU883" s="274" t="s">
        <v>87</v>
      </c>
      <c r="AV883" s="16" t="s">
        <v>147</v>
      </c>
      <c r="AW883" s="16" t="s">
        <v>32</v>
      </c>
      <c r="AX883" s="16" t="s">
        <v>78</v>
      </c>
      <c r="AY883" s="274" t="s">
        <v>146</v>
      </c>
    </row>
    <row r="884" spans="2:51" s="13" customFormat="1" ht="10">
      <c r="B884" s="220"/>
      <c r="C884" s="221"/>
      <c r="D884" s="222" t="s">
        <v>155</v>
      </c>
      <c r="E884" s="223" t="s">
        <v>1</v>
      </c>
      <c r="F884" s="224" t="s">
        <v>173</v>
      </c>
      <c r="G884" s="221"/>
      <c r="H884" s="223" t="s">
        <v>1</v>
      </c>
      <c r="I884" s="225"/>
      <c r="J884" s="221"/>
      <c r="K884" s="221"/>
      <c r="L884" s="226"/>
      <c r="M884" s="227"/>
      <c r="N884" s="228"/>
      <c r="O884" s="228"/>
      <c r="P884" s="228"/>
      <c r="Q884" s="228"/>
      <c r="R884" s="228"/>
      <c r="S884" s="228"/>
      <c r="T884" s="229"/>
      <c r="AT884" s="230" t="s">
        <v>155</v>
      </c>
      <c r="AU884" s="230" t="s">
        <v>87</v>
      </c>
      <c r="AV884" s="13" t="s">
        <v>83</v>
      </c>
      <c r="AW884" s="13" t="s">
        <v>32</v>
      </c>
      <c r="AX884" s="13" t="s">
        <v>78</v>
      </c>
      <c r="AY884" s="230" t="s">
        <v>146</v>
      </c>
    </row>
    <row r="885" spans="2:51" s="14" customFormat="1" ht="10">
      <c r="B885" s="231"/>
      <c r="C885" s="232"/>
      <c r="D885" s="222" t="s">
        <v>155</v>
      </c>
      <c r="E885" s="233" t="s">
        <v>1</v>
      </c>
      <c r="F885" s="234" t="s">
        <v>240</v>
      </c>
      <c r="G885" s="232"/>
      <c r="H885" s="235">
        <v>55.968000000000004</v>
      </c>
      <c r="I885" s="236"/>
      <c r="J885" s="232"/>
      <c r="K885" s="232"/>
      <c r="L885" s="237"/>
      <c r="M885" s="238"/>
      <c r="N885" s="239"/>
      <c r="O885" s="239"/>
      <c r="P885" s="239"/>
      <c r="Q885" s="239"/>
      <c r="R885" s="239"/>
      <c r="S885" s="239"/>
      <c r="T885" s="240"/>
      <c r="AT885" s="241" t="s">
        <v>155</v>
      </c>
      <c r="AU885" s="241" t="s">
        <v>87</v>
      </c>
      <c r="AV885" s="14" t="s">
        <v>87</v>
      </c>
      <c r="AW885" s="14" t="s">
        <v>32</v>
      </c>
      <c r="AX885" s="14" t="s">
        <v>78</v>
      </c>
      <c r="AY885" s="241" t="s">
        <v>146</v>
      </c>
    </row>
    <row r="886" spans="2:51" s="14" customFormat="1" ht="10">
      <c r="B886" s="231"/>
      <c r="C886" s="232"/>
      <c r="D886" s="222" t="s">
        <v>155</v>
      </c>
      <c r="E886" s="233" t="s">
        <v>1</v>
      </c>
      <c r="F886" s="234" t="s">
        <v>241</v>
      </c>
      <c r="G886" s="232"/>
      <c r="H886" s="235">
        <v>6.05</v>
      </c>
      <c r="I886" s="236"/>
      <c r="J886" s="232"/>
      <c r="K886" s="232"/>
      <c r="L886" s="237"/>
      <c r="M886" s="238"/>
      <c r="N886" s="239"/>
      <c r="O886" s="239"/>
      <c r="P886" s="239"/>
      <c r="Q886" s="239"/>
      <c r="R886" s="239"/>
      <c r="S886" s="239"/>
      <c r="T886" s="240"/>
      <c r="AT886" s="241" t="s">
        <v>155</v>
      </c>
      <c r="AU886" s="241" t="s">
        <v>87</v>
      </c>
      <c r="AV886" s="14" t="s">
        <v>87</v>
      </c>
      <c r="AW886" s="14" t="s">
        <v>32</v>
      </c>
      <c r="AX886" s="14" t="s">
        <v>78</v>
      </c>
      <c r="AY886" s="241" t="s">
        <v>146</v>
      </c>
    </row>
    <row r="887" spans="2:51" s="13" customFormat="1" ht="10">
      <c r="B887" s="220"/>
      <c r="C887" s="221"/>
      <c r="D887" s="222" t="s">
        <v>155</v>
      </c>
      <c r="E887" s="223" t="s">
        <v>1</v>
      </c>
      <c r="F887" s="224" t="s">
        <v>206</v>
      </c>
      <c r="G887" s="221"/>
      <c r="H887" s="223" t="s">
        <v>1</v>
      </c>
      <c r="I887" s="225"/>
      <c r="J887" s="221"/>
      <c r="K887" s="221"/>
      <c r="L887" s="226"/>
      <c r="M887" s="227"/>
      <c r="N887" s="228"/>
      <c r="O887" s="228"/>
      <c r="P887" s="228"/>
      <c r="Q887" s="228"/>
      <c r="R887" s="228"/>
      <c r="S887" s="228"/>
      <c r="T887" s="229"/>
      <c r="AT887" s="230" t="s">
        <v>155</v>
      </c>
      <c r="AU887" s="230" t="s">
        <v>87</v>
      </c>
      <c r="AV887" s="13" t="s">
        <v>83</v>
      </c>
      <c r="AW887" s="13" t="s">
        <v>32</v>
      </c>
      <c r="AX887" s="13" t="s">
        <v>78</v>
      </c>
      <c r="AY887" s="230" t="s">
        <v>146</v>
      </c>
    </row>
    <row r="888" spans="2:51" s="14" customFormat="1" ht="10">
      <c r="B888" s="231"/>
      <c r="C888" s="232"/>
      <c r="D888" s="222" t="s">
        <v>155</v>
      </c>
      <c r="E888" s="233" t="s">
        <v>1</v>
      </c>
      <c r="F888" s="234" t="s">
        <v>242</v>
      </c>
      <c r="G888" s="232"/>
      <c r="H888" s="235">
        <v>-4.7279999999999998</v>
      </c>
      <c r="I888" s="236"/>
      <c r="J888" s="232"/>
      <c r="K888" s="232"/>
      <c r="L888" s="237"/>
      <c r="M888" s="238"/>
      <c r="N888" s="239"/>
      <c r="O888" s="239"/>
      <c r="P888" s="239"/>
      <c r="Q888" s="239"/>
      <c r="R888" s="239"/>
      <c r="S888" s="239"/>
      <c r="T888" s="240"/>
      <c r="AT888" s="241" t="s">
        <v>155</v>
      </c>
      <c r="AU888" s="241" t="s">
        <v>87</v>
      </c>
      <c r="AV888" s="14" t="s">
        <v>87</v>
      </c>
      <c r="AW888" s="14" t="s">
        <v>32</v>
      </c>
      <c r="AX888" s="14" t="s">
        <v>78</v>
      </c>
      <c r="AY888" s="241" t="s">
        <v>146</v>
      </c>
    </row>
    <row r="889" spans="2:51" s="14" customFormat="1" ht="10">
      <c r="B889" s="231"/>
      <c r="C889" s="232"/>
      <c r="D889" s="222" t="s">
        <v>155</v>
      </c>
      <c r="E889" s="233" t="s">
        <v>1</v>
      </c>
      <c r="F889" s="234" t="s">
        <v>243</v>
      </c>
      <c r="G889" s="232"/>
      <c r="H889" s="235">
        <v>-1.379</v>
      </c>
      <c r="I889" s="236"/>
      <c r="J889" s="232"/>
      <c r="K889" s="232"/>
      <c r="L889" s="237"/>
      <c r="M889" s="238"/>
      <c r="N889" s="239"/>
      <c r="O889" s="239"/>
      <c r="P889" s="239"/>
      <c r="Q889" s="239"/>
      <c r="R889" s="239"/>
      <c r="S889" s="239"/>
      <c r="T889" s="240"/>
      <c r="AT889" s="241" t="s">
        <v>155</v>
      </c>
      <c r="AU889" s="241" t="s">
        <v>87</v>
      </c>
      <c r="AV889" s="14" t="s">
        <v>87</v>
      </c>
      <c r="AW889" s="14" t="s">
        <v>32</v>
      </c>
      <c r="AX889" s="14" t="s">
        <v>78</v>
      </c>
      <c r="AY889" s="241" t="s">
        <v>146</v>
      </c>
    </row>
    <row r="890" spans="2:51" s="14" customFormat="1" ht="10">
      <c r="B890" s="231"/>
      <c r="C890" s="232"/>
      <c r="D890" s="222" t="s">
        <v>155</v>
      </c>
      <c r="E890" s="233" t="s">
        <v>1</v>
      </c>
      <c r="F890" s="234" t="s">
        <v>244</v>
      </c>
      <c r="G890" s="232"/>
      <c r="H890" s="235">
        <v>-1.5760000000000001</v>
      </c>
      <c r="I890" s="236"/>
      <c r="J890" s="232"/>
      <c r="K890" s="232"/>
      <c r="L890" s="237"/>
      <c r="M890" s="238"/>
      <c r="N890" s="239"/>
      <c r="O890" s="239"/>
      <c r="P890" s="239"/>
      <c r="Q890" s="239"/>
      <c r="R890" s="239"/>
      <c r="S890" s="239"/>
      <c r="T890" s="240"/>
      <c r="AT890" s="241" t="s">
        <v>155</v>
      </c>
      <c r="AU890" s="241" t="s">
        <v>87</v>
      </c>
      <c r="AV890" s="14" t="s">
        <v>87</v>
      </c>
      <c r="AW890" s="14" t="s">
        <v>32</v>
      </c>
      <c r="AX890" s="14" t="s">
        <v>78</v>
      </c>
      <c r="AY890" s="241" t="s">
        <v>146</v>
      </c>
    </row>
    <row r="891" spans="2:51" s="14" customFormat="1" ht="10">
      <c r="B891" s="231"/>
      <c r="C891" s="232"/>
      <c r="D891" s="222" t="s">
        <v>155</v>
      </c>
      <c r="E891" s="233" t="s">
        <v>1</v>
      </c>
      <c r="F891" s="234" t="s">
        <v>239</v>
      </c>
      <c r="G891" s="232"/>
      <c r="H891" s="235">
        <v>-0.7</v>
      </c>
      <c r="I891" s="236"/>
      <c r="J891" s="232"/>
      <c r="K891" s="232"/>
      <c r="L891" s="237"/>
      <c r="M891" s="238"/>
      <c r="N891" s="239"/>
      <c r="O891" s="239"/>
      <c r="P891" s="239"/>
      <c r="Q891" s="239"/>
      <c r="R891" s="239"/>
      <c r="S891" s="239"/>
      <c r="T891" s="240"/>
      <c r="AT891" s="241" t="s">
        <v>155</v>
      </c>
      <c r="AU891" s="241" t="s">
        <v>87</v>
      </c>
      <c r="AV891" s="14" t="s">
        <v>87</v>
      </c>
      <c r="AW891" s="14" t="s">
        <v>32</v>
      </c>
      <c r="AX891" s="14" t="s">
        <v>78</v>
      </c>
      <c r="AY891" s="241" t="s">
        <v>146</v>
      </c>
    </row>
    <row r="892" spans="2:51" s="16" customFormat="1" ht="10">
      <c r="B892" s="264"/>
      <c r="C892" s="265"/>
      <c r="D892" s="222" t="s">
        <v>155</v>
      </c>
      <c r="E892" s="266" t="s">
        <v>1</v>
      </c>
      <c r="F892" s="267" t="s">
        <v>187</v>
      </c>
      <c r="G892" s="265"/>
      <c r="H892" s="268">
        <v>53.634999999999998</v>
      </c>
      <c r="I892" s="269"/>
      <c r="J892" s="265"/>
      <c r="K892" s="265"/>
      <c r="L892" s="270"/>
      <c r="M892" s="271"/>
      <c r="N892" s="272"/>
      <c r="O892" s="272"/>
      <c r="P892" s="272"/>
      <c r="Q892" s="272"/>
      <c r="R892" s="272"/>
      <c r="S892" s="272"/>
      <c r="T892" s="273"/>
      <c r="AT892" s="274" t="s">
        <v>155</v>
      </c>
      <c r="AU892" s="274" t="s">
        <v>87</v>
      </c>
      <c r="AV892" s="16" t="s">
        <v>147</v>
      </c>
      <c r="AW892" s="16" t="s">
        <v>32</v>
      </c>
      <c r="AX892" s="16" t="s">
        <v>78</v>
      </c>
      <c r="AY892" s="274" t="s">
        <v>146</v>
      </c>
    </row>
    <row r="893" spans="2:51" s="13" customFormat="1" ht="10">
      <c r="B893" s="220"/>
      <c r="C893" s="221"/>
      <c r="D893" s="222" t="s">
        <v>155</v>
      </c>
      <c r="E893" s="223" t="s">
        <v>1</v>
      </c>
      <c r="F893" s="224" t="s">
        <v>174</v>
      </c>
      <c r="G893" s="221"/>
      <c r="H893" s="223" t="s">
        <v>1</v>
      </c>
      <c r="I893" s="225"/>
      <c r="J893" s="221"/>
      <c r="K893" s="221"/>
      <c r="L893" s="226"/>
      <c r="M893" s="227"/>
      <c r="N893" s="228"/>
      <c r="O893" s="228"/>
      <c r="P893" s="228"/>
      <c r="Q893" s="228"/>
      <c r="R893" s="228"/>
      <c r="S893" s="228"/>
      <c r="T893" s="229"/>
      <c r="AT893" s="230" t="s">
        <v>155</v>
      </c>
      <c r="AU893" s="230" t="s">
        <v>87</v>
      </c>
      <c r="AV893" s="13" t="s">
        <v>83</v>
      </c>
      <c r="AW893" s="13" t="s">
        <v>32</v>
      </c>
      <c r="AX893" s="13" t="s">
        <v>78</v>
      </c>
      <c r="AY893" s="230" t="s">
        <v>146</v>
      </c>
    </row>
    <row r="894" spans="2:51" s="14" customFormat="1" ht="10">
      <c r="B894" s="231"/>
      <c r="C894" s="232"/>
      <c r="D894" s="222" t="s">
        <v>155</v>
      </c>
      <c r="E894" s="233" t="s">
        <v>1</v>
      </c>
      <c r="F894" s="234" t="s">
        <v>245</v>
      </c>
      <c r="G894" s="232"/>
      <c r="H894" s="235">
        <v>55.968000000000004</v>
      </c>
      <c r="I894" s="236"/>
      <c r="J894" s="232"/>
      <c r="K894" s="232"/>
      <c r="L894" s="237"/>
      <c r="M894" s="238"/>
      <c r="N894" s="239"/>
      <c r="O894" s="239"/>
      <c r="P894" s="239"/>
      <c r="Q894" s="239"/>
      <c r="R894" s="239"/>
      <c r="S894" s="239"/>
      <c r="T894" s="240"/>
      <c r="AT894" s="241" t="s">
        <v>155</v>
      </c>
      <c r="AU894" s="241" t="s">
        <v>87</v>
      </c>
      <c r="AV894" s="14" t="s">
        <v>87</v>
      </c>
      <c r="AW894" s="14" t="s">
        <v>32</v>
      </c>
      <c r="AX894" s="14" t="s">
        <v>78</v>
      </c>
      <c r="AY894" s="241" t="s">
        <v>146</v>
      </c>
    </row>
    <row r="895" spans="2:51" s="14" customFormat="1" ht="10">
      <c r="B895" s="231"/>
      <c r="C895" s="232"/>
      <c r="D895" s="222" t="s">
        <v>155</v>
      </c>
      <c r="E895" s="233" t="s">
        <v>1</v>
      </c>
      <c r="F895" s="234" t="s">
        <v>241</v>
      </c>
      <c r="G895" s="232"/>
      <c r="H895" s="235">
        <v>6.05</v>
      </c>
      <c r="I895" s="236"/>
      <c r="J895" s="232"/>
      <c r="K895" s="232"/>
      <c r="L895" s="237"/>
      <c r="M895" s="238"/>
      <c r="N895" s="239"/>
      <c r="O895" s="239"/>
      <c r="P895" s="239"/>
      <c r="Q895" s="239"/>
      <c r="R895" s="239"/>
      <c r="S895" s="239"/>
      <c r="T895" s="240"/>
      <c r="AT895" s="241" t="s">
        <v>155</v>
      </c>
      <c r="AU895" s="241" t="s">
        <v>87</v>
      </c>
      <c r="AV895" s="14" t="s">
        <v>87</v>
      </c>
      <c r="AW895" s="14" t="s">
        <v>32</v>
      </c>
      <c r="AX895" s="14" t="s">
        <v>78</v>
      </c>
      <c r="AY895" s="241" t="s">
        <v>146</v>
      </c>
    </row>
    <row r="896" spans="2:51" s="13" customFormat="1" ht="10">
      <c r="B896" s="220"/>
      <c r="C896" s="221"/>
      <c r="D896" s="222" t="s">
        <v>155</v>
      </c>
      <c r="E896" s="223" t="s">
        <v>1</v>
      </c>
      <c r="F896" s="224" t="s">
        <v>206</v>
      </c>
      <c r="G896" s="221"/>
      <c r="H896" s="223" t="s">
        <v>1</v>
      </c>
      <c r="I896" s="225"/>
      <c r="J896" s="221"/>
      <c r="K896" s="221"/>
      <c r="L896" s="226"/>
      <c r="M896" s="227"/>
      <c r="N896" s="228"/>
      <c r="O896" s="228"/>
      <c r="P896" s="228"/>
      <c r="Q896" s="228"/>
      <c r="R896" s="228"/>
      <c r="S896" s="228"/>
      <c r="T896" s="229"/>
      <c r="AT896" s="230" t="s">
        <v>155</v>
      </c>
      <c r="AU896" s="230" t="s">
        <v>87</v>
      </c>
      <c r="AV896" s="13" t="s">
        <v>83</v>
      </c>
      <c r="AW896" s="13" t="s">
        <v>32</v>
      </c>
      <c r="AX896" s="13" t="s">
        <v>78</v>
      </c>
      <c r="AY896" s="230" t="s">
        <v>146</v>
      </c>
    </row>
    <row r="897" spans="1:65" s="14" customFormat="1" ht="10">
      <c r="B897" s="231"/>
      <c r="C897" s="232"/>
      <c r="D897" s="222" t="s">
        <v>155</v>
      </c>
      <c r="E897" s="233" t="s">
        <v>1</v>
      </c>
      <c r="F897" s="234" t="s">
        <v>242</v>
      </c>
      <c r="G897" s="232"/>
      <c r="H897" s="235">
        <v>-4.7279999999999998</v>
      </c>
      <c r="I897" s="236"/>
      <c r="J897" s="232"/>
      <c r="K897" s="232"/>
      <c r="L897" s="237"/>
      <c r="M897" s="238"/>
      <c r="N897" s="239"/>
      <c r="O897" s="239"/>
      <c r="P897" s="239"/>
      <c r="Q897" s="239"/>
      <c r="R897" s="239"/>
      <c r="S897" s="239"/>
      <c r="T897" s="240"/>
      <c r="AT897" s="241" t="s">
        <v>155</v>
      </c>
      <c r="AU897" s="241" t="s">
        <v>87</v>
      </c>
      <c r="AV897" s="14" t="s">
        <v>87</v>
      </c>
      <c r="AW897" s="14" t="s">
        <v>32</v>
      </c>
      <c r="AX897" s="14" t="s">
        <v>78</v>
      </c>
      <c r="AY897" s="241" t="s">
        <v>146</v>
      </c>
    </row>
    <row r="898" spans="1:65" s="14" customFormat="1" ht="10">
      <c r="B898" s="231"/>
      <c r="C898" s="232"/>
      <c r="D898" s="222" t="s">
        <v>155</v>
      </c>
      <c r="E898" s="233" t="s">
        <v>1</v>
      </c>
      <c r="F898" s="234" t="s">
        <v>243</v>
      </c>
      <c r="G898" s="232"/>
      <c r="H898" s="235">
        <v>-1.379</v>
      </c>
      <c r="I898" s="236"/>
      <c r="J898" s="232"/>
      <c r="K898" s="232"/>
      <c r="L898" s="237"/>
      <c r="M898" s="238"/>
      <c r="N898" s="239"/>
      <c r="O898" s="239"/>
      <c r="P898" s="239"/>
      <c r="Q898" s="239"/>
      <c r="R898" s="239"/>
      <c r="S898" s="239"/>
      <c r="T898" s="240"/>
      <c r="AT898" s="241" t="s">
        <v>155</v>
      </c>
      <c r="AU898" s="241" t="s">
        <v>87</v>
      </c>
      <c r="AV898" s="14" t="s">
        <v>87</v>
      </c>
      <c r="AW898" s="14" t="s">
        <v>32</v>
      </c>
      <c r="AX898" s="14" t="s">
        <v>78</v>
      </c>
      <c r="AY898" s="241" t="s">
        <v>146</v>
      </c>
    </row>
    <row r="899" spans="1:65" s="14" customFormat="1" ht="10">
      <c r="B899" s="231"/>
      <c r="C899" s="232"/>
      <c r="D899" s="222" t="s">
        <v>155</v>
      </c>
      <c r="E899" s="233" t="s">
        <v>1</v>
      </c>
      <c r="F899" s="234" t="s">
        <v>244</v>
      </c>
      <c r="G899" s="232"/>
      <c r="H899" s="235">
        <v>-1.5760000000000001</v>
      </c>
      <c r="I899" s="236"/>
      <c r="J899" s="232"/>
      <c r="K899" s="232"/>
      <c r="L899" s="237"/>
      <c r="M899" s="238"/>
      <c r="N899" s="239"/>
      <c r="O899" s="239"/>
      <c r="P899" s="239"/>
      <c r="Q899" s="239"/>
      <c r="R899" s="239"/>
      <c r="S899" s="239"/>
      <c r="T899" s="240"/>
      <c r="AT899" s="241" t="s">
        <v>155</v>
      </c>
      <c r="AU899" s="241" t="s">
        <v>87</v>
      </c>
      <c r="AV899" s="14" t="s">
        <v>87</v>
      </c>
      <c r="AW899" s="14" t="s">
        <v>32</v>
      </c>
      <c r="AX899" s="14" t="s">
        <v>78</v>
      </c>
      <c r="AY899" s="241" t="s">
        <v>146</v>
      </c>
    </row>
    <row r="900" spans="1:65" s="16" customFormat="1" ht="10">
      <c r="B900" s="264"/>
      <c r="C900" s="265"/>
      <c r="D900" s="222" t="s">
        <v>155</v>
      </c>
      <c r="E900" s="266" t="s">
        <v>1</v>
      </c>
      <c r="F900" s="267" t="s">
        <v>187</v>
      </c>
      <c r="G900" s="265"/>
      <c r="H900" s="268">
        <v>54.335000000000001</v>
      </c>
      <c r="I900" s="269"/>
      <c r="J900" s="265"/>
      <c r="K900" s="265"/>
      <c r="L900" s="270"/>
      <c r="M900" s="271"/>
      <c r="N900" s="272"/>
      <c r="O900" s="272"/>
      <c r="P900" s="272"/>
      <c r="Q900" s="272"/>
      <c r="R900" s="272"/>
      <c r="S900" s="272"/>
      <c r="T900" s="273"/>
      <c r="AT900" s="274" t="s">
        <v>155</v>
      </c>
      <c r="AU900" s="274" t="s">
        <v>87</v>
      </c>
      <c r="AV900" s="16" t="s">
        <v>147</v>
      </c>
      <c r="AW900" s="16" t="s">
        <v>32</v>
      </c>
      <c r="AX900" s="16" t="s">
        <v>78</v>
      </c>
      <c r="AY900" s="274" t="s">
        <v>146</v>
      </c>
    </row>
    <row r="901" spans="1:65" s="15" customFormat="1" ht="10">
      <c r="B901" s="242"/>
      <c r="C901" s="243"/>
      <c r="D901" s="222" t="s">
        <v>155</v>
      </c>
      <c r="E901" s="244" t="s">
        <v>1</v>
      </c>
      <c r="F901" s="245" t="s">
        <v>160</v>
      </c>
      <c r="G901" s="243"/>
      <c r="H901" s="246">
        <v>218.648</v>
      </c>
      <c r="I901" s="247"/>
      <c r="J901" s="243"/>
      <c r="K901" s="243"/>
      <c r="L901" s="248"/>
      <c r="M901" s="249"/>
      <c r="N901" s="250"/>
      <c r="O901" s="250"/>
      <c r="P901" s="250"/>
      <c r="Q901" s="250"/>
      <c r="R901" s="250"/>
      <c r="S901" s="250"/>
      <c r="T901" s="251"/>
      <c r="AT901" s="252" t="s">
        <v>155</v>
      </c>
      <c r="AU901" s="252" t="s">
        <v>87</v>
      </c>
      <c r="AV901" s="15" t="s">
        <v>153</v>
      </c>
      <c r="AW901" s="15" t="s">
        <v>32</v>
      </c>
      <c r="AX901" s="15" t="s">
        <v>83</v>
      </c>
      <c r="AY901" s="252" t="s">
        <v>146</v>
      </c>
    </row>
    <row r="902" spans="1:65" s="2" customFormat="1" ht="24.15" customHeight="1">
      <c r="A902" s="36"/>
      <c r="B902" s="37"/>
      <c r="C902" s="207" t="s">
        <v>594</v>
      </c>
      <c r="D902" s="207" t="s">
        <v>149</v>
      </c>
      <c r="E902" s="208" t="s">
        <v>595</v>
      </c>
      <c r="F902" s="209" t="s">
        <v>596</v>
      </c>
      <c r="G902" s="210" t="s">
        <v>196</v>
      </c>
      <c r="H902" s="211">
        <v>218.648</v>
      </c>
      <c r="I902" s="212"/>
      <c r="J902" s="213">
        <f>ROUND(I902*H902,2)</f>
        <v>0</v>
      </c>
      <c r="K902" s="214"/>
      <c r="L902" s="39"/>
      <c r="M902" s="215" t="s">
        <v>1</v>
      </c>
      <c r="N902" s="216" t="s">
        <v>43</v>
      </c>
      <c r="O902" s="73"/>
      <c r="P902" s="217">
        <f>O902*H902</f>
        <v>0</v>
      </c>
      <c r="Q902" s="217">
        <v>1.5E-3</v>
      </c>
      <c r="R902" s="217">
        <f>Q902*H902</f>
        <v>0.32797199999999999</v>
      </c>
      <c r="S902" s="217">
        <v>0</v>
      </c>
      <c r="T902" s="218">
        <f>S902*H902</f>
        <v>0</v>
      </c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R902" s="219" t="s">
        <v>248</v>
      </c>
      <c r="AT902" s="219" t="s">
        <v>149</v>
      </c>
      <c r="AU902" s="219" t="s">
        <v>87</v>
      </c>
      <c r="AY902" s="18" t="s">
        <v>146</v>
      </c>
      <c r="BE902" s="112">
        <f>IF(N902="základní",J902,0)</f>
        <v>0</v>
      </c>
      <c r="BF902" s="112">
        <f>IF(N902="snížená",J902,0)</f>
        <v>0</v>
      </c>
      <c r="BG902" s="112">
        <f>IF(N902="zákl. přenesená",J902,0)</f>
        <v>0</v>
      </c>
      <c r="BH902" s="112">
        <f>IF(N902="sníž. přenesená",J902,0)</f>
        <v>0</v>
      </c>
      <c r="BI902" s="112">
        <f>IF(N902="nulová",J902,0)</f>
        <v>0</v>
      </c>
      <c r="BJ902" s="18" t="s">
        <v>83</v>
      </c>
      <c r="BK902" s="112">
        <f>ROUND(I902*H902,2)</f>
        <v>0</v>
      </c>
      <c r="BL902" s="18" t="s">
        <v>248</v>
      </c>
      <c r="BM902" s="219" t="s">
        <v>597</v>
      </c>
    </row>
    <row r="903" spans="1:65" s="13" customFormat="1" ht="10">
      <c r="B903" s="220"/>
      <c r="C903" s="221"/>
      <c r="D903" s="222" t="s">
        <v>155</v>
      </c>
      <c r="E903" s="223" t="s">
        <v>1</v>
      </c>
      <c r="F903" s="224" t="s">
        <v>156</v>
      </c>
      <c r="G903" s="221"/>
      <c r="H903" s="223" t="s">
        <v>1</v>
      </c>
      <c r="I903" s="225"/>
      <c r="J903" s="221"/>
      <c r="K903" s="221"/>
      <c r="L903" s="226"/>
      <c r="M903" s="227"/>
      <c r="N903" s="228"/>
      <c r="O903" s="228"/>
      <c r="P903" s="228"/>
      <c r="Q903" s="228"/>
      <c r="R903" s="228"/>
      <c r="S903" s="228"/>
      <c r="T903" s="229"/>
      <c r="AT903" s="230" t="s">
        <v>155</v>
      </c>
      <c r="AU903" s="230" t="s">
        <v>87</v>
      </c>
      <c r="AV903" s="13" t="s">
        <v>83</v>
      </c>
      <c r="AW903" s="13" t="s">
        <v>32</v>
      </c>
      <c r="AX903" s="13" t="s">
        <v>78</v>
      </c>
      <c r="AY903" s="230" t="s">
        <v>146</v>
      </c>
    </row>
    <row r="904" spans="1:65" s="13" customFormat="1" ht="10">
      <c r="B904" s="220"/>
      <c r="C904" s="221"/>
      <c r="D904" s="222" t="s">
        <v>155</v>
      </c>
      <c r="E904" s="223" t="s">
        <v>1</v>
      </c>
      <c r="F904" s="224" t="s">
        <v>157</v>
      </c>
      <c r="G904" s="221"/>
      <c r="H904" s="223" t="s">
        <v>1</v>
      </c>
      <c r="I904" s="225"/>
      <c r="J904" s="221"/>
      <c r="K904" s="221"/>
      <c r="L904" s="226"/>
      <c r="M904" s="227"/>
      <c r="N904" s="228"/>
      <c r="O904" s="228"/>
      <c r="P904" s="228"/>
      <c r="Q904" s="228"/>
      <c r="R904" s="228"/>
      <c r="S904" s="228"/>
      <c r="T904" s="229"/>
      <c r="AT904" s="230" t="s">
        <v>155</v>
      </c>
      <c r="AU904" s="230" t="s">
        <v>87</v>
      </c>
      <c r="AV904" s="13" t="s">
        <v>83</v>
      </c>
      <c r="AW904" s="13" t="s">
        <v>32</v>
      </c>
      <c r="AX904" s="13" t="s">
        <v>78</v>
      </c>
      <c r="AY904" s="230" t="s">
        <v>146</v>
      </c>
    </row>
    <row r="905" spans="1:65" s="14" customFormat="1" ht="20">
      <c r="B905" s="231"/>
      <c r="C905" s="232"/>
      <c r="D905" s="222" t="s">
        <v>155</v>
      </c>
      <c r="E905" s="233" t="s">
        <v>1</v>
      </c>
      <c r="F905" s="234" t="s">
        <v>593</v>
      </c>
      <c r="G905" s="232"/>
      <c r="H905" s="235">
        <v>65.736000000000004</v>
      </c>
      <c r="I905" s="236"/>
      <c r="J905" s="232"/>
      <c r="K905" s="232"/>
      <c r="L905" s="237"/>
      <c r="M905" s="238"/>
      <c r="N905" s="239"/>
      <c r="O905" s="239"/>
      <c r="P905" s="239"/>
      <c r="Q905" s="239"/>
      <c r="R905" s="239"/>
      <c r="S905" s="239"/>
      <c r="T905" s="240"/>
      <c r="AT905" s="241" t="s">
        <v>155</v>
      </c>
      <c r="AU905" s="241" t="s">
        <v>87</v>
      </c>
      <c r="AV905" s="14" t="s">
        <v>87</v>
      </c>
      <c r="AW905" s="14" t="s">
        <v>32</v>
      </c>
      <c r="AX905" s="14" t="s">
        <v>78</v>
      </c>
      <c r="AY905" s="241" t="s">
        <v>146</v>
      </c>
    </row>
    <row r="906" spans="1:65" s="13" customFormat="1" ht="10">
      <c r="B906" s="220"/>
      <c r="C906" s="221"/>
      <c r="D906" s="222" t="s">
        <v>155</v>
      </c>
      <c r="E906" s="223" t="s">
        <v>1</v>
      </c>
      <c r="F906" s="224" t="s">
        <v>206</v>
      </c>
      <c r="G906" s="221"/>
      <c r="H906" s="223" t="s">
        <v>1</v>
      </c>
      <c r="I906" s="225"/>
      <c r="J906" s="221"/>
      <c r="K906" s="221"/>
      <c r="L906" s="226"/>
      <c r="M906" s="227"/>
      <c r="N906" s="228"/>
      <c r="O906" s="228"/>
      <c r="P906" s="228"/>
      <c r="Q906" s="228"/>
      <c r="R906" s="228"/>
      <c r="S906" s="228"/>
      <c r="T906" s="229"/>
      <c r="AT906" s="230" t="s">
        <v>155</v>
      </c>
      <c r="AU906" s="230" t="s">
        <v>87</v>
      </c>
      <c r="AV906" s="13" t="s">
        <v>83</v>
      </c>
      <c r="AW906" s="13" t="s">
        <v>32</v>
      </c>
      <c r="AX906" s="13" t="s">
        <v>78</v>
      </c>
      <c r="AY906" s="230" t="s">
        <v>146</v>
      </c>
    </row>
    <row r="907" spans="1:65" s="14" customFormat="1" ht="10">
      <c r="B907" s="231"/>
      <c r="C907" s="232"/>
      <c r="D907" s="222" t="s">
        <v>155</v>
      </c>
      <c r="E907" s="233" t="s">
        <v>1</v>
      </c>
      <c r="F907" s="234" t="s">
        <v>237</v>
      </c>
      <c r="G907" s="232"/>
      <c r="H907" s="235">
        <v>-7.0919999999999996</v>
      </c>
      <c r="I907" s="236"/>
      <c r="J907" s="232"/>
      <c r="K907" s="232"/>
      <c r="L907" s="237"/>
      <c r="M907" s="238"/>
      <c r="N907" s="239"/>
      <c r="O907" s="239"/>
      <c r="P907" s="239"/>
      <c r="Q907" s="239"/>
      <c r="R907" s="239"/>
      <c r="S907" s="239"/>
      <c r="T907" s="240"/>
      <c r="AT907" s="241" t="s">
        <v>155</v>
      </c>
      <c r="AU907" s="241" t="s">
        <v>87</v>
      </c>
      <c r="AV907" s="14" t="s">
        <v>87</v>
      </c>
      <c r="AW907" s="14" t="s">
        <v>32</v>
      </c>
      <c r="AX907" s="14" t="s">
        <v>78</v>
      </c>
      <c r="AY907" s="241" t="s">
        <v>146</v>
      </c>
    </row>
    <row r="908" spans="1:65" s="14" customFormat="1" ht="10">
      <c r="B908" s="231"/>
      <c r="C908" s="232"/>
      <c r="D908" s="222" t="s">
        <v>155</v>
      </c>
      <c r="E908" s="233" t="s">
        <v>1</v>
      </c>
      <c r="F908" s="234" t="s">
        <v>207</v>
      </c>
      <c r="G908" s="232"/>
      <c r="H908" s="235">
        <v>-1.379</v>
      </c>
      <c r="I908" s="236"/>
      <c r="J908" s="232"/>
      <c r="K908" s="232"/>
      <c r="L908" s="237"/>
      <c r="M908" s="238"/>
      <c r="N908" s="239"/>
      <c r="O908" s="239"/>
      <c r="P908" s="239"/>
      <c r="Q908" s="239"/>
      <c r="R908" s="239"/>
      <c r="S908" s="239"/>
      <c r="T908" s="240"/>
      <c r="AT908" s="241" t="s">
        <v>155</v>
      </c>
      <c r="AU908" s="241" t="s">
        <v>87</v>
      </c>
      <c r="AV908" s="14" t="s">
        <v>87</v>
      </c>
      <c r="AW908" s="14" t="s">
        <v>32</v>
      </c>
      <c r="AX908" s="14" t="s">
        <v>78</v>
      </c>
      <c r="AY908" s="241" t="s">
        <v>146</v>
      </c>
    </row>
    <row r="909" spans="1:65" s="14" customFormat="1" ht="10">
      <c r="B909" s="231"/>
      <c r="C909" s="232"/>
      <c r="D909" s="222" t="s">
        <v>155</v>
      </c>
      <c r="E909" s="233" t="s">
        <v>1</v>
      </c>
      <c r="F909" s="234" t="s">
        <v>238</v>
      </c>
      <c r="G909" s="232"/>
      <c r="H909" s="235">
        <v>-1.5760000000000001</v>
      </c>
      <c r="I909" s="236"/>
      <c r="J909" s="232"/>
      <c r="K909" s="232"/>
      <c r="L909" s="237"/>
      <c r="M909" s="238"/>
      <c r="N909" s="239"/>
      <c r="O909" s="239"/>
      <c r="P909" s="239"/>
      <c r="Q909" s="239"/>
      <c r="R909" s="239"/>
      <c r="S909" s="239"/>
      <c r="T909" s="240"/>
      <c r="AT909" s="241" t="s">
        <v>155</v>
      </c>
      <c r="AU909" s="241" t="s">
        <v>87</v>
      </c>
      <c r="AV909" s="14" t="s">
        <v>87</v>
      </c>
      <c r="AW909" s="14" t="s">
        <v>32</v>
      </c>
      <c r="AX909" s="14" t="s">
        <v>78</v>
      </c>
      <c r="AY909" s="241" t="s">
        <v>146</v>
      </c>
    </row>
    <row r="910" spans="1:65" s="14" customFormat="1" ht="10">
      <c r="B910" s="231"/>
      <c r="C910" s="232"/>
      <c r="D910" s="222" t="s">
        <v>155</v>
      </c>
      <c r="E910" s="233" t="s">
        <v>1</v>
      </c>
      <c r="F910" s="234" t="s">
        <v>239</v>
      </c>
      <c r="G910" s="232"/>
      <c r="H910" s="235">
        <v>-0.7</v>
      </c>
      <c r="I910" s="236"/>
      <c r="J910" s="232"/>
      <c r="K910" s="232"/>
      <c r="L910" s="237"/>
      <c r="M910" s="238"/>
      <c r="N910" s="239"/>
      <c r="O910" s="239"/>
      <c r="P910" s="239"/>
      <c r="Q910" s="239"/>
      <c r="R910" s="239"/>
      <c r="S910" s="239"/>
      <c r="T910" s="240"/>
      <c r="AT910" s="241" t="s">
        <v>155</v>
      </c>
      <c r="AU910" s="241" t="s">
        <v>87</v>
      </c>
      <c r="AV910" s="14" t="s">
        <v>87</v>
      </c>
      <c r="AW910" s="14" t="s">
        <v>32</v>
      </c>
      <c r="AX910" s="14" t="s">
        <v>78</v>
      </c>
      <c r="AY910" s="241" t="s">
        <v>146</v>
      </c>
    </row>
    <row r="911" spans="1:65" s="13" customFormat="1" ht="10">
      <c r="B911" s="220"/>
      <c r="C911" s="221"/>
      <c r="D911" s="222" t="s">
        <v>155</v>
      </c>
      <c r="E911" s="223" t="s">
        <v>1</v>
      </c>
      <c r="F911" s="224" t="s">
        <v>159</v>
      </c>
      <c r="G911" s="221"/>
      <c r="H911" s="223" t="s">
        <v>1</v>
      </c>
      <c r="I911" s="225"/>
      <c r="J911" s="221"/>
      <c r="K911" s="221"/>
      <c r="L911" s="226"/>
      <c r="M911" s="227"/>
      <c r="N911" s="228"/>
      <c r="O911" s="228"/>
      <c r="P911" s="228"/>
      <c r="Q911" s="228"/>
      <c r="R911" s="228"/>
      <c r="S911" s="228"/>
      <c r="T911" s="229"/>
      <c r="AT911" s="230" t="s">
        <v>155</v>
      </c>
      <c r="AU911" s="230" t="s">
        <v>87</v>
      </c>
      <c r="AV911" s="13" t="s">
        <v>83</v>
      </c>
      <c r="AW911" s="13" t="s">
        <v>32</v>
      </c>
      <c r="AX911" s="13" t="s">
        <v>78</v>
      </c>
      <c r="AY911" s="230" t="s">
        <v>146</v>
      </c>
    </row>
    <row r="912" spans="1:65" s="14" customFormat="1" ht="20">
      <c r="B912" s="231"/>
      <c r="C912" s="232"/>
      <c r="D912" s="222" t="s">
        <v>155</v>
      </c>
      <c r="E912" s="233" t="s">
        <v>1</v>
      </c>
      <c r="F912" s="234" t="s">
        <v>593</v>
      </c>
      <c r="G912" s="232"/>
      <c r="H912" s="235">
        <v>65.736000000000004</v>
      </c>
      <c r="I912" s="236"/>
      <c r="J912" s="232"/>
      <c r="K912" s="232"/>
      <c r="L912" s="237"/>
      <c r="M912" s="238"/>
      <c r="N912" s="239"/>
      <c r="O912" s="239"/>
      <c r="P912" s="239"/>
      <c r="Q912" s="239"/>
      <c r="R912" s="239"/>
      <c r="S912" s="239"/>
      <c r="T912" s="240"/>
      <c r="AT912" s="241" t="s">
        <v>155</v>
      </c>
      <c r="AU912" s="241" t="s">
        <v>87</v>
      </c>
      <c r="AV912" s="14" t="s">
        <v>87</v>
      </c>
      <c r="AW912" s="14" t="s">
        <v>32</v>
      </c>
      <c r="AX912" s="14" t="s">
        <v>78</v>
      </c>
      <c r="AY912" s="241" t="s">
        <v>146</v>
      </c>
    </row>
    <row r="913" spans="2:51" s="13" customFormat="1" ht="10">
      <c r="B913" s="220"/>
      <c r="C913" s="221"/>
      <c r="D913" s="222" t="s">
        <v>155</v>
      </c>
      <c r="E913" s="223" t="s">
        <v>1</v>
      </c>
      <c r="F913" s="224" t="s">
        <v>206</v>
      </c>
      <c r="G913" s="221"/>
      <c r="H913" s="223" t="s">
        <v>1</v>
      </c>
      <c r="I913" s="225"/>
      <c r="J913" s="221"/>
      <c r="K913" s="221"/>
      <c r="L913" s="226"/>
      <c r="M913" s="227"/>
      <c r="N913" s="228"/>
      <c r="O913" s="228"/>
      <c r="P913" s="228"/>
      <c r="Q913" s="228"/>
      <c r="R913" s="228"/>
      <c r="S913" s="228"/>
      <c r="T913" s="229"/>
      <c r="AT913" s="230" t="s">
        <v>155</v>
      </c>
      <c r="AU913" s="230" t="s">
        <v>87</v>
      </c>
      <c r="AV913" s="13" t="s">
        <v>83</v>
      </c>
      <c r="AW913" s="13" t="s">
        <v>32</v>
      </c>
      <c r="AX913" s="13" t="s">
        <v>78</v>
      </c>
      <c r="AY913" s="230" t="s">
        <v>146</v>
      </c>
    </row>
    <row r="914" spans="2:51" s="14" customFormat="1" ht="10">
      <c r="B914" s="231"/>
      <c r="C914" s="232"/>
      <c r="D914" s="222" t="s">
        <v>155</v>
      </c>
      <c r="E914" s="233" t="s">
        <v>1</v>
      </c>
      <c r="F914" s="234" t="s">
        <v>237</v>
      </c>
      <c r="G914" s="232"/>
      <c r="H914" s="235">
        <v>-7.0919999999999996</v>
      </c>
      <c r="I914" s="236"/>
      <c r="J914" s="232"/>
      <c r="K914" s="232"/>
      <c r="L914" s="237"/>
      <c r="M914" s="238"/>
      <c r="N914" s="239"/>
      <c r="O914" s="239"/>
      <c r="P914" s="239"/>
      <c r="Q914" s="239"/>
      <c r="R914" s="239"/>
      <c r="S914" s="239"/>
      <c r="T914" s="240"/>
      <c r="AT914" s="241" t="s">
        <v>155</v>
      </c>
      <c r="AU914" s="241" t="s">
        <v>87</v>
      </c>
      <c r="AV914" s="14" t="s">
        <v>87</v>
      </c>
      <c r="AW914" s="14" t="s">
        <v>32</v>
      </c>
      <c r="AX914" s="14" t="s">
        <v>78</v>
      </c>
      <c r="AY914" s="241" t="s">
        <v>146</v>
      </c>
    </row>
    <row r="915" spans="2:51" s="14" customFormat="1" ht="10">
      <c r="B915" s="231"/>
      <c r="C915" s="232"/>
      <c r="D915" s="222" t="s">
        <v>155</v>
      </c>
      <c r="E915" s="233" t="s">
        <v>1</v>
      </c>
      <c r="F915" s="234" t="s">
        <v>207</v>
      </c>
      <c r="G915" s="232"/>
      <c r="H915" s="235">
        <v>-1.379</v>
      </c>
      <c r="I915" s="236"/>
      <c r="J915" s="232"/>
      <c r="K915" s="232"/>
      <c r="L915" s="237"/>
      <c r="M915" s="238"/>
      <c r="N915" s="239"/>
      <c r="O915" s="239"/>
      <c r="P915" s="239"/>
      <c r="Q915" s="239"/>
      <c r="R915" s="239"/>
      <c r="S915" s="239"/>
      <c r="T915" s="240"/>
      <c r="AT915" s="241" t="s">
        <v>155</v>
      </c>
      <c r="AU915" s="241" t="s">
        <v>87</v>
      </c>
      <c r="AV915" s="14" t="s">
        <v>87</v>
      </c>
      <c r="AW915" s="14" t="s">
        <v>32</v>
      </c>
      <c r="AX915" s="14" t="s">
        <v>78</v>
      </c>
      <c r="AY915" s="241" t="s">
        <v>146</v>
      </c>
    </row>
    <row r="916" spans="2:51" s="14" customFormat="1" ht="10">
      <c r="B916" s="231"/>
      <c r="C916" s="232"/>
      <c r="D916" s="222" t="s">
        <v>155</v>
      </c>
      <c r="E916" s="233" t="s">
        <v>1</v>
      </c>
      <c r="F916" s="234" t="s">
        <v>238</v>
      </c>
      <c r="G916" s="232"/>
      <c r="H916" s="235">
        <v>-1.5760000000000001</v>
      </c>
      <c r="I916" s="236"/>
      <c r="J916" s="232"/>
      <c r="K916" s="232"/>
      <c r="L916" s="237"/>
      <c r="M916" s="238"/>
      <c r="N916" s="239"/>
      <c r="O916" s="239"/>
      <c r="P916" s="239"/>
      <c r="Q916" s="239"/>
      <c r="R916" s="239"/>
      <c r="S916" s="239"/>
      <c r="T916" s="240"/>
      <c r="AT916" s="241" t="s">
        <v>155</v>
      </c>
      <c r="AU916" s="241" t="s">
        <v>87</v>
      </c>
      <c r="AV916" s="14" t="s">
        <v>87</v>
      </c>
      <c r="AW916" s="14" t="s">
        <v>32</v>
      </c>
      <c r="AX916" s="14" t="s">
        <v>78</v>
      </c>
      <c r="AY916" s="241" t="s">
        <v>146</v>
      </c>
    </row>
    <row r="917" spans="2:51" s="16" customFormat="1" ht="10">
      <c r="B917" s="264"/>
      <c r="C917" s="265"/>
      <c r="D917" s="222" t="s">
        <v>155</v>
      </c>
      <c r="E917" s="266" t="s">
        <v>1</v>
      </c>
      <c r="F917" s="267" t="s">
        <v>187</v>
      </c>
      <c r="G917" s="265"/>
      <c r="H917" s="268">
        <v>110.678</v>
      </c>
      <c r="I917" s="269"/>
      <c r="J917" s="265"/>
      <c r="K917" s="265"/>
      <c r="L917" s="270"/>
      <c r="M917" s="271"/>
      <c r="N917" s="272"/>
      <c r="O917" s="272"/>
      <c r="P917" s="272"/>
      <c r="Q917" s="272"/>
      <c r="R917" s="272"/>
      <c r="S917" s="272"/>
      <c r="T917" s="273"/>
      <c r="AT917" s="274" t="s">
        <v>155</v>
      </c>
      <c r="AU917" s="274" t="s">
        <v>87</v>
      </c>
      <c r="AV917" s="16" t="s">
        <v>147</v>
      </c>
      <c r="AW917" s="16" t="s">
        <v>32</v>
      </c>
      <c r="AX917" s="16" t="s">
        <v>78</v>
      </c>
      <c r="AY917" s="274" t="s">
        <v>146</v>
      </c>
    </row>
    <row r="918" spans="2:51" s="13" customFormat="1" ht="10">
      <c r="B918" s="220"/>
      <c r="C918" s="221"/>
      <c r="D918" s="222" t="s">
        <v>155</v>
      </c>
      <c r="E918" s="223" t="s">
        <v>1</v>
      </c>
      <c r="F918" s="224" t="s">
        <v>173</v>
      </c>
      <c r="G918" s="221"/>
      <c r="H918" s="223" t="s">
        <v>1</v>
      </c>
      <c r="I918" s="225"/>
      <c r="J918" s="221"/>
      <c r="K918" s="221"/>
      <c r="L918" s="226"/>
      <c r="M918" s="227"/>
      <c r="N918" s="228"/>
      <c r="O918" s="228"/>
      <c r="P918" s="228"/>
      <c r="Q918" s="228"/>
      <c r="R918" s="228"/>
      <c r="S918" s="228"/>
      <c r="T918" s="229"/>
      <c r="AT918" s="230" t="s">
        <v>155</v>
      </c>
      <c r="AU918" s="230" t="s">
        <v>87</v>
      </c>
      <c r="AV918" s="13" t="s">
        <v>83</v>
      </c>
      <c r="AW918" s="13" t="s">
        <v>32</v>
      </c>
      <c r="AX918" s="13" t="s">
        <v>78</v>
      </c>
      <c r="AY918" s="230" t="s">
        <v>146</v>
      </c>
    </row>
    <row r="919" spans="2:51" s="14" customFormat="1" ht="10">
      <c r="B919" s="231"/>
      <c r="C919" s="232"/>
      <c r="D919" s="222" t="s">
        <v>155</v>
      </c>
      <c r="E919" s="233" t="s">
        <v>1</v>
      </c>
      <c r="F919" s="234" t="s">
        <v>240</v>
      </c>
      <c r="G919" s="232"/>
      <c r="H919" s="235">
        <v>55.968000000000004</v>
      </c>
      <c r="I919" s="236"/>
      <c r="J919" s="232"/>
      <c r="K919" s="232"/>
      <c r="L919" s="237"/>
      <c r="M919" s="238"/>
      <c r="N919" s="239"/>
      <c r="O919" s="239"/>
      <c r="P919" s="239"/>
      <c r="Q919" s="239"/>
      <c r="R919" s="239"/>
      <c r="S919" s="239"/>
      <c r="T919" s="240"/>
      <c r="AT919" s="241" t="s">
        <v>155</v>
      </c>
      <c r="AU919" s="241" t="s">
        <v>87</v>
      </c>
      <c r="AV919" s="14" t="s">
        <v>87</v>
      </c>
      <c r="AW919" s="14" t="s">
        <v>32</v>
      </c>
      <c r="AX919" s="14" t="s">
        <v>78</v>
      </c>
      <c r="AY919" s="241" t="s">
        <v>146</v>
      </c>
    </row>
    <row r="920" spans="2:51" s="14" customFormat="1" ht="10">
      <c r="B920" s="231"/>
      <c r="C920" s="232"/>
      <c r="D920" s="222" t="s">
        <v>155</v>
      </c>
      <c r="E920" s="233" t="s">
        <v>1</v>
      </c>
      <c r="F920" s="234" t="s">
        <v>241</v>
      </c>
      <c r="G920" s="232"/>
      <c r="H920" s="235">
        <v>6.05</v>
      </c>
      <c r="I920" s="236"/>
      <c r="J920" s="232"/>
      <c r="K920" s="232"/>
      <c r="L920" s="237"/>
      <c r="M920" s="238"/>
      <c r="N920" s="239"/>
      <c r="O920" s="239"/>
      <c r="P920" s="239"/>
      <c r="Q920" s="239"/>
      <c r="R920" s="239"/>
      <c r="S920" s="239"/>
      <c r="T920" s="240"/>
      <c r="AT920" s="241" t="s">
        <v>155</v>
      </c>
      <c r="AU920" s="241" t="s">
        <v>87</v>
      </c>
      <c r="AV920" s="14" t="s">
        <v>87</v>
      </c>
      <c r="AW920" s="14" t="s">
        <v>32</v>
      </c>
      <c r="AX920" s="14" t="s">
        <v>78</v>
      </c>
      <c r="AY920" s="241" t="s">
        <v>146</v>
      </c>
    </row>
    <row r="921" spans="2:51" s="13" customFormat="1" ht="10">
      <c r="B921" s="220"/>
      <c r="C921" s="221"/>
      <c r="D921" s="222" t="s">
        <v>155</v>
      </c>
      <c r="E921" s="223" t="s">
        <v>1</v>
      </c>
      <c r="F921" s="224" t="s">
        <v>206</v>
      </c>
      <c r="G921" s="221"/>
      <c r="H921" s="223" t="s">
        <v>1</v>
      </c>
      <c r="I921" s="225"/>
      <c r="J921" s="221"/>
      <c r="K921" s="221"/>
      <c r="L921" s="226"/>
      <c r="M921" s="227"/>
      <c r="N921" s="228"/>
      <c r="O921" s="228"/>
      <c r="P921" s="228"/>
      <c r="Q921" s="228"/>
      <c r="R921" s="228"/>
      <c r="S921" s="228"/>
      <c r="T921" s="229"/>
      <c r="AT921" s="230" t="s">
        <v>155</v>
      </c>
      <c r="AU921" s="230" t="s">
        <v>87</v>
      </c>
      <c r="AV921" s="13" t="s">
        <v>83</v>
      </c>
      <c r="AW921" s="13" t="s">
        <v>32</v>
      </c>
      <c r="AX921" s="13" t="s">
        <v>78</v>
      </c>
      <c r="AY921" s="230" t="s">
        <v>146</v>
      </c>
    </row>
    <row r="922" spans="2:51" s="14" customFormat="1" ht="10">
      <c r="B922" s="231"/>
      <c r="C922" s="232"/>
      <c r="D922" s="222" t="s">
        <v>155</v>
      </c>
      <c r="E922" s="233" t="s">
        <v>1</v>
      </c>
      <c r="F922" s="234" t="s">
        <v>242</v>
      </c>
      <c r="G922" s="232"/>
      <c r="H922" s="235">
        <v>-4.7279999999999998</v>
      </c>
      <c r="I922" s="236"/>
      <c r="J922" s="232"/>
      <c r="K922" s="232"/>
      <c r="L922" s="237"/>
      <c r="M922" s="238"/>
      <c r="N922" s="239"/>
      <c r="O922" s="239"/>
      <c r="P922" s="239"/>
      <c r="Q922" s="239"/>
      <c r="R922" s="239"/>
      <c r="S922" s="239"/>
      <c r="T922" s="240"/>
      <c r="AT922" s="241" t="s">
        <v>155</v>
      </c>
      <c r="AU922" s="241" t="s">
        <v>87</v>
      </c>
      <c r="AV922" s="14" t="s">
        <v>87</v>
      </c>
      <c r="AW922" s="14" t="s">
        <v>32</v>
      </c>
      <c r="AX922" s="14" t="s">
        <v>78</v>
      </c>
      <c r="AY922" s="241" t="s">
        <v>146</v>
      </c>
    </row>
    <row r="923" spans="2:51" s="14" customFormat="1" ht="10">
      <c r="B923" s="231"/>
      <c r="C923" s="232"/>
      <c r="D923" s="222" t="s">
        <v>155</v>
      </c>
      <c r="E923" s="233" t="s">
        <v>1</v>
      </c>
      <c r="F923" s="234" t="s">
        <v>243</v>
      </c>
      <c r="G923" s="232"/>
      <c r="H923" s="235">
        <v>-1.379</v>
      </c>
      <c r="I923" s="236"/>
      <c r="J923" s="232"/>
      <c r="K923" s="232"/>
      <c r="L923" s="237"/>
      <c r="M923" s="238"/>
      <c r="N923" s="239"/>
      <c r="O923" s="239"/>
      <c r="P923" s="239"/>
      <c r="Q923" s="239"/>
      <c r="R923" s="239"/>
      <c r="S923" s="239"/>
      <c r="T923" s="240"/>
      <c r="AT923" s="241" t="s">
        <v>155</v>
      </c>
      <c r="AU923" s="241" t="s">
        <v>87</v>
      </c>
      <c r="AV923" s="14" t="s">
        <v>87</v>
      </c>
      <c r="AW923" s="14" t="s">
        <v>32</v>
      </c>
      <c r="AX923" s="14" t="s">
        <v>78</v>
      </c>
      <c r="AY923" s="241" t="s">
        <v>146</v>
      </c>
    </row>
    <row r="924" spans="2:51" s="14" customFormat="1" ht="10">
      <c r="B924" s="231"/>
      <c r="C924" s="232"/>
      <c r="D924" s="222" t="s">
        <v>155</v>
      </c>
      <c r="E924" s="233" t="s">
        <v>1</v>
      </c>
      <c r="F924" s="234" t="s">
        <v>244</v>
      </c>
      <c r="G924" s="232"/>
      <c r="H924" s="235">
        <v>-1.5760000000000001</v>
      </c>
      <c r="I924" s="236"/>
      <c r="J924" s="232"/>
      <c r="K924" s="232"/>
      <c r="L924" s="237"/>
      <c r="M924" s="238"/>
      <c r="N924" s="239"/>
      <c r="O924" s="239"/>
      <c r="P924" s="239"/>
      <c r="Q924" s="239"/>
      <c r="R924" s="239"/>
      <c r="S924" s="239"/>
      <c r="T924" s="240"/>
      <c r="AT924" s="241" t="s">
        <v>155</v>
      </c>
      <c r="AU924" s="241" t="s">
        <v>87</v>
      </c>
      <c r="AV924" s="14" t="s">
        <v>87</v>
      </c>
      <c r="AW924" s="14" t="s">
        <v>32</v>
      </c>
      <c r="AX924" s="14" t="s">
        <v>78</v>
      </c>
      <c r="AY924" s="241" t="s">
        <v>146</v>
      </c>
    </row>
    <row r="925" spans="2:51" s="14" customFormat="1" ht="10">
      <c r="B925" s="231"/>
      <c r="C925" s="232"/>
      <c r="D925" s="222" t="s">
        <v>155</v>
      </c>
      <c r="E925" s="233" t="s">
        <v>1</v>
      </c>
      <c r="F925" s="234" t="s">
        <v>239</v>
      </c>
      <c r="G925" s="232"/>
      <c r="H925" s="235">
        <v>-0.7</v>
      </c>
      <c r="I925" s="236"/>
      <c r="J925" s="232"/>
      <c r="K925" s="232"/>
      <c r="L925" s="237"/>
      <c r="M925" s="238"/>
      <c r="N925" s="239"/>
      <c r="O925" s="239"/>
      <c r="P925" s="239"/>
      <c r="Q925" s="239"/>
      <c r="R925" s="239"/>
      <c r="S925" s="239"/>
      <c r="T925" s="240"/>
      <c r="AT925" s="241" t="s">
        <v>155</v>
      </c>
      <c r="AU925" s="241" t="s">
        <v>87</v>
      </c>
      <c r="AV925" s="14" t="s">
        <v>87</v>
      </c>
      <c r="AW925" s="14" t="s">
        <v>32</v>
      </c>
      <c r="AX925" s="14" t="s">
        <v>78</v>
      </c>
      <c r="AY925" s="241" t="s">
        <v>146</v>
      </c>
    </row>
    <row r="926" spans="2:51" s="16" customFormat="1" ht="10">
      <c r="B926" s="264"/>
      <c r="C926" s="265"/>
      <c r="D926" s="222" t="s">
        <v>155</v>
      </c>
      <c r="E926" s="266" t="s">
        <v>1</v>
      </c>
      <c r="F926" s="267" t="s">
        <v>187</v>
      </c>
      <c r="G926" s="265"/>
      <c r="H926" s="268">
        <v>53.634999999999998</v>
      </c>
      <c r="I926" s="269"/>
      <c r="J926" s="265"/>
      <c r="K926" s="265"/>
      <c r="L926" s="270"/>
      <c r="M926" s="271"/>
      <c r="N926" s="272"/>
      <c r="O926" s="272"/>
      <c r="P926" s="272"/>
      <c r="Q926" s="272"/>
      <c r="R926" s="272"/>
      <c r="S926" s="272"/>
      <c r="T926" s="273"/>
      <c r="AT926" s="274" t="s">
        <v>155</v>
      </c>
      <c r="AU926" s="274" t="s">
        <v>87</v>
      </c>
      <c r="AV926" s="16" t="s">
        <v>147</v>
      </c>
      <c r="AW926" s="16" t="s">
        <v>32</v>
      </c>
      <c r="AX926" s="16" t="s">
        <v>78</v>
      </c>
      <c r="AY926" s="274" t="s">
        <v>146</v>
      </c>
    </row>
    <row r="927" spans="2:51" s="13" customFormat="1" ht="10">
      <c r="B927" s="220"/>
      <c r="C927" s="221"/>
      <c r="D927" s="222" t="s">
        <v>155</v>
      </c>
      <c r="E927" s="223" t="s">
        <v>1</v>
      </c>
      <c r="F927" s="224" t="s">
        <v>174</v>
      </c>
      <c r="G927" s="221"/>
      <c r="H927" s="223" t="s">
        <v>1</v>
      </c>
      <c r="I927" s="225"/>
      <c r="J927" s="221"/>
      <c r="K927" s="221"/>
      <c r="L927" s="226"/>
      <c r="M927" s="227"/>
      <c r="N927" s="228"/>
      <c r="O927" s="228"/>
      <c r="P927" s="228"/>
      <c r="Q927" s="228"/>
      <c r="R927" s="228"/>
      <c r="S927" s="228"/>
      <c r="T927" s="229"/>
      <c r="AT927" s="230" t="s">
        <v>155</v>
      </c>
      <c r="AU927" s="230" t="s">
        <v>87</v>
      </c>
      <c r="AV927" s="13" t="s">
        <v>83</v>
      </c>
      <c r="AW927" s="13" t="s">
        <v>32</v>
      </c>
      <c r="AX927" s="13" t="s">
        <v>78</v>
      </c>
      <c r="AY927" s="230" t="s">
        <v>146</v>
      </c>
    </row>
    <row r="928" spans="2:51" s="14" customFormat="1" ht="10">
      <c r="B928" s="231"/>
      <c r="C928" s="232"/>
      <c r="D928" s="222" t="s">
        <v>155</v>
      </c>
      <c r="E928" s="233" t="s">
        <v>1</v>
      </c>
      <c r="F928" s="234" t="s">
        <v>245</v>
      </c>
      <c r="G928" s="232"/>
      <c r="H928" s="235">
        <v>55.968000000000004</v>
      </c>
      <c r="I928" s="236"/>
      <c r="J928" s="232"/>
      <c r="K928" s="232"/>
      <c r="L928" s="237"/>
      <c r="M928" s="238"/>
      <c r="N928" s="239"/>
      <c r="O928" s="239"/>
      <c r="P928" s="239"/>
      <c r="Q928" s="239"/>
      <c r="R928" s="239"/>
      <c r="S928" s="239"/>
      <c r="T928" s="240"/>
      <c r="AT928" s="241" t="s">
        <v>155</v>
      </c>
      <c r="AU928" s="241" t="s">
        <v>87</v>
      </c>
      <c r="AV928" s="14" t="s">
        <v>87</v>
      </c>
      <c r="AW928" s="14" t="s">
        <v>32</v>
      </c>
      <c r="AX928" s="14" t="s">
        <v>78</v>
      </c>
      <c r="AY928" s="241" t="s">
        <v>146</v>
      </c>
    </row>
    <row r="929" spans="1:65" s="14" customFormat="1" ht="10">
      <c r="B929" s="231"/>
      <c r="C929" s="232"/>
      <c r="D929" s="222" t="s">
        <v>155</v>
      </c>
      <c r="E929" s="233" t="s">
        <v>1</v>
      </c>
      <c r="F929" s="234" t="s">
        <v>241</v>
      </c>
      <c r="G929" s="232"/>
      <c r="H929" s="235">
        <v>6.05</v>
      </c>
      <c r="I929" s="236"/>
      <c r="J929" s="232"/>
      <c r="K929" s="232"/>
      <c r="L929" s="237"/>
      <c r="M929" s="238"/>
      <c r="N929" s="239"/>
      <c r="O929" s="239"/>
      <c r="P929" s="239"/>
      <c r="Q929" s="239"/>
      <c r="R929" s="239"/>
      <c r="S929" s="239"/>
      <c r="T929" s="240"/>
      <c r="AT929" s="241" t="s">
        <v>155</v>
      </c>
      <c r="AU929" s="241" t="s">
        <v>87</v>
      </c>
      <c r="AV929" s="14" t="s">
        <v>87</v>
      </c>
      <c r="AW929" s="14" t="s">
        <v>32</v>
      </c>
      <c r="AX929" s="14" t="s">
        <v>78</v>
      </c>
      <c r="AY929" s="241" t="s">
        <v>146</v>
      </c>
    </row>
    <row r="930" spans="1:65" s="13" customFormat="1" ht="10">
      <c r="B930" s="220"/>
      <c r="C930" s="221"/>
      <c r="D930" s="222" t="s">
        <v>155</v>
      </c>
      <c r="E930" s="223" t="s">
        <v>1</v>
      </c>
      <c r="F930" s="224" t="s">
        <v>206</v>
      </c>
      <c r="G930" s="221"/>
      <c r="H930" s="223" t="s">
        <v>1</v>
      </c>
      <c r="I930" s="225"/>
      <c r="J930" s="221"/>
      <c r="K930" s="221"/>
      <c r="L930" s="226"/>
      <c r="M930" s="227"/>
      <c r="N930" s="228"/>
      <c r="O930" s="228"/>
      <c r="P930" s="228"/>
      <c r="Q930" s="228"/>
      <c r="R930" s="228"/>
      <c r="S930" s="228"/>
      <c r="T930" s="229"/>
      <c r="AT930" s="230" t="s">
        <v>155</v>
      </c>
      <c r="AU930" s="230" t="s">
        <v>87</v>
      </c>
      <c r="AV930" s="13" t="s">
        <v>83</v>
      </c>
      <c r="AW930" s="13" t="s">
        <v>32</v>
      </c>
      <c r="AX930" s="13" t="s">
        <v>78</v>
      </c>
      <c r="AY930" s="230" t="s">
        <v>146</v>
      </c>
    </row>
    <row r="931" spans="1:65" s="14" customFormat="1" ht="10">
      <c r="B931" s="231"/>
      <c r="C931" s="232"/>
      <c r="D931" s="222" t="s">
        <v>155</v>
      </c>
      <c r="E931" s="233" t="s">
        <v>1</v>
      </c>
      <c r="F931" s="234" t="s">
        <v>242</v>
      </c>
      <c r="G931" s="232"/>
      <c r="H931" s="235">
        <v>-4.7279999999999998</v>
      </c>
      <c r="I931" s="236"/>
      <c r="J931" s="232"/>
      <c r="K931" s="232"/>
      <c r="L931" s="237"/>
      <c r="M931" s="238"/>
      <c r="N931" s="239"/>
      <c r="O931" s="239"/>
      <c r="P931" s="239"/>
      <c r="Q931" s="239"/>
      <c r="R931" s="239"/>
      <c r="S931" s="239"/>
      <c r="T931" s="240"/>
      <c r="AT931" s="241" t="s">
        <v>155</v>
      </c>
      <c r="AU931" s="241" t="s">
        <v>87</v>
      </c>
      <c r="AV931" s="14" t="s">
        <v>87</v>
      </c>
      <c r="AW931" s="14" t="s">
        <v>32</v>
      </c>
      <c r="AX931" s="14" t="s">
        <v>78</v>
      </c>
      <c r="AY931" s="241" t="s">
        <v>146</v>
      </c>
    </row>
    <row r="932" spans="1:65" s="14" customFormat="1" ht="10">
      <c r="B932" s="231"/>
      <c r="C932" s="232"/>
      <c r="D932" s="222" t="s">
        <v>155</v>
      </c>
      <c r="E932" s="233" t="s">
        <v>1</v>
      </c>
      <c r="F932" s="234" t="s">
        <v>243</v>
      </c>
      <c r="G932" s="232"/>
      <c r="H932" s="235">
        <v>-1.379</v>
      </c>
      <c r="I932" s="236"/>
      <c r="J932" s="232"/>
      <c r="K932" s="232"/>
      <c r="L932" s="237"/>
      <c r="M932" s="238"/>
      <c r="N932" s="239"/>
      <c r="O932" s="239"/>
      <c r="P932" s="239"/>
      <c r="Q932" s="239"/>
      <c r="R932" s="239"/>
      <c r="S932" s="239"/>
      <c r="T932" s="240"/>
      <c r="AT932" s="241" t="s">
        <v>155</v>
      </c>
      <c r="AU932" s="241" t="s">
        <v>87</v>
      </c>
      <c r="AV932" s="14" t="s">
        <v>87</v>
      </c>
      <c r="AW932" s="14" t="s">
        <v>32</v>
      </c>
      <c r="AX932" s="14" t="s">
        <v>78</v>
      </c>
      <c r="AY932" s="241" t="s">
        <v>146</v>
      </c>
    </row>
    <row r="933" spans="1:65" s="14" customFormat="1" ht="10">
      <c r="B933" s="231"/>
      <c r="C933" s="232"/>
      <c r="D933" s="222" t="s">
        <v>155</v>
      </c>
      <c r="E933" s="233" t="s">
        <v>1</v>
      </c>
      <c r="F933" s="234" t="s">
        <v>244</v>
      </c>
      <c r="G933" s="232"/>
      <c r="H933" s="235">
        <v>-1.5760000000000001</v>
      </c>
      <c r="I933" s="236"/>
      <c r="J933" s="232"/>
      <c r="K933" s="232"/>
      <c r="L933" s="237"/>
      <c r="M933" s="238"/>
      <c r="N933" s="239"/>
      <c r="O933" s="239"/>
      <c r="P933" s="239"/>
      <c r="Q933" s="239"/>
      <c r="R933" s="239"/>
      <c r="S933" s="239"/>
      <c r="T933" s="240"/>
      <c r="AT933" s="241" t="s">
        <v>155</v>
      </c>
      <c r="AU933" s="241" t="s">
        <v>87</v>
      </c>
      <c r="AV933" s="14" t="s">
        <v>87</v>
      </c>
      <c r="AW933" s="14" t="s">
        <v>32</v>
      </c>
      <c r="AX933" s="14" t="s">
        <v>78</v>
      </c>
      <c r="AY933" s="241" t="s">
        <v>146</v>
      </c>
    </row>
    <row r="934" spans="1:65" s="16" customFormat="1" ht="10">
      <c r="B934" s="264"/>
      <c r="C934" s="265"/>
      <c r="D934" s="222" t="s">
        <v>155</v>
      </c>
      <c r="E934" s="266" t="s">
        <v>1</v>
      </c>
      <c r="F934" s="267" t="s">
        <v>187</v>
      </c>
      <c r="G934" s="265"/>
      <c r="H934" s="268">
        <v>54.335000000000001</v>
      </c>
      <c r="I934" s="269"/>
      <c r="J934" s="265"/>
      <c r="K934" s="265"/>
      <c r="L934" s="270"/>
      <c r="M934" s="271"/>
      <c r="N934" s="272"/>
      <c r="O934" s="272"/>
      <c r="P934" s="272"/>
      <c r="Q934" s="272"/>
      <c r="R934" s="272"/>
      <c r="S934" s="272"/>
      <c r="T934" s="273"/>
      <c r="AT934" s="274" t="s">
        <v>155</v>
      </c>
      <c r="AU934" s="274" t="s">
        <v>87</v>
      </c>
      <c r="AV934" s="16" t="s">
        <v>147</v>
      </c>
      <c r="AW934" s="16" t="s">
        <v>32</v>
      </c>
      <c r="AX934" s="16" t="s">
        <v>78</v>
      </c>
      <c r="AY934" s="274" t="s">
        <v>146</v>
      </c>
    </row>
    <row r="935" spans="1:65" s="15" customFormat="1" ht="10">
      <c r="B935" s="242"/>
      <c r="C935" s="243"/>
      <c r="D935" s="222" t="s">
        <v>155</v>
      </c>
      <c r="E935" s="244" t="s">
        <v>1</v>
      </c>
      <c r="F935" s="245" t="s">
        <v>160</v>
      </c>
      <c r="G935" s="243"/>
      <c r="H935" s="246">
        <v>218.648</v>
      </c>
      <c r="I935" s="247"/>
      <c r="J935" s="243"/>
      <c r="K935" s="243"/>
      <c r="L935" s="248"/>
      <c r="M935" s="249"/>
      <c r="N935" s="250"/>
      <c r="O935" s="250"/>
      <c r="P935" s="250"/>
      <c r="Q935" s="250"/>
      <c r="R935" s="250"/>
      <c r="S935" s="250"/>
      <c r="T935" s="251"/>
      <c r="AT935" s="252" t="s">
        <v>155</v>
      </c>
      <c r="AU935" s="252" t="s">
        <v>87</v>
      </c>
      <c r="AV935" s="15" t="s">
        <v>153</v>
      </c>
      <c r="AW935" s="15" t="s">
        <v>32</v>
      </c>
      <c r="AX935" s="15" t="s">
        <v>83</v>
      </c>
      <c r="AY935" s="252" t="s">
        <v>146</v>
      </c>
    </row>
    <row r="936" spans="1:65" s="2" customFormat="1" ht="16.5" customHeight="1">
      <c r="A936" s="36"/>
      <c r="B936" s="37"/>
      <c r="C936" s="207" t="s">
        <v>598</v>
      </c>
      <c r="D936" s="207" t="s">
        <v>149</v>
      </c>
      <c r="E936" s="208" t="s">
        <v>599</v>
      </c>
      <c r="F936" s="209" t="s">
        <v>600</v>
      </c>
      <c r="G936" s="210" t="s">
        <v>190</v>
      </c>
      <c r="H936" s="211">
        <v>351.34</v>
      </c>
      <c r="I936" s="212"/>
      <c r="J936" s="213">
        <f>ROUND(I936*H936,2)</f>
        <v>0</v>
      </c>
      <c r="K936" s="214"/>
      <c r="L936" s="39"/>
      <c r="M936" s="215" t="s">
        <v>1</v>
      </c>
      <c r="N936" s="216" t="s">
        <v>43</v>
      </c>
      <c r="O936" s="73"/>
      <c r="P936" s="217">
        <f>O936*H936</f>
        <v>0</v>
      </c>
      <c r="Q936" s="217">
        <v>2.0000000000000001E-4</v>
      </c>
      <c r="R936" s="217">
        <f>Q936*H936</f>
        <v>7.0267999999999997E-2</v>
      </c>
      <c r="S936" s="217">
        <v>0</v>
      </c>
      <c r="T936" s="218">
        <f>S936*H936</f>
        <v>0</v>
      </c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R936" s="219" t="s">
        <v>248</v>
      </c>
      <c r="AT936" s="219" t="s">
        <v>149</v>
      </c>
      <c r="AU936" s="219" t="s">
        <v>87</v>
      </c>
      <c r="AY936" s="18" t="s">
        <v>146</v>
      </c>
      <c r="BE936" s="112">
        <f>IF(N936="základní",J936,0)</f>
        <v>0</v>
      </c>
      <c r="BF936" s="112">
        <f>IF(N936="snížená",J936,0)</f>
        <v>0</v>
      </c>
      <c r="BG936" s="112">
        <f>IF(N936="zákl. přenesená",J936,0)</f>
        <v>0</v>
      </c>
      <c r="BH936" s="112">
        <f>IF(N936="sníž. přenesená",J936,0)</f>
        <v>0</v>
      </c>
      <c r="BI936" s="112">
        <f>IF(N936="nulová",J936,0)</f>
        <v>0</v>
      </c>
      <c r="BJ936" s="18" t="s">
        <v>83</v>
      </c>
      <c r="BK936" s="112">
        <f>ROUND(I936*H936,2)</f>
        <v>0</v>
      </c>
      <c r="BL936" s="18" t="s">
        <v>248</v>
      </c>
      <c r="BM936" s="219" t="s">
        <v>601</v>
      </c>
    </row>
    <row r="937" spans="1:65" s="13" customFormat="1" ht="10">
      <c r="B937" s="220"/>
      <c r="C937" s="221"/>
      <c r="D937" s="222" t="s">
        <v>155</v>
      </c>
      <c r="E937" s="223" t="s">
        <v>1</v>
      </c>
      <c r="F937" s="224" t="s">
        <v>156</v>
      </c>
      <c r="G937" s="221"/>
      <c r="H937" s="223" t="s">
        <v>1</v>
      </c>
      <c r="I937" s="225"/>
      <c r="J937" s="221"/>
      <c r="K937" s="221"/>
      <c r="L937" s="226"/>
      <c r="M937" s="227"/>
      <c r="N937" s="228"/>
      <c r="O937" s="228"/>
      <c r="P937" s="228"/>
      <c r="Q937" s="228"/>
      <c r="R937" s="228"/>
      <c r="S937" s="228"/>
      <c r="T937" s="229"/>
      <c r="AT937" s="230" t="s">
        <v>155</v>
      </c>
      <c r="AU937" s="230" t="s">
        <v>87</v>
      </c>
      <c r="AV937" s="13" t="s">
        <v>83</v>
      </c>
      <c r="AW937" s="13" t="s">
        <v>32</v>
      </c>
      <c r="AX937" s="13" t="s">
        <v>78</v>
      </c>
      <c r="AY937" s="230" t="s">
        <v>146</v>
      </c>
    </row>
    <row r="938" spans="1:65" s="13" customFormat="1" ht="10">
      <c r="B938" s="220"/>
      <c r="C938" s="221"/>
      <c r="D938" s="222" t="s">
        <v>155</v>
      </c>
      <c r="E938" s="223" t="s">
        <v>1</v>
      </c>
      <c r="F938" s="224" t="s">
        <v>157</v>
      </c>
      <c r="G938" s="221"/>
      <c r="H938" s="223" t="s">
        <v>1</v>
      </c>
      <c r="I938" s="225"/>
      <c r="J938" s="221"/>
      <c r="K938" s="221"/>
      <c r="L938" s="226"/>
      <c r="M938" s="227"/>
      <c r="N938" s="228"/>
      <c r="O938" s="228"/>
      <c r="P938" s="228"/>
      <c r="Q938" s="228"/>
      <c r="R938" s="228"/>
      <c r="S938" s="228"/>
      <c r="T938" s="229"/>
      <c r="AT938" s="230" t="s">
        <v>155</v>
      </c>
      <c r="AU938" s="230" t="s">
        <v>87</v>
      </c>
      <c r="AV938" s="13" t="s">
        <v>83</v>
      </c>
      <c r="AW938" s="13" t="s">
        <v>32</v>
      </c>
      <c r="AX938" s="13" t="s">
        <v>78</v>
      </c>
      <c r="AY938" s="230" t="s">
        <v>146</v>
      </c>
    </row>
    <row r="939" spans="1:65" s="14" customFormat="1" ht="10">
      <c r="B939" s="231"/>
      <c r="C939" s="232"/>
      <c r="D939" s="222" t="s">
        <v>155</v>
      </c>
      <c r="E939" s="233" t="s">
        <v>1</v>
      </c>
      <c r="F939" s="234" t="s">
        <v>602</v>
      </c>
      <c r="G939" s="232"/>
      <c r="H939" s="235">
        <v>85.88</v>
      </c>
      <c r="I939" s="236"/>
      <c r="J939" s="232"/>
      <c r="K939" s="232"/>
      <c r="L939" s="237"/>
      <c r="M939" s="238"/>
      <c r="N939" s="239"/>
      <c r="O939" s="239"/>
      <c r="P939" s="239"/>
      <c r="Q939" s="239"/>
      <c r="R939" s="239"/>
      <c r="S939" s="239"/>
      <c r="T939" s="240"/>
      <c r="AT939" s="241" t="s">
        <v>155</v>
      </c>
      <c r="AU939" s="241" t="s">
        <v>87</v>
      </c>
      <c r="AV939" s="14" t="s">
        <v>87</v>
      </c>
      <c r="AW939" s="14" t="s">
        <v>32</v>
      </c>
      <c r="AX939" s="14" t="s">
        <v>78</v>
      </c>
      <c r="AY939" s="241" t="s">
        <v>146</v>
      </c>
    </row>
    <row r="940" spans="1:65" s="16" customFormat="1" ht="10">
      <c r="B940" s="264"/>
      <c r="C940" s="265"/>
      <c r="D940" s="222" t="s">
        <v>155</v>
      </c>
      <c r="E940" s="266" t="s">
        <v>1</v>
      </c>
      <c r="F940" s="267" t="s">
        <v>187</v>
      </c>
      <c r="G940" s="265"/>
      <c r="H940" s="268">
        <v>85.88</v>
      </c>
      <c r="I940" s="269"/>
      <c r="J940" s="265"/>
      <c r="K940" s="265"/>
      <c r="L940" s="270"/>
      <c r="M940" s="271"/>
      <c r="N940" s="272"/>
      <c r="O940" s="272"/>
      <c r="P940" s="272"/>
      <c r="Q940" s="272"/>
      <c r="R940" s="272"/>
      <c r="S940" s="272"/>
      <c r="T940" s="273"/>
      <c r="AT940" s="274" t="s">
        <v>155</v>
      </c>
      <c r="AU940" s="274" t="s">
        <v>87</v>
      </c>
      <c r="AV940" s="16" t="s">
        <v>147</v>
      </c>
      <c r="AW940" s="16" t="s">
        <v>32</v>
      </c>
      <c r="AX940" s="16" t="s">
        <v>78</v>
      </c>
      <c r="AY940" s="274" t="s">
        <v>146</v>
      </c>
    </row>
    <row r="941" spans="1:65" s="13" customFormat="1" ht="10">
      <c r="B941" s="220"/>
      <c r="C941" s="221"/>
      <c r="D941" s="222" t="s">
        <v>155</v>
      </c>
      <c r="E941" s="223" t="s">
        <v>1</v>
      </c>
      <c r="F941" s="224" t="s">
        <v>159</v>
      </c>
      <c r="G941" s="221"/>
      <c r="H941" s="223" t="s">
        <v>1</v>
      </c>
      <c r="I941" s="225"/>
      <c r="J941" s="221"/>
      <c r="K941" s="221"/>
      <c r="L941" s="226"/>
      <c r="M941" s="227"/>
      <c r="N941" s="228"/>
      <c r="O941" s="228"/>
      <c r="P941" s="228"/>
      <c r="Q941" s="228"/>
      <c r="R941" s="228"/>
      <c r="S941" s="228"/>
      <c r="T941" s="229"/>
      <c r="AT941" s="230" t="s">
        <v>155</v>
      </c>
      <c r="AU941" s="230" t="s">
        <v>87</v>
      </c>
      <c r="AV941" s="13" t="s">
        <v>83</v>
      </c>
      <c r="AW941" s="13" t="s">
        <v>32</v>
      </c>
      <c r="AX941" s="13" t="s">
        <v>78</v>
      </c>
      <c r="AY941" s="230" t="s">
        <v>146</v>
      </c>
    </row>
    <row r="942" spans="1:65" s="14" customFormat="1" ht="10">
      <c r="B942" s="231"/>
      <c r="C942" s="232"/>
      <c r="D942" s="222" t="s">
        <v>155</v>
      </c>
      <c r="E942" s="233" t="s">
        <v>1</v>
      </c>
      <c r="F942" s="234" t="s">
        <v>602</v>
      </c>
      <c r="G942" s="232"/>
      <c r="H942" s="235">
        <v>85.88</v>
      </c>
      <c r="I942" s="236"/>
      <c r="J942" s="232"/>
      <c r="K942" s="232"/>
      <c r="L942" s="237"/>
      <c r="M942" s="238"/>
      <c r="N942" s="239"/>
      <c r="O942" s="239"/>
      <c r="P942" s="239"/>
      <c r="Q942" s="239"/>
      <c r="R942" s="239"/>
      <c r="S942" s="239"/>
      <c r="T942" s="240"/>
      <c r="AT942" s="241" t="s">
        <v>155</v>
      </c>
      <c r="AU942" s="241" t="s">
        <v>87</v>
      </c>
      <c r="AV942" s="14" t="s">
        <v>87</v>
      </c>
      <c r="AW942" s="14" t="s">
        <v>32</v>
      </c>
      <c r="AX942" s="14" t="s">
        <v>78</v>
      </c>
      <c r="AY942" s="241" t="s">
        <v>146</v>
      </c>
    </row>
    <row r="943" spans="1:65" s="16" customFormat="1" ht="10">
      <c r="B943" s="264"/>
      <c r="C943" s="265"/>
      <c r="D943" s="222" t="s">
        <v>155</v>
      </c>
      <c r="E943" s="266" t="s">
        <v>1</v>
      </c>
      <c r="F943" s="267" t="s">
        <v>187</v>
      </c>
      <c r="G943" s="265"/>
      <c r="H943" s="268">
        <v>85.88</v>
      </c>
      <c r="I943" s="269"/>
      <c r="J943" s="265"/>
      <c r="K943" s="265"/>
      <c r="L943" s="270"/>
      <c r="M943" s="271"/>
      <c r="N943" s="272"/>
      <c r="O943" s="272"/>
      <c r="P943" s="272"/>
      <c r="Q943" s="272"/>
      <c r="R943" s="272"/>
      <c r="S943" s="272"/>
      <c r="T943" s="273"/>
      <c r="AT943" s="274" t="s">
        <v>155</v>
      </c>
      <c r="AU943" s="274" t="s">
        <v>87</v>
      </c>
      <c r="AV943" s="16" t="s">
        <v>147</v>
      </c>
      <c r="AW943" s="16" t="s">
        <v>32</v>
      </c>
      <c r="AX943" s="16" t="s">
        <v>78</v>
      </c>
      <c r="AY943" s="274" t="s">
        <v>146</v>
      </c>
    </row>
    <row r="944" spans="1:65" s="13" customFormat="1" ht="10">
      <c r="B944" s="220"/>
      <c r="C944" s="221"/>
      <c r="D944" s="222" t="s">
        <v>155</v>
      </c>
      <c r="E944" s="223" t="s">
        <v>1</v>
      </c>
      <c r="F944" s="224" t="s">
        <v>173</v>
      </c>
      <c r="G944" s="221"/>
      <c r="H944" s="223" t="s">
        <v>1</v>
      </c>
      <c r="I944" s="225"/>
      <c r="J944" s="221"/>
      <c r="K944" s="221"/>
      <c r="L944" s="226"/>
      <c r="M944" s="227"/>
      <c r="N944" s="228"/>
      <c r="O944" s="228"/>
      <c r="P944" s="228"/>
      <c r="Q944" s="228"/>
      <c r="R944" s="228"/>
      <c r="S944" s="228"/>
      <c r="T944" s="229"/>
      <c r="AT944" s="230" t="s">
        <v>155</v>
      </c>
      <c r="AU944" s="230" t="s">
        <v>87</v>
      </c>
      <c r="AV944" s="13" t="s">
        <v>83</v>
      </c>
      <c r="AW944" s="13" t="s">
        <v>32</v>
      </c>
      <c r="AX944" s="13" t="s">
        <v>78</v>
      </c>
      <c r="AY944" s="230" t="s">
        <v>146</v>
      </c>
    </row>
    <row r="945" spans="1:65" s="14" customFormat="1" ht="10">
      <c r="B945" s="231"/>
      <c r="C945" s="232"/>
      <c r="D945" s="222" t="s">
        <v>155</v>
      </c>
      <c r="E945" s="233" t="s">
        <v>1</v>
      </c>
      <c r="F945" s="234" t="s">
        <v>603</v>
      </c>
      <c r="G945" s="232"/>
      <c r="H945" s="235">
        <v>78.239999999999995</v>
      </c>
      <c r="I945" s="236"/>
      <c r="J945" s="232"/>
      <c r="K945" s="232"/>
      <c r="L945" s="237"/>
      <c r="M945" s="238"/>
      <c r="N945" s="239"/>
      <c r="O945" s="239"/>
      <c r="P945" s="239"/>
      <c r="Q945" s="239"/>
      <c r="R945" s="239"/>
      <c r="S945" s="239"/>
      <c r="T945" s="240"/>
      <c r="AT945" s="241" t="s">
        <v>155</v>
      </c>
      <c r="AU945" s="241" t="s">
        <v>87</v>
      </c>
      <c r="AV945" s="14" t="s">
        <v>87</v>
      </c>
      <c r="AW945" s="14" t="s">
        <v>32</v>
      </c>
      <c r="AX945" s="14" t="s">
        <v>78</v>
      </c>
      <c r="AY945" s="241" t="s">
        <v>146</v>
      </c>
    </row>
    <row r="946" spans="1:65" s="14" customFormat="1" ht="10">
      <c r="B946" s="231"/>
      <c r="C946" s="232"/>
      <c r="D946" s="222" t="s">
        <v>155</v>
      </c>
      <c r="E946" s="233" t="s">
        <v>1</v>
      </c>
      <c r="F946" s="234" t="s">
        <v>604</v>
      </c>
      <c r="G946" s="232"/>
      <c r="H946" s="235">
        <v>11.55</v>
      </c>
      <c r="I946" s="236"/>
      <c r="J946" s="232"/>
      <c r="K946" s="232"/>
      <c r="L946" s="237"/>
      <c r="M946" s="238"/>
      <c r="N946" s="239"/>
      <c r="O946" s="239"/>
      <c r="P946" s="239"/>
      <c r="Q946" s="239"/>
      <c r="R946" s="239"/>
      <c r="S946" s="239"/>
      <c r="T946" s="240"/>
      <c r="AT946" s="241" t="s">
        <v>155</v>
      </c>
      <c r="AU946" s="241" t="s">
        <v>87</v>
      </c>
      <c r="AV946" s="14" t="s">
        <v>87</v>
      </c>
      <c r="AW946" s="14" t="s">
        <v>32</v>
      </c>
      <c r="AX946" s="14" t="s">
        <v>78</v>
      </c>
      <c r="AY946" s="241" t="s">
        <v>146</v>
      </c>
    </row>
    <row r="947" spans="1:65" s="16" customFormat="1" ht="10">
      <c r="B947" s="264"/>
      <c r="C947" s="265"/>
      <c r="D947" s="222" t="s">
        <v>155</v>
      </c>
      <c r="E947" s="266" t="s">
        <v>1</v>
      </c>
      <c r="F947" s="267" t="s">
        <v>187</v>
      </c>
      <c r="G947" s="265"/>
      <c r="H947" s="268">
        <v>89.79</v>
      </c>
      <c r="I947" s="269"/>
      <c r="J947" s="265"/>
      <c r="K947" s="265"/>
      <c r="L947" s="270"/>
      <c r="M947" s="271"/>
      <c r="N947" s="272"/>
      <c r="O947" s="272"/>
      <c r="P947" s="272"/>
      <c r="Q947" s="272"/>
      <c r="R947" s="272"/>
      <c r="S947" s="272"/>
      <c r="T947" s="273"/>
      <c r="AT947" s="274" t="s">
        <v>155</v>
      </c>
      <c r="AU947" s="274" t="s">
        <v>87</v>
      </c>
      <c r="AV947" s="16" t="s">
        <v>147</v>
      </c>
      <c r="AW947" s="16" t="s">
        <v>32</v>
      </c>
      <c r="AX947" s="16" t="s">
        <v>78</v>
      </c>
      <c r="AY947" s="274" t="s">
        <v>146</v>
      </c>
    </row>
    <row r="948" spans="1:65" s="13" customFormat="1" ht="10">
      <c r="B948" s="220"/>
      <c r="C948" s="221"/>
      <c r="D948" s="222" t="s">
        <v>155</v>
      </c>
      <c r="E948" s="223" t="s">
        <v>1</v>
      </c>
      <c r="F948" s="224" t="s">
        <v>174</v>
      </c>
      <c r="G948" s="221"/>
      <c r="H948" s="223" t="s">
        <v>1</v>
      </c>
      <c r="I948" s="225"/>
      <c r="J948" s="221"/>
      <c r="K948" s="221"/>
      <c r="L948" s="226"/>
      <c r="M948" s="227"/>
      <c r="N948" s="228"/>
      <c r="O948" s="228"/>
      <c r="P948" s="228"/>
      <c r="Q948" s="228"/>
      <c r="R948" s="228"/>
      <c r="S948" s="228"/>
      <c r="T948" s="229"/>
      <c r="AT948" s="230" t="s">
        <v>155</v>
      </c>
      <c r="AU948" s="230" t="s">
        <v>87</v>
      </c>
      <c r="AV948" s="13" t="s">
        <v>83</v>
      </c>
      <c r="AW948" s="13" t="s">
        <v>32</v>
      </c>
      <c r="AX948" s="13" t="s">
        <v>78</v>
      </c>
      <c r="AY948" s="230" t="s">
        <v>146</v>
      </c>
    </row>
    <row r="949" spans="1:65" s="14" customFormat="1" ht="10">
      <c r="B949" s="231"/>
      <c r="C949" s="232"/>
      <c r="D949" s="222" t="s">
        <v>155</v>
      </c>
      <c r="E949" s="233" t="s">
        <v>1</v>
      </c>
      <c r="F949" s="234" t="s">
        <v>603</v>
      </c>
      <c r="G949" s="232"/>
      <c r="H949" s="235">
        <v>78.239999999999995</v>
      </c>
      <c r="I949" s="236"/>
      <c r="J949" s="232"/>
      <c r="K949" s="232"/>
      <c r="L949" s="237"/>
      <c r="M949" s="238"/>
      <c r="N949" s="239"/>
      <c r="O949" s="239"/>
      <c r="P949" s="239"/>
      <c r="Q949" s="239"/>
      <c r="R949" s="239"/>
      <c r="S949" s="239"/>
      <c r="T949" s="240"/>
      <c r="AT949" s="241" t="s">
        <v>155</v>
      </c>
      <c r="AU949" s="241" t="s">
        <v>87</v>
      </c>
      <c r="AV949" s="14" t="s">
        <v>87</v>
      </c>
      <c r="AW949" s="14" t="s">
        <v>32</v>
      </c>
      <c r="AX949" s="14" t="s">
        <v>78</v>
      </c>
      <c r="AY949" s="241" t="s">
        <v>146</v>
      </c>
    </row>
    <row r="950" spans="1:65" s="14" customFormat="1" ht="10">
      <c r="B950" s="231"/>
      <c r="C950" s="232"/>
      <c r="D950" s="222" t="s">
        <v>155</v>
      </c>
      <c r="E950" s="233" t="s">
        <v>1</v>
      </c>
      <c r="F950" s="234" t="s">
        <v>604</v>
      </c>
      <c r="G950" s="232"/>
      <c r="H950" s="235">
        <v>11.55</v>
      </c>
      <c r="I950" s="236"/>
      <c r="J950" s="232"/>
      <c r="K950" s="232"/>
      <c r="L950" s="237"/>
      <c r="M950" s="238"/>
      <c r="N950" s="239"/>
      <c r="O950" s="239"/>
      <c r="P950" s="239"/>
      <c r="Q950" s="239"/>
      <c r="R950" s="239"/>
      <c r="S950" s="239"/>
      <c r="T950" s="240"/>
      <c r="AT950" s="241" t="s">
        <v>155</v>
      </c>
      <c r="AU950" s="241" t="s">
        <v>87</v>
      </c>
      <c r="AV950" s="14" t="s">
        <v>87</v>
      </c>
      <c r="AW950" s="14" t="s">
        <v>32</v>
      </c>
      <c r="AX950" s="14" t="s">
        <v>78</v>
      </c>
      <c r="AY950" s="241" t="s">
        <v>146</v>
      </c>
    </row>
    <row r="951" spans="1:65" s="16" customFormat="1" ht="10">
      <c r="B951" s="264"/>
      <c r="C951" s="265"/>
      <c r="D951" s="222" t="s">
        <v>155</v>
      </c>
      <c r="E951" s="266" t="s">
        <v>1</v>
      </c>
      <c r="F951" s="267" t="s">
        <v>187</v>
      </c>
      <c r="G951" s="265"/>
      <c r="H951" s="268">
        <v>89.79</v>
      </c>
      <c r="I951" s="269"/>
      <c r="J951" s="265"/>
      <c r="K951" s="265"/>
      <c r="L951" s="270"/>
      <c r="M951" s="271"/>
      <c r="N951" s="272"/>
      <c r="O951" s="272"/>
      <c r="P951" s="272"/>
      <c r="Q951" s="272"/>
      <c r="R951" s="272"/>
      <c r="S951" s="272"/>
      <c r="T951" s="273"/>
      <c r="AT951" s="274" t="s">
        <v>155</v>
      </c>
      <c r="AU951" s="274" t="s">
        <v>87</v>
      </c>
      <c r="AV951" s="16" t="s">
        <v>147</v>
      </c>
      <c r="AW951" s="16" t="s">
        <v>32</v>
      </c>
      <c r="AX951" s="16" t="s">
        <v>78</v>
      </c>
      <c r="AY951" s="274" t="s">
        <v>146</v>
      </c>
    </row>
    <row r="952" spans="1:65" s="15" customFormat="1" ht="10">
      <c r="B952" s="242"/>
      <c r="C952" s="243"/>
      <c r="D952" s="222" t="s">
        <v>155</v>
      </c>
      <c r="E952" s="244" t="s">
        <v>1</v>
      </c>
      <c r="F952" s="245" t="s">
        <v>160</v>
      </c>
      <c r="G952" s="243"/>
      <c r="H952" s="246">
        <v>351.34</v>
      </c>
      <c r="I952" s="247"/>
      <c r="J952" s="243"/>
      <c r="K952" s="243"/>
      <c r="L952" s="248"/>
      <c r="M952" s="249"/>
      <c r="N952" s="250"/>
      <c r="O952" s="250"/>
      <c r="P952" s="250"/>
      <c r="Q952" s="250"/>
      <c r="R952" s="250"/>
      <c r="S952" s="250"/>
      <c r="T952" s="251"/>
      <c r="AT952" s="252" t="s">
        <v>155</v>
      </c>
      <c r="AU952" s="252" t="s">
        <v>87</v>
      </c>
      <c r="AV952" s="15" t="s">
        <v>153</v>
      </c>
      <c r="AW952" s="15" t="s">
        <v>32</v>
      </c>
      <c r="AX952" s="15" t="s">
        <v>83</v>
      </c>
      <c r="AY952" s="252" t="s">
        <v>146</v>
      </c>
    </row>
    <row r="953" spans="1:65" s="2" customFormat="1" ht="16.5" customHeight="1">
      <c r="A953" s="36"/>
      <c r="B953" s="37"/>
      <c r="C953" s="253" t="s">
        <v>605</v>
      </c>
      <c r="D953" s="253" t="s">
        <v>165</v>
      </c>
      <c r="E953" s="254" t="s">
        <v>606</v>
      </c>
      <c r="F953" s="255" t="s">
        <v>607</v>
      </c>
      <c r="G953" s="256" t="s">
        <v>190</v>
      </c>
      <c r="H953" s="257">
        <v>372.39400000000001</v>
      </c>
      <c r="I953" s="258"/>
      <c r="J953" s="259">
        <f>ROUND(I953*H953,2)</f>
        <v>0</v>
      </c>
      <c r="K953" s="260"/>
      <c r="L953" s="261"/>
      <c r="M953" s="262" t="s">
        <v>1</v>
      </c>
      <c r="N953" s="263" t="s">
        <v>43</v>
      </c>
      <c r="O953" s="73"/>
      <c r="P953" s="217">
        <f>O953*H953</f>
        <v>0</v>
      </c>
      <c r="Q953" s="217">
        <v>8.0000000000000007E-5</v>
      </c>
      <c r="R953" s="217">
        <f>Q953*H953</f>
        <v>2.9791520000000002E-2</v>
      </c>
      <c r="S953" s="217">
        <v>0</v>
      </c>
      <c r="T953" s="218">
        <f>S953*H953</f>
        <v>0</v>
      </c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R953" s="219" t="s">
        <v>331</v>
      </c>
      <c r="AT953" s="219" t="s">
        <v>165</v>
      </c>
      <c r="AU953" s="219" t="s">
        <v>87</v>
      </c>
      <c r="AY953" s="18" t="s">
        <v>146</v>
      </c>
      <c r="BE953" s="112">
        <f>IF(N953="základní",J953,0)</f>
        <v>0</v>
      </c>
      <c r="BF953" s="112">
        <f>IF(N953="snížená",J953,0)</f>
        <v>0</v>
      </c>
      <c r="BG953" s="112">
        <f>IF(N953="zákl. přenesená",J953,0)</f>
        <v>0</v>
      </c>
      <c r="BH953" s="112">
        <f>IF(N953="sníž. přenesená",J953,0)</f>
        <v>0</v>
      </c>
      <c r="BI953" s="112">
        <f>IF(N953="nulová",J953,0)</f>
        <v>0</v>
      </c>
      <c r="BJ953" s="18" t="s">
        <v>83</v>
      </c>
      <c r="BK953" s="112">
        <f>ROUND(I953*H953,2)</f>
        <v>0</v>
      </c>
      <c r="BL953" s="18" t="s">
        <v>248</v>
      </c>
      <c r="BM953" s="219" t="s">
        <v>608</v>
      </c>
    </row>
    <row r="954" spans="1:65" s="14" customFormat="1" ht="10">
      <c r="B954" s="231"/>
      <c r="C954" s="232"/>
      <c r="D954" s="222" t="s">
        <v>155</v>
      </c>
      <c r="E954" s="232"/>
      <c r="F954" s="234" t="s">
        <v>609</v>
      </c>
      <c r="G954" s="232"/>
      <c r="H954" s="235">
        <v>372.39400000000001</v>
      </c>
      <c r="I954" s="236"/>
      <c r="J954" s="232"/>
      <c r="K954" s="232"/>
      <c r="L954" s="237"/>
      <c r="M954" s="238"/>
      <c r="N954" s="239"/>
      <c r="O954" s="239"/>
      <c r="P954" s="239"/>
      <c r="Q954" s="239"/>
      <c r="R954" s="239"/>
      <c r="S954" s="239"/>
      <c r="T954" s="240"/>
      <c r="AT954" s="241" t="s">
        <v>155</v>
      </c>
      <c r="AU954" s="241" t="s">
        <v>87</v>
      </c>
      <c r="AV954" s="14" t="s">
        <v>87</v>
      </c>
      <c r="AW954" s="14" t="s">
        <v>4</v>
      </c>
      <c r="AX954" s="14" t="s">
        <v>83</v>
      </c>
      <c r="AY954" s="241" t="s">
        <v>146</v>
      </c>
    </row>
    <row r="955" spans="1:65" s="2" customFormat="1" ht="24.15" customHeight="1">
      <c r="A955" s="36"/>
      <c r="B955" s="37"/>
      <c r="C955" s="207" t="s">
        <v>610</v>
      </c>
      <c r="D955" s="207" t="s">
        <v>149</v>
      </c>
      <c r="E955" s="208" t="s">
        <v>611</v>
      </c>
      <c r="F955" s="209" t="s">
        <v>612</v>
      </c>
      <c r="G955" s="210" t="s">
        <v>196</v>
      </c>
      <c r="H955" s="211">
        <v>218.648</v>
      </c>
      <c r="I955" s="212"/>
      <c r="J955" s="213">
        <f>ROUND(I955*H955,2)</f>
        <v>0</v>
      </c>
      <c r="K955" s="214"/>
      <c r="L955" s="39"/>
      <c r="M955" s="215" t="s">
        <v>1</v>
      </c>
      <c r="N955" s="216" t="s">
        <v>43</v>
      </c>
      <c r="O955" s="73"/>
      <c r="P955" s="217">
        <f>O955*H955</f>
        <v>0</v>
      </c>
      <c r="Q955" s="217">
        <v>5.3800000000000002E-3</v>
      </c>
      <c r="R955" s="217">
        <f>Q955*H955</f>
        <v>1.1763262400000001</v>
      </c>
      <c r="S955" s="217">
        <v>0</v>
      </c>
      <c r="T955" s="218">
        <f>S955*H955</f>
        <v>0</v>
      </c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R955" s="219" t="s">
        <v>248</v>
      </c>
      <c r="AT955" s="219" t="s">
        <v>149</v>
      </c>
      <c r="AU955" s="219" t="s">
        <v>87</v>
      </c>
      <c r="AY955" s="18" t="s">
        <v>146</v>
      </c>
      <c r="BE955" s="112">
        <f>IF(N955="základní",J955,0)</f>
        <v>0</v>
      </c>
      <c r="BF955" s="112">
        <f>IF(N955="snížená",J955,0)</f>
        <v>0</v>
      </c>
      <c r="BG955" s="112">
        <f>IF(N955="zákl. přenesená",J955,0)</f>
        <v>0</v>
      </c>
      <c r="BH955" s="112">
        <f>IF(N955="sníž. přenesená",J955,0)</f>
        <v>0</v>
      </c>
      <c r="BI955" s="112">
        <f>IF(N955="nulová",J955,0)</f>
        <v>0</v>
      </c>
      <c r="BJ955" s="18" t="s">
        <v>83</v>
      </c>
      <c r="BK955" s="112">
        <f>ROUND(I955*H955,2)</f>
        <v>0</v>
      </c>
      <c r="BL955" s="18" t="s">
        <v>248</v>
      </c>
      <c r="BM955" s="219" t="s">
        <v>613</v>
      </c>
    </row>
    <row r="956" spans="1:65" s="13" customFormat="1" ht="10">
      <c r="B956" s="220"/>
      <c r="C956" s="221"/>
      <c r="D956" s="222" t="s">
        <v>155</v>
      </c>
      <c r="E956" s="223" t="s">
        <v>1</v>
      </c>
      <c r="F956" s="224" t="s">
        <v>156</v>
      </c>
      <c r="G956" s="221"/>
      <c r="H956" s="223" t="s">
        <v>1</v>
      </c>
      <c r="I956" s="225"/>
      <c r="J956" s="221"/>
      <c r="K956" s="221"/>
      <c r="L956" s="226"/>
      <c r="M956" s="227"/>
      <c r="N956" s="228"/>
      <c r="O956" s="228"/>
      <c r="P956" s="228"/>
      <c r="Q956" s="228"/>
      <c r="R956" s="228"/>
      <c r="S956" s="228"/>
      <c r="T956" s="229"/>
      <c r="AT956" s="230" t="s">
        <v>155</v>
      </c>
      <c r="AU956" s="230" t="s">
        <v>87</v>
      </c>
      <c r="AV956" s="13" t="s">
        <v>83</v>
      </c>
      <c r="AW956" s="13" t="s">
        <v>32</v>
      </c>
      <c r="AX956" s="13" t="s">
        <v>78</v>
      </c>
      <c r="AY956" s="230" t="s">
        <v>146</v>
      </c>
    </row>
    <row r="957" spans="1:65" s="13" customFormat="1" ht="10">
      <c r="B957" s="220"/>
      <c r="C957" s="221"/>
      <c r="D957" s="222" t="s">
        <v>155</v>
      </c>
      <c r="E957" s="223" t="s">
        <v>1</v>
      </c>
      <c r="F957" s="224" t="s">
        <v>157</v>
      </c>
      <c r="G957" s="221"/>
      <c r="H957" s="223" t="s">
        <v>1</v>
      </c>
      <c r="I957" s="225"/>
      <c r="J957" s="221"/>
      <c r="K957" s="221"/>
      <c r="L957" s="226"/>
      <c r="M957" s="227"/>
      <c r="N957" s="228"/>
      <c r="O957" s="228"/>
      <c r="P957" s="228"/>
      <c r="Q957" s="228"/>
      <c r="R957" s="228"/>
      <c r="S957" s="228"/>
      <c r="T957" s="229"/>
      <c r="AT957" s="230" t="s">
        <v>155</v>
      </c>
      <c r="AU957" s="230" t="s">
        <v>87</v>
      </c>
      <c r="AV957" s="13" t="s">
        <v>83</v>
      </c>
      <c r="AW957" s="13" t="s">
        <v>32</v>
      </c>
      <c r="AX957" s="13" t="s">
        <v>78</v>
      </c>
      <c r="AY957" s="230" t="s">
        <v>146</v>
      </c>
    </row>
    <row r="958" spans="1:65" s="14" customFormat="1" ht="20">
      <c r="B958" s="231"/>
      <c r="C958" s="232"/>
      <c r="D958" s="222" t="s">
        <v>155</v>
      </c>
      <c r="E958" s="233" t="s">
        <v>1</v>
      </c>
      <c r="F958" s="234" t="s">
        <v>593</v>
      </c>
      <c r="G958" s="232"/>
      <c r="H958" s="235">
        <v>65.736000000000004</v>
      </c>
      <c r="I958" s="236"/>
      <c r="J958" s="232"/>
      <c r="K958" s="232"/>
      <c r="L958" s="237"/>
      <c r="M958" s="238"/>
      <c r="N958" s="239"/>
      <c r="O958" s="239"/>
      <c r="P958" s="239"/>
      <c r="Q958" s="239"/>
      <c r="R958" s="239"/>
      <c r="S958" s="239"/>
      <c r="T958" s="240"/>
      <c r="AT958" s="241" t="s">
        <v>155</v>
      </c>
      <c r="AU958" s="241" t="s">
        <v>87</v>
      </c>
      <c r="AV958" s="14" t="s">
        <v>87</v>
      </c>
      <c r="AW958" s="14" t="s">
        <v>32</v>
      </c>
      <c r="AX958" s="14" t="s">
        <v>78</v>
      </c>
      <c r="AY958" s="241" t="s">
        <v>146</v>
      </c>
    </row>
    <row r="959" spans="1:65" s="13" customFormat="1" ht="10">
      <c r="B959" s="220"/>
      <c r="C959" s="221"/>
      <c r="D959" s="222" t="s">
        <v>155</v>
      </c>
      <c r="E959" s="223" t="s">
        <v>1</v>
      </c>
      <c r="F959" s="224" t="s">
        <v>206</v>
      </c>
      <c r="G959" s="221"/>
      <c r="H959" s="223" t="s">
        <v>1</v>
      </c>
      <c r="I959" s="225"/>
      <c r="J959" s="221"/>
      <c r="K959" s="221"/>
      <c r="L959" s="226"/>
      <c r="M959" s="227"/>
      <c r="N959" s="228"/>
      <c r="O959" s="228"/>
      <c r="P959" s="228"/>
      <c r="Q959" s="228"/>
      <c r="R959" s="228"/>
      <c r="S959" s="228"/>
      <c r="T959" s="229"/>
      <c r="AT959" s="230" t="s">
        <v>155</v>
      </c>
      <c r="AU959" s="230" t="s">
        <v>87</v>
      </c>
      <c r="AV959" s="13" t="s">
        <v>83</v>
      </c>
      <c r="AW959" s="13" t="s">
        <v>32</v>
      </c>
      <c r="AX959" s="13" t="s">
        <v>78</v>
      </c>
      <c r="AY959" s="230" t="s">
        <v>146</v>
      </c>
    </row>
    <row r="960" spans="1:65" s="14" customFormat="1" ht="10">
      <c r="B960" s="231"/>
      <c r="C960" s="232"/>
      <c r="D960" s="222" t="s">
        <v>155</v>
      </c>
      <c r="E960" s="233" t="s">
        <v>1</v>
      </c>
      <c r="F960" s="234" t="s">
        <v>237</v>
      </c>
      <c r="G960" s="232"/>
      <c r="H960" s="235">
        <v>-7.0919999999999996</v>
      </c>
      <c r="I960" s="236"/>
      <c r="J960" s="232"/>
      <c r="K960" s="232"/>
      <c r="L960" s="237"/>
      <c r="M960" s="238"/>
      <c r="N960" s="239"/>
      <c r="O960" s="239"/>
      <c r="P960" s="239"/>
      <c r="Q960" s="239"/>
      <c r="R960" s="239"/>
      <c r="S960" s="239"/>
      <c r="T960" s="240"/>
      <c r="AT960" s="241" t="s">
        <v>155</v>
      </c>
      <c r="AU960" s="241" t="s">
        <v>87</v>
      </c>
      <c r="AV960" s="14" t="s">
        <v>87</v>
      </c>
      <c r="AW960" s="14" t="s">
        <v>32</v>
      </c>
      <c r="AX960" s="14" t="s">
        <v>78</v>
      </c>
      <c r="AY960" s="241" t="s">
        <v>146</v>
      </c>
    </row>
    <row r="961" spans="2:51" s="14" customFormat="1" ht="10">
      <c r="B961" s="231"/>
      <c r="C961" s="232"/>
      <c r="D961" s="222" t="s">
        <v>155</v>
      </c>
      <c r="E961" s="233" t="s">
        <v>1</v>
      </c>
      <c r="F961" s="234" t="s">
        <v>207</v>
      </c>
      <c r="G961" s="232"/>
      <c r="H961" s="235">
        <v>-1.379</v>
      </c>
      <c r="I961" s="236"/>
      <c r="J961" s="232"/>
      <c r="K961" s="232"/>
      <c r="L961" s="237"/>
      <c r="M961" s="238"/>
      <c r="N961" s="239"/>
      <c r="O961" s="239"/>
      <c r="P961" s="239"/>
      <c r="Q961" s="239"/>
      <c r="R961" s="239"/>
      <c r="S961" s="239"/>
      <c r="T961" s="240"/>
      <c r="AT961" s="241" t="s">
        <v>155</v>
      </c>
      <c r="AU961" s="241" t="s">
        <v>87</v>
      </c>
      <c r="AV961" s="14" t="s">
        <v>87</v>
      </c>
      <c r="AW961" s="14" t="s">
        <v>32</v>
      </c>
      <c r="AX961" s="14" t="s">
        <v>78</v>
      </c>
      <c r="AY961" s="241" t="s">
        <v>146</v>
      </c>
    </row>
    <row r="962" spans="2:51" s="14" customFormat="1" ht="10">
      <c r="B962" s="231"/>
      <c r="C962" s="232"/>
      <c r="D962" s="222" t="s">
        <v>155</v>
      </c>
      <c r="E962" s="233" t="s">
        <v>1</v>
      </c>
      <c r="F962" s="234" t="s">
        <v>238</v>
      </c>
      <c r="G962" s="232"/>
      <c r="H962" s="235">
        <v>-1.5760000000000001</v>
      </c>
      <c r="I962" s="236"/>
      <c r="J962" s="232"/>
      <c r="K962" s="232"/>
      <c r="L962" s="237"/>
      <c r="M962" s="238"/>
      <c r="N962" s="239"/>
      <c r="O962" s="239"/>
      <c r="P962" s="239"/>
      <c r="Q962" s="239"/>
      <c r="R962" s="239"/>
      <c r="S962" s="239"/>
      <c r="T962" s="240"/>
      <c r="AT962" s="241" t="s">
        <v>155</v>
      </c>
      <c r="AU962" s="241" t="s">
        <v>87</v>
      </c>
      <c r="AV962" s="14" t="s">
        <v>87</v>
      </c>
      <c r="AW962" s="14" t="s">
        <v>32</v>
      </c>
      <c r="AX962" s="14" t="s">
        <v>78</v>
      </c>
      <c r="AY962" s="241" t="s">
        <v>146</v>
      </c>
    </row>
    <row r="963" spans="2:51" s="14" customFormat="1" ht="10">
      <c r="B963" s="231"/>
      <c r="C963" s="232"/>
      <c r="D963" s="222" t="s">
        <v>155</v>
      </c>
      <c r="E963" s="233" t="s">
        <v>1</v>
      </c>
      <c r="F963" s="234" t="s">
        <v>239</v>
      </c>
      <c r="G963" s="232"/>
      <c r="H963" s="235">
        <v>-0.7</v>
      </c>
      <c r="I963" s="236"/>
      <c r="J963" s="232"/>
      <c r="K963" s="232"/>
      <c r="L963" s="237"/>
      <c r="M963" s="238"/>
      <c r="N963" s="239"/>
      <c r="O963" s="239"/>
      <c r="P963" s="239"/>
      <c r="Q963" s="239"/>
      <c r="R963" s="239"/>
      <c r="S963" s="239"/>
      <c r="T963" s="240"/>
      <c r="AT963" s="241" t="s">
        <v>155</v>
      </c>
      <c r="AU963" s="241" t="s">
        <v>87</v>
      </c>
      <c r="AV963" s="14" t="s">
        <v>87</v>
      </c>
      <c r="AW963" s="14" t="s">
        <v>32</v>
      </c>
      <c r="AX963" s="14" t="s">
        <v>78</v>
      </c>
      <c r="AY963" s="241" t="s">
        <v>146</v>
      </c>
    </row>
    <row r="964" spans="2:51" s="13" customFormat="1" ht="10">
      <c r="B964" s="220"/>
      <c r="C964" s="221"/>
      <c r="D964" s="222" t="s">
        <v>155</v>
      </c>
      <c r="E964" s="223" t="s">
        <v>1</v>
      </c>
      <c r="F964" s="224" t="s">
        <v>159</v>
      </c>
      <c r="G964" s="221"/>
      <c r="H964" s="223" t="s">
        <v>1</v>
      </c>
      <c r="I964" s="225"/>
      <c r="J964" s="221"/>
      <c r="K964" s="221"/>
      <c r="L964" s="226"/>
      <c r="M964" s="227"/>
      <c r="N964" s="228"/>
      <c r="O964" s="228"/>
      <c r="P964" s="228"/>
      <c r="Q964" s="228"/>
      <c r="R964" s="228"/>
      <c r="S964" s="228"/>
      <c r="T964" s="229"/>
      <c r="AT964" s="230" t="s">
        <v>155</v>
      </c>
      <c r="AU964" s="230" t="s">
        <v>87</v>
      </c>
      <c r="AV964" s="13" t="s">
        <v>83</v>
      </c>
      <c r="AW964" s="13" t="s">
        <v>32</v>
      </c>
      <c r="AX964" s="13" t="s">
        <v>78</v>
      </c>
      <c r="AY964" s="230" t="s">
        <v>146</v>
      </c>
    </row>
    <row r="965" spans="2:51" s="14" customFormat="1" ht="20">
      <c r="B965" s="231"/>
      <c r="C965" s="232"/>
      <c r="D965" s="222" t="s">
        <v>155</v>
      </c>
      <c r="E965" s="233" t="s">
        <v>1</v>
      </c>
      <c r="F965" s="234" t="s">
        <v>593</v>
      </c>
      <c r="G965" s="232"/>
      <c r="H965" s="235">
        <v>65.736000000000004</v>
      </c>
      <c r="I965" s="236"/>
      <c r="J965" s="232"/>
      <c r="K965" s="232"/>
      <c r="L965" s="237"/>
      <c r="M965" s="238"/>
      <c r="N965" s="239"/>
      <c r="O965" s="239"/>
      <c r="P965" s="239"/>
      <c r="Q965" s="239"/>
      <c r="R965" s="239"/>
      <c r="S965" s="239"/>
      <c r="T965" s="240"/>
      <c r="AT965" s="241" t="s">
        <v>155</v>
      </c>
      <c r="AU965" s="241" t="s">
        <v>87</v>
      </c>
      <c r="AV965" s="14" t="s">
        <v>87</v>
      </c>
      <c r="AW965" s="14" t="s">
        <v>32</v>
      </c>
      <c r="AX965" s="14" t="s">
        <v>78</v>
      </c>
      <c r="AY965" s="241" t="s">
        <v>146</v>
      </c>
    </row>
    <row r="966" spans="2:51" s="13" customFormat="1" ht="10">
      <c r="B966" s="220"/>
      <c r="C966" s="221"/>
      <c r="D966" s="222" t="s">
        <v>155</v>
      </c>
      <c r="E966" s="223" t="s">
        <v>1</v>
      </c>
      <c r="F966" s="224" t="s">
        <v>206</v>
      </c>
      <c r="G966" s="221"/>
      <c r="H966" s="223" t="s">
        <v>1</v>
      </c>
      <c r="I966" s="225"/>
      <c r="J966" s="221"/>
      <c r="K966" s="221"/>
      <c r="L966" s="226"/>
      <c r="M966" s="227"/>
      <c r="N966" s="228"/>
      <c r="O966" s="228"/>
      <c r="P966" s="228"/>
      <c r="Q966" s="228"/>
      <c r="R966" s="228"/>
      <c r="S966" s="228"/>
      <c r="T966" s="229"/>
      <c r="AT966" s="230" t="s">
        <v>155</v>
      </c>
      <c r="AU966" s="230" t="s">
        <v>87</v>
      </c>
      <c r="AV966" s="13" t="s">
        <v>83</v>
      </c>
      <c r="AW966" s="13" t="s">
        <v>32</v>
      </c>
      <c r="AX966" s="13" t="s">
        <v>78</v>
      </c>
      <c r="AY966" s="230" t="s">
        <v>146</v>
      </c>
    </row>
    <row r="967" spans="2:51" s="14" customFormat="1" ht="10">
      <c r="B967" s="231"/>
      <c r="C967" s="232"/>
      <c r="D967" s="222" t="s">
        <v>155</v>
      </c>
      <c r="E967" s="233" t="s">
        <v>1</v>
      </c>
      <c r="F967" s="234" t="s">
        <v>237</v>
      </c>
      <c r="G967" s="232"/>
      <c r="H967" s="235">
        <v>-7.0919999999999996</v>
      </c>
      <c r="I967" s="236"/>
      <c r="J967" s="232"/>
      <c r="K967" s="232"/>
      <c r="L967" s="237"/>
      <c r="M967" s="238"/>
      <c r="N967" s="239"/>
      <c r="O967" s="239"/>
      <c r="P967" s="239"/>
      <c r="Q967" s="239"/>
      <c r="R967" s="239"/>
      <c r="S967" s="239"/>
      <c r="T967" s="240"/>
      <c r="AT967" s="241" t="s">
        <v>155</v>
      </c>
      <c r="AU967" s="241" t="s">
        <v>87</v>
      </c>
      <c r="AV967" s="14" t="s">
        <v>87</v>
      </c>
      <c r="AW967" s="14" t="s">
        <v>32</v>
      </c>
      <c r="AX967" s="14" t="s">
        <v>78</v>
      </c>
      <c r="AY967" s="241" t="s">
        <v>146</v>
      </c>
    </row>
    <row r="968" spans="2:51" s="14" customFormat="1" ht="10">
      <c r="B968" s="231"/>
      <c r="C968" s="232"/>
      <c r="D968" s="222" t="s">
        <v>155</v>
      </c>
      <c r="E968" s="233" t="s">
        <v>1</v>
      </c>
      <c r="F968" s="234" t="s">
        <v>207</v>
      </c>
      <c r="G968" s="232"/>
      <c r="H968" s="235">
        <v>-1.379</v>
      </c>
      <c r="I968" s="236"/>
      <c r="J968" s="232"/>
      <c r="K968" s="232"/>
      <c r="L968" s="237"/>
      <c r="M968" s="238"/>
      <c r="N968" s="239"/>
      <c r="O968" s="239"/>
      <c r="P968" s="239"/>
      <c r="Q968" s="239"/>
      <c r="R968" s="239"/>
      <c r="S968" s="239"/>
      <c r="T968" s="240"/>
      <c r="AT968" s="241" t="s">
        <v>155</v>
      </c>
      <c r="AU968" s="241" t="s">
        <v>87</v>
      </c>
      <c r="AV968" s="14" t="s">
        <v>87</v>
      </c>
      <c r="AW968" s="14" t="s">
        <v>32</v>
      </c>
      <c r="AX968" s="14" t="s">
        <v>78</v>
      </c>
      <c r="AY968" s="241" t="s">
        <v>146</v>
      </c>
    </row>
    <row r="969" spans="2:51" s="14" customFormat="1" ht="10">
      <c r="B969" s="231"/>
      <c r="C969" s="232"/>
      <c r="D969" s="222" t="s">
        <v>155</v>
      </c>
      <c r="E969" s="233" t="s">
        <v>1</v>
      </c>
      <c r="F969" s="234" t="s">
        <v>238</v>
      </c>
      <c r="G969" s="232"/>
      <c r="H969" s="235">
        <v>-1.5760000000000001</v>
      </c>
      <c r="I969" s="236"/>
      <c r="J969" s="232"/>
      <c r="K969" s="232"/>
      <c r="L969" s="237"/>
      <c r="M969" s="238"/>
      <c r="N969" s="239"/>
      <c r="O969" s="239"/>
      <c r="P969" s="239"/>
      <c r="Q969" s="239"/>
      <c r="R969" s="239"/>
      <c r="S969" s="239"/>
      <c r="T969" s="240"/>
      <c r="AT969" s="241" t="s">
        <v>155</v>
      </c>
      <c r="AU969" s="241" t="s">
        <v>87</v>
      </c>
      <c r="AV969" s="14" t="s">
        <v>87</v>
      </c>
      <c r="AW969" s="14" t="s">
        <v>32</v>
      </c>
      <c r="AX969" s="14" t="s">
        <v>78</v>
      </c>
      <c r="AY969" s="241" t="s">
        <v>146</v>
      </c>
    </row>
    <row r="970" spans="2:51" s="16" customFormat="1" ht="10">
      <c r="B970" s="264"/>
      <c r="C970" s="265"/>
      <c r="D970" s="222" t="s">
        <v>155</v>
      </c>
      <c r="E970" s="266" t="s">
        <v>1</v>
      </c>
      <c r="F970" s="267" t="s">
        <v>187</v>
      </c>
      <c r="G970" s="265"/>
      <c r="H970" s="268">
        <v>110.678</v>
      </c>
      <c r="I970" s="269"/>
      <c r="J970" s="265"/>
      <c r="K970" s="265"/>
      <c r="L970" s="270"/>
      <c r="M970" s="271"/>
      <c r="N970" s="272"/>
      <c r="O970" s="272"/>
      <c r="P970" s="272"/>
      <c r="Q970" s="272"/>
      <c r="R970" s="272"/>
      <c r="S970" s="272"/>
      <c r="T970" s="273"/>
      <c r="AT970" s="274" t="s">
        <v>155</v>
      </c>
      <c r="AU970" s="274" t="s">
        <v>87</v>
      </c>
      <c r="AV970" s="16" t="s">
        <v>147</v>
      </c>
      <c r="AW970" s="16" t="s">
        <v>32</v>
      </c>
      <c r="AX970" s="16" t="s">
        <v>78</v>
      </c>
      <c r="AY970" s="274" t="s">
        <v>146</v>
      </c>
    </row>
    <row r="971" spans="2:51" s="13" customFormat="1" ht="10">
      <c r="B971" s="220"/>
      <c r="C971" s="221"/>
      <c r="D971" s="222" t="s">
        <v>155</v>
      </c>
      <c r="E971" s="223" t="s">
        <v>1</v>
      </c>
      <c r="F971" s="224" t="s">
        <v>173</v>
      </c>
      <c r="G971" s="221"/>
      <c r="H971" s="223" t="s">
        <v>1</v>
      </c>
      <c r="I971" s="225"/>
      <c r="J971" s="221"/>
      <c r="K971" s="221"/>
      <c r="L971" s="226"/>
      <c r="M971" s="227"/>
      <c r="N971" s="228"/>
      <c r="O971" s="228"/>
      <c r="P971" s="228"/>
      <c r="Q971" s="228"/>
      <c r="R971" s="228"/>
      <c r="S971" s="228"/>
      <c r="T971" s="229"/>
      <c r="AT971" s="230" t="s">
        <v>155</v>
      </c>
      <c r="AU971" s="230" t="s">
        <v>87</v>
      </c>
      <c r="AV971" s="13" t="s">
        <v>83</v>
      </c>
      <c r="AW971" s="13" t="s">
        <v>32</v>
      </c>
      <c r="AX971" s="13" t="s">
        <v>78</v>
      </c>
      <c r="AY971" s="230" t="s">
        <v>146</v>
      </c>
    </row>
    <row r="972" spans="2:51" s="14" customFormat="1" ht="10">
      <c r="B972" s="231"/>
      <c r="C972" s="232"/>
      <c r="D972" s="222" t="s">
        <v>155</v>
      </c>
      <c r="E972" s="233" t="s">
        <v>1</v>
      </c>
      <c r="F972" s="234" t="s">
        <v>240</v>
      </c>
      <c r="G972" s="232"/>
      <c r="H972" s="235">
        <v>55.968000000000004</v>
      </c>
      <c r="I972" s="236"/>
      <c r="J972" s="232"/>
      <c r="K972" s="232"/>
      <c r="L972" s="237"/>
      <c r="M972" s="238"/>
      <c r="N972" s="239"/>
      <c r="O972" s="239"/>
      <c r="P972" s="239"/>
      <c r="Q972" s="239"/>
      <c r="R972" s="239"/>
      <c r="S972" s="239"/>
      <c r="T972" s="240"/>
      <c r="AT972" s="241" t="s">
        <v>155</v>
      </c>
      <c r="AU972" s="241" t="s">
        <v>87</v>
      </c>
      <c r="AV972" s="14" t="s">
        <v>87</v>
      </c>
      <c r="AW972" s="14" t="s">
        <v>32</v>
      </c>
      <c r="AX972" s="14" t="s">
        <v>78</v>
      </c>
      <c r="AY972" s="241" t="s">
        <v>146</v>
      </c>
    </row>
    <row r="973" spans="2:51" s="14" customFormat="1" ht="10">
      <c r="B973" s="231"/>
      <c r="C973" s="232"/>
      <c r="D973" s="222" t="s">
        <v>155</v>
      </c>
      <c r="E973" s="233" t="s">
        <v>1</v>
      </c>
      <c r="F973" s="234" t="s">
        <v>241</v>
      </c>
      <c r="G973" s="232"/>
      <c r="H973" s="235">
        <v>6.05</v>
      </c>
      <c r="I973" s="236"/>
      <c r="J973" s="232"/>
      <c r="K973" s="232"/>
      <c r="L973" s="237"/>
      <c r="M973" s="238"/>
      <c r="N973" s="239"/>
      <c r="O973" s="239"/>
      <c r="P973" s="239"/>
      <c r="Q973" s="239"/>
      <c r="R973" s="239"/>
      <c r="S973" s="239"/>
      <c r="T973" s="240"/>
      <c r="AT973" s="241" t="s">
        <v>155</v>
      </c>
      <c r="AU973" s="241" t="s">
        <v>87</v>
      </c>
      <c r="AV973" s="14" t="s">
        <v>87</v>
      </c>
      <c r="AW973" s="14" t="s">
        <v>32</v>
      </c>
      <c r="AX973" s="14" t="s">
        <v>78</v>
      </c>
      <c r="AY973" s="241" t="s">
        <v>146</v>
      </c>
    </row>
    <row r="974" spans="2:51" s="13" customFormat="1" ht="10">
      <c r="B974" s="220"/>
      <c r="C974" s="221"/>
      <c r="D974" s="222" t="s">
        <v>155</v>
      </c>
      <c r="E974" s="223" t="s">
        <v>1</v>
      </c>
      <c r="F974" s="224" t="s">
        <v>206</v>
      </c>
      <c r="G974" s="221"/>
      <c r="H974" s="223" t="s">
        <v>1</v>
      </c>
      <c r="I974" s="225"/>
      <c r="J974" s="221"/>
      <c r="K974" s="221"/>
      <c r="L974" s="226"/>
      <c r="M974" s="227"/>
      <c r="N974" s="228"/>
      <c r="O974" s="228"/>
      <c r="P974" s="228"/>
      <c r="Q974" s="228"/>
      <c r="R974" s="228"/>
      <c r="S974" s="228"/>
      <c r="T974" s="229"/>
      <c r="AT974" s="230" t="s">
        <v>155</v>
      </c>
      <c r="AU974" s="230" t="s">
        <v>87</v>
      </c>
      <c r="AV974" s="13" t="s">
        <v>83</v>
      </c>
      <c r="AW974" s="13" t="s">
        <v>32</v>
      </c>
      <c r="AX974" s="13" t="s">
        <v>78</v>
      </c>
      <c r="AY974" s="230" t="s">
        <v>146</v>
      </c>
    </row>
    <row r="975" spans="2:51" s="14" customFormat="1" ht="10">
      <c r="B975" s="231"/>
      <c r="C975" s="232"/>
      <c r="D975" s="222" t="s">
        <v>155</v>
      </c>
      <c r="E975" s="233" t="s">
        <v>1</v>
      </c>
      <c r="F975" s="234" t="s">
        <v>242</v>
      </c>
      <c r="G975" s="232"/>
      <c r="H975" s="235">
        <v>-4.7279999999999998</v>
      </c>
      <c r="I975" s="236"/>
      <c r="J975" s="232"/>
      <c r="K975" s="232"/>
      <c r="L975" s="237"/>
      <c r="M975" s="238"/>
      <c r="N975" s="239"/>
      <c r="O975" s="239"/>
      <c r="P975" s="239"/>
      <c r="Q975" s="239"/>
      <c r="R975" s="239"/>
      <c r="S975" s="239"/>
      <c r="T975" s="240"/>
      <c r="AT975" s="241" t="s">
        <v>155</v>
      </c>
      <c r="AU975" s="241" t="s">
        <v>87</v>
      </c>
      <c r="AV975" s="14" t="s">
        <v>87</v>
      </c>
      <c r="AW975" s="14" t="s">
        <v>32</v>
      </c>
      <c r="AX975" s="14" t="s">
        <v>78</v>
      </c>
      <c r="AY975" s="241" t="s">
        <v>146</v>
      </c>
    </row>
    <row r="976" spans="2:51" s="14" customFormat="1" ht="10">
      <c r="B976" s="231"/>
      <c r="C976" s="232"/>
      <c r="D976" s="222" t="s">
        <v>155</v>
      </c>
      <c r="E976" s="233" t="s">
        <v>1</v>
      </c>
      <c r="F976" s="234" t="s">
        <v>243</v>
      </c>
      <c r="G976" s="232"/>
      <c r="H976" s="235">
        <v>-1.379</v>
      </c>
      <c r="I976" s="236"/>
      <c r="J976" s="232"/>
      <c r="K976" s="232"/>
      <c r="L976" s="237"/>
      <c r="M976" s="238"/>
      <c r="N976" s="239"/>
      <c r="O976" s="239"/>
      <c r="P976" s="239"/>
      <c r="Q976" s="239"/>
      <c r="R976" s="239"/>
      <c r="S976" s="239"/>
      <c r="T976" s="240"/>
      <c r="AT976" s="241" t="s">
        <v>155</v>
      </c>
      <c r="AU976" s="241" t="s">
        <v>87</v>
      </c>
      <c r="AV976" s="14" t="s">
        <v>87</v>
      </c>
      <c r="AW976" s="14" t="s">
        <v>32</v>
      </c>
      <c r="AX976" s="14" t="s">
        <v>78</v>
      </c>
      <c r="AY976" s="241" t="s">
        <v>146</v>
      </c>
    </row>
    <row r="977" spans="1:65" s="14" customFormat="1" ht="10">
      <c r="B977" s="231"/>
      <c r="C977" s="232"/>
      <c r="D977" s="222" t="s">
        <v>155</v>
      </c>
      <c r="E977" s="233" t="s">
        <v>1</v>
      </c>
      <c r="F977" s="234" t="s">
        <v>244</v>
      </c>
      <c r="G977" s="232"/>
      <c r="H977" s="235">
        <v>-1.5760000000000001</v>
      </c>
      <c r="I977" s="236"/>
      <c r="J977" s="232"/>
      <c r="K977" s="232"/>
      <c r="L977" s="237"/>
      <c r="M977" s="238"/>
      <c r="N977" s="239"/>
      <c r="O977" s="239"/>
      <c r="P977" s="239"/>
      <c r="Q977" s="239"/>
      <c r="R977" s="239"/>
      <c r="S977" s="239"/>
      <c r="T977" s="240"/>
      <c r="AT977" s="241" t="s">
        <v>155</v>
      </c>
      <c r="AU977" s="241" t="s">
        <v>87</v>
      </c>
      <c r="AV977" s="14" t="s">
        <v>87</v>
      </c>
      <c r="AW977" s="14" t="s">
        <v>32</v>
      </c>
      <c r="AX977" s="14" t="s">
        <v>78</v>
      </c>
      <c r="AY977" s="241" t="s">
        <v>146</v>
      </c>
    </row>
    <row r="978" spans="1:65" s="14" customFormat="1" ht="10">
      <c r="B978" s="231"/>
      <c r="C978" s="232"/>
      <c r="D978" s="222" t="s">
        <v>155</v>
      </c>
      <c r="E978" s="233" t="s">
        <v>1</v>
      </c>
      <c r="F978" s="234" t="s">
        <v>239</v>
      </c>
      <c r="G978" s="232"/>
      <c r="H978" s="235">
        <v>-0.7</v>
      </c>
      <c r="I978" s="236"/>
      <c r="J978" s="232"/>
      <c r="K978" s="232"/>
      <c r="L978" s="237"/>
      <c r="M978" s="238"/>
      <c r="N978" s="239"/>
      <c r="O978" s="239"/>
      <c r="P978" s="239"/>
      <c r="Q978" s="239"/>
      <c r="R978" s="239"/>
      <c r="S978" s="239"/>
      <c r="T978" s="240"/>
      <c r="AT978" s="241" t="s">
        <v>155</v>
      </c>
      <c r="AU978" s="241" t="s">
        <v>87</v>
      </c>
      <c r="AV978" s="14" t="s">
        <v>87</v>
      </c>
      <c r="AW978" s="14" t="s">
        <v>32</v>
      </c>
      <c r="AX978" s="14" t="s">
        <v>78</v>
      </c>
      <c r="AY978" s="241" t="s">
        <v>146</v>
      </c>
    </row>
    <row r="979" spans="1:65" s="16" customFormat="1" ht="10">
      <c r="B979" s="264"/>
      <c r="C979" s="265"/>
      <c r="D979" s="222" t="s">
        <v>155</v>
      </c>
      <c r="E979" s="266" t="s">
        <v>1</v>
      </c>
      <c r="F979" s="267" t="s">
        <v>187</v>
      </c>
      <c r="G979" s="265"/>
      <c r="H979" s="268">
        <v>53.634999999999998</v>
      </c>
      <c r="I979" s="269"/>
      <c r="J979" s="265"/>
      <c r="K979" s="265"/>
      <c r="L979" s="270"/>
      <c r="M979" s="271"/>
      <c r="N979" s="272"/>
      <c r="O979" s="272"/>
      <c r="P979" s="272"/>
      <c r="Q979" s="272"/>
      <c r="R979" s="272"/>
      <c r="S979" s="272"/>
      <c r="T979" s="273"/>
      <c r="AT979" s="274" t="s">
        <v>155</v>
      </c>
      <c r="AU979" s="274" t="s">
        <v>87</v>
      </c>
      <c r="AV979" s="16" t="s">
        <v>147</v>
      </c>
      <c r="AW979" s="16" t="s">
        <v>32</v>
      </c>
      <c r="AX979" s="16" t="s">
        <v>78</v>
      </c>
      <c r="AY979" s="274" t="s">
        <v>146</v>
      </c>
    </row>
    <row r="980" spans="1:65" s="13" customFormat="1" ht="10">
      <c r="B980" s="220"/>
      <c r="C980" s="221"/>
      <c r="D980" s="222" t="s">
        <v>155</v>
      </c>
      <c r="E980" s="223" t="s">
        <v>1</v>
      </c>
      <c r="F980" s="224" t="s">
        <v>174</v>
      </c>
      <c r="G980" s="221"/>
      <c r="H980" s="223" t="s">
        <v>1</v>
      </c>
      <c r="I980" s="225"/>
      <c r="J980" s="221"/>
      <c r="K980" s="221"/>
      <c r="L980" s="226"/>
      <c r="M980" s="227"/>
      <c r="N980" s="228"/>
      <c r="O980" s="228"/>
      <c r="P980" s="228"/>
      <c r="Q980" s="228"/>
      <c r="R980" s="228"/>
      <c r="S980" s="228"/>
      <c r="T980" s="229"/>
      <c r="AT980" s="230" t="s">
        <v>155</v>
      </c>
      <c r="AU980" s="230" t="s">
        <v>87</v>
      </c>
      <c r="AV980" s="13" t="s">
        <v>83</v>
      </c>
      <c r="AW980" s="13" t="s">
        <v>32</v>
      </c>
      <c r="AX980" s="13" t="s">
        <v>78</v>
      </c>
      <c r="AY980" s="230" t="s">
        <v>146</v>
      </c>
    </row>
    <row r="981" spans="1:65" s="14" customFormat="1" ht="10">
      <c r="B981" s="231"/>
      <c r="C981" s="232"/>
      <c r="D981" s="222" t="s">
        <v>155</v>
      </c>
      <c r="E981" s="233" t="s">
        <v>1</v>
      </c>
      <c r="F981" s="234" t="s">
        <v>245</v>
      </c>
      <c r="G981" s="232"/>
      <c r="H981" s="235">
        <v>55.968000000000004</v>
      </c>
      <c r="I981" s="236"/>
      <c r="J981" s="232"/>
      <c r="K981" s="232"/>
      <c r="L981" s="237"/>
      <c r="M981" s="238"/>
      <c r="N981" s="239"/>
      <c r="O981" s="239"/>
      <c r="P981" s="239"/>
      <c r="Q981" s="239"/>
      <c r="R981" s="239"/>
      <c r="S981" s="239"/>
      <c r="T981" s="240"/>
      <c r="AT981" s="241" t="s">
        <v>155</v>
      </c>
      <c r="AU981" s="241" t="s">
        <v>87</v>
      </c>
      <c r="AV981" s="14" t="s">
        <v>87</v>
      </c>
      <c r="AW981" s="14" t="s">
        <v>32</v>
      </c>
      <c r="AX981" s="14" t="s">
        <v>78</v>
      </c>
      <c r="AY981" s="241" t="s">
        <v>146</v>
      </c>
    </row>
    <row r="982" spans="1:65" s="14" customFormat="1" ht="10">
      <c r="B982" s="231"/>
      <c r="C982" s="232"/>
      <c r="D982" s="222" t="s">
        <v>155</v>
      </c>
      <c r="E982" s="233" t="s">
        <v>1</v>
      </c>
      <c r="F982" s="234" t="s">
        <v>241</v>
      </c>
      <c r="G982" s="232"/>
      <c r="H982" s="235">
        <v>6.05</v>
      </c>
      <c r="I982" s="236"/>
      <c r="J982" s="232"/>
      <c r="K982" s="232"/>
      <c r="L982" s="237"/>
      <c r="M982" s="238"/>
      <c r="N982" s="239"/>
      <c r="O982" s="239"/>
      <c r="P982" s="239"/>
      <c r="Q982" s="239"/>
      <c r="R982" s="239"/>
      <c r="S982" s="239"/>
      <c r="T982" s="240"/>
      <c r="AT982" s="241" t="s">
        <v>155</v>
      </c>
      <c r="AU982" s="241" t="s">
        <v>87</v>
      </c>
      <c r="AV982" s="14" t="s">
        <v>87</v>
      </c>
      <c r="AW982" s="14" t="s">
        <v>32</v>
      </c>
      <c r="AX982" s="14" t="s">
        <v>78</v>
      </c>
      <c r="AY982" s="241" t="s">
        <v>146</v>
      </c>
    </row>
    <row r="983" spans="1:65" s="13" customFormat="1" ht="10">
      <c r="B983" s="220"/>
      <c r="C983" s="221"/>
      <c r="D983" s="222" t="s">
        <v>155</v>
      </c>
      <c r="E983" s="223" t="s">
        <v>1</v>
      </c>
      <c r="F983" s="224" t="s">
        <v>206</v>
      </c>
      <c r="G983" s="221"/>
      <c r="H983" s="223" t="s">
        <v>1</v>
      </c>
      <c r="I983" s="225"/>
      <c r="J983" s="221"/>
      <c r="K983" s="221"/>
      <c r="L983" s="226"/>
      <c r="M983" s="227"/>
      <c r="N983" s="228"/>
      <c r="O983" s="228"/>
      <c r="P983" s="228"/>
      <c r="Q983" s="228"/>
      <c r="R983" s="228"/>
      <c r="S983" s="228"/>
      <c r="T983" s="229"/>
      <c r="AT983" s="230" t="s">
        <v>155</v>
      </c>
      <c r="AU983" s="230" t="s">
        <v>87</v>
      </c>
      <c r="AV983" s="13" t="s">
        <v>83</v>
      </c>
      <c r="AW983" s="13" t="s">
        <v>32</v>
      </c>
      <c r="AX983" s="13" t="s">
        <v>78</v>
      </c>
      <c r="AY983" s="230" t="s">
        <v>146</v>
      </c>
    </row>
    <row r="984" spans="1:65" s="14" customFormat="1" ht="10">
      <c r="B984" s="231"/>
      <c r="C984" s="232"/>
      <c r="D984" s="222" t="s">
        <v>155</v>
      </c>
      <c r="E984" s="233" t="s">
        <v>1</v>
      </c>
      <c r="F984" s="234" t="s">
        <v>242</v>
      </c>
      <c r="G984" s="232"/>
      <c r="H984" s="235">
        <v>-4.7279999999999998</v>
      </c>
      <c r="I984" s="236"/>
      <c r="J984" s="232"/>
      <c r="K984" s="232"/>
      <c r="L984" s="237"/>
      <c r="M984" s="238"/>
      <c r="N984" s="239"/>
      <c r="O984" s="239"/>
      <c r="P984" s="239"/>
      <c r="Q984" s="239"/>
      <c r="R984" s="239"/>
      <c r="S984" s="239"/>
      <c r="T984" s="240"/>
      <c r="AT984" s="241" t="s">
        <v>155</v>
      </c>
      <c r="AU984" s="241" t="s">
        <v>87</v>
      </c>
      <c r="AV984" s="14" t="s">
        <v>87</v>
      </c>
      <c r="AW984" s="14" t="s">
        <v>32</v>
      </c>
      <c r="AX984" s="14" t="s">
        <v>78</v>
      </c>
      <c r="AY984" s="241" t="s">
        <v>146</v>
      </c>
    </row>
    <row r="985" spans="1:65" s="14" customFormat="1" ht="10">
      <c r="B985" s="231"/>
      <c r="C985" s="232"/>
      <c r="D985" s="222" t="s">
        <v>155</v>
      </c>
      <c r="E985" s="233" t="s">
        <v>1</v>
      </c>
      <c r="F985" s="234" t="s">
        <v>243</v>
      </c>
      <c r="G985" s="232"/>
      <c r="H985" s="235">
        <v>-1.379</v>
      </c>
      <c r="I985" s="236"/>
      <c r="J985" s="232"/>
      <c r="K985" s="232"/>
      <c r="L985" s="237"/>
      <c r="M985" s="238"/>
      <c r="N985" s="239"/>
      <c r="O985" s="239"/>
      <c r="P985" s="239"/>
      <c r="Q985" s="239"/>
      <c r="R985" s="239"/>
      <c r="S985" s="239"/>
      <c r="T985" s="240"/>
      <c r="AT985" s="241" t="s">
        <v>155</v>
      </c>
      <c r="AU985" s="241" t="s">
        <v>87</v>
      </c>
      <c r="AV985" s="14" t="s">
        <v>87</v>
      </c>
      <c r="AW985" s="14" t="s">
        <v>32</v>
      </c>
      <c r="AX985" s="14" t="s">
        <v>78</v>
      </c>
      <c r="AY985" s="241" t="s">
        <v>146</v>
      </c>
    </row>
    <row r="986" spans="1:65" s="14" customFormat="1" ht="10">
      <c r="B986" s="231"/>
      <c r="C986" s="232"/>
      <c r="D986" s="222" t="s">
        <v>155</v>
      </c>
      <c r="E986" s="233" t="s">
        <v>1</v>
      </c>
      <c r="F986" s="234" t="s">
        <v>244</v>
      </c>
      <c r="G986" s="232"/>
      <c r="H986" s="235">
        <v>-1.5760000000000001</v>
      </c>
      <c r="I986" s="236"/>
      <c r="J986" s="232"/>
      <c r="K986" s="232"/>
      <c r="L986" s="237"/>
      <c r="M986" s="238"/>
      <c r="N986" s="239"/>
      <c r="O986" s="239"/>
      <c r="P986" s="239"/>
      <c r="Q986" s="239"/>
      <c r="R986" s="239"/>
      <c r="S986" s="239"/>
      <c r="T986" s="240"/>
      <c r="AT986" s="241" t="s">
        <v>155</v>
      </c>
      <c r="AU986" s="241" t="s">
        <v>87</v>
      </c>
      <c r="AV986" s="14" t="s">
        <v>87</v>
      </c>
      <c r="AW986" s="14" t="s">
        <v>32</v>
      </c>
      <c r="AX986" s="14" t="s">
        <v>78</v>
      </c>
      <c r="AY986" s="241" t="s">
        <v>146</v>
      </c>
    </row>
    <row r="987" spans="1:65" s="16" customFormat="1" ht="10">
      <c r="B987" s="264"/>
      <c r="C987" s="265"/>
      <c r="D987" s="222" t="s">
        <v>155</v>
      </c>
      <c r="E987" s="266" t="s">
        <v>1</v>
      </c>
      <c r="F987" s="267" t="s">
        <v>187</v>
      </c>
      <c r="G987" s="265"/>
      <c r="H987" s="268">
        <v>54.335000000000001</v>
      </c>
      <c r="I987" s="269"/>
      <c r="J987" s="265"/>
      <c r="K987" s="265"/>
      <c r="L987" s="270"/>
      <c r="M987" s="271"/>
      <c r="N987" s="272"/>
      <c r="O987" s="272"/>
      <c r="P987" s="272"/>
      <c r="Q987" s="272"/>
      <c r="R987" s="272"/>
      <c r="S987" s="272"/>
      <c r="T987" s="273"/>
      <c r="AT987" s="274" t="s">
        <v>155</v>
      </c>
      <c r="AU987" s="274" t="s">
        <v>87</v>
      </c>
      <c r="AV987" s="16" t="s">
        <v>147</v>
      </c>
      <c r="AW987" s="16" t="s">
        <v>32</v>
      </c>
      <c r="AX987" s="16" t="s">
        <v>78</v>
      </c>
      <c r="AY987" s="274" t="s">
        <v>146</v>
      </c>
    </row>
    <row r="988" spans="1:65" s="15" customFormat="1" ht="10">
      <c r="B988" s="242"/>
      <c r="C988" s="243"/>
      <c r="D988" s="222" t="s">
        <v>155</v>
      </c>
      <c r="E988" s="244" t="s">
        <v>1</v>
      </c>
      <c r="F988" s="245" t="s">
        <v>160</v>
      </c>
      <c r="G988" s="243"/>
      <c r="H988" s="246">
        <v>218.648</v>
      </c>
      <c r="I988" s="247"/>
      <c r="J988" s="243"/>
      <c r="K988" s="243"/>
      <c r="L988" s="248"/>
      <c r="M988" s="249"/>
      <c r="N988" s="250"/>
      <c r="O988" s="250"/>
      <c r="P988" s="250"/>
      <c r="Q988" s="250"/>
      <c r="R988" s="250"/>
      <c r="S988" s="250"/>
      <c r="T988" s="251"/>
      <c r="AT988" s="252" t="s">
        <v>155</v>
      </c>
      <c r="AU988" s="252" t="s">
        <v>87</v>
      </c>
      <c r="AV988" s="15" t="s">
        <v>153</v>
      </c>
      <c r="AW988" s="15" t="s">
        <v>32</v>
      </c>
      <c r="AX988" s="15" t="s">
        <v>83</v>
      </c>
      <c r="AY988" s="252" t="s">
        <v>146</v>
      </c>
    </row>
    <row r="989" spans="1:65" s="2" customFormat="1" ht="24.15" customHeight="1">
      <c r="A989" s="36"/>
      <c r="B989" s="37"/>
      <c r="C989" s="253" t="s">
        <v>614</v>
      </c>
      <c r="D989" s="253" t="s">
        <v>165</v>
      </c>
      <c r="E989" s="254" t="s">
        <v>615</v>
      </c>
      <c r="F989" s="255" t="s">
        <v>616</v>
      </c>
      <c r="G989" s="256" t="s">
        <v>196</v>
      </c>
      <c r="H989" s="257">
        <v>240.51300000000001</v>
      </c>
      <c r="I989" s="258"/>
      <c r="J989" s="259">
        <f>ROUND(I989*H989,2)</f>
        <v>0</v>
      </c>
      <c r="K989" s="260"/>
      <c r="L989" s="261"/>
      <c r="M989" s="262" t="s">
        <v>1</v>
      </c>
      <c r="N989" s="263" t="s">
        <v>43</v>
      </c>
      <c r="O989" s="73"/>
      <c r="P989" s="217">
        <f>O989*H989</f>
        <v>0</v>
      </c>
      <c r="Q989" s="217">
        <v>1.112E-2</v>
      </c>
      <c r="R989" s="217">
        <f>Q989*H989</f>
        <v>2.6745045599999999</v>
      </c>
      <c r="S989" s="217">
        <v>0</v>
      </c>
      <c r="T989" s="218">
        <f>S989*H989</f>
        <v>0</v>
      </c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R989" s="219" t="s">
        <v>331</v>
      </c>
      <c r="AT989" s="219" t="s">
        <v>165</v>
      </c>
      <c r="AU989" s="219" t="s">
        <v>87</v>
      </c>
      <c r="AY989" s="18" t="s">
        <v>146</v>
      </c>
      <c r="BE989" s="112">
        <f>IF(N989="základní",J989,0)</f>
        <v>0</v>
      </c>
      <c r="BF989" s="112">
        <f>IF(N989="snížená",J989,0)</f>
        <v>0</v>
      </c>
      <c r="BG989" s="112">
        <f>IF(N989="zákl. přenesená",J989,0)</f>
        <v>0</v>
      </c>
      <c r="BH989" s="112">
        <f>IF(N989="sníž. přenesená",J989,0)</f>
        <v>0</v>
      </c>
      <c r="BI989" s="112">
        <f>IF(N989="nulová",J989,0)</f>
        <v>0</v>
      </c>
      <c r="BJ989" s="18" t="s">
        <v>83</v>
      </c>
      <c r="BK989" s="112">
        <f>ROUND(I989*H989,2)</f>
        <v>0</v>
      </c>
      <c r="BL989" s="18" t="s">
        <v>248</v>
      </c>
      <c r="BM989" s="219" t="s">
        <v>617</v>
      </c>
    </row>
    <row r="990" spans="1:65" s="14" customFormat="1" ht="10">
      <c r="B990" s="231"/>
      <c r="C990" s="232"/>
      <c r="D990" s="222" t="s">
        <v>155</v>
      </c>
      <c r="E990" s="232"/>
      <c r="F990" s="234" t="s">
        <v>618</v>
      </c>
      <c r="G990" s="232"/>
      <c r="H990" s="235">
        <v>240.51300000000001</v>
      </c>
      <c r="I990" s="236"/>
      <c r="J990" s="232"/>
      <c r="K990" s="232"/>
      <c r="L990" s="237"/>
      <c r="M990" s="238"/>
      <c r="N990" s="239"/>
      <c r="O990" s="239"/>
      <c r="P990" s="239"/>
      <c r="Q990" s="239"/>
      <c r="R990" s="239"/>
      <c r="S990" s="239"/>
      <c r="T990" s="240"/>
      <c r="AT990" s="241" t="s">
        <v>155</v>
      </c>
      <c r="AU990" s="241" t="s">
        <v>87</v>
      </c>
      <c r="AV990" s="14" t="s">
        <v>87</v>
      </c>
      <c r="AW990" s="14" t="s">
        <v>4</v>
      </c>
      <c r="AX990" s="14" t="s">
        <v>83</v>
      </c>
      <c r="AY990" s="241" t="s">
        <v>146</v>
      </c>
    </row>
    <row r="991" spans="1:65" s="2" customFormat="1" ht="24.15" customHeight="1">
      <c r="A991" s="36"/>
      <c r="B991" s="37"/>
      <c r="C991" s="207" t="s">
        <v>619</v>
      </c>
      <c r="D991" s="207" t="s">
        <v>149</v>
      </c>
      <c r="E991" s="208" t="s">
        <v>620</v>
      </c>
      <c r="F991" s="209" t="s">
        <v>621</v>
      </c>
      <c r="G991" s="210" t="s">
        <v>473</v>
      </c>
      <c r="H991" s="275"/>
      <c r="I991" s="212"/>
      <c r="J991" s="213">
        <f>ROUND(I991*H991,2)</f>
        <v>0</v>
      </c>
      <c r="K991" s="214"/>
      <c r="L991" s="39"/>
      <c r="M991" s="215" t="s">
        <v>1</v>
      </c>
      <c r="N991" s="216" t="s">
        <v>43</v>
      </c>
      <c r="O991" s="73"/>
      <c r="P991" s="217">
        <f>O991*H991</f>
        <v>0</v>
      </c>
      <c r="Q991" s="217">
        <v>0</v>
      </c>
      <c r="R991" s="217">
        <f>Q991*H991</f>
        <v>0</v>
      </c>
      <c r="S991" s="217">
        <v>0</v>
      </c>
      <c r="T991" s="218">
        <f>S991*H991</f>
        <v>0</v>
      </c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R991" s="219" t="s">
        <v>248</v>
      </c>
      <c r="AT991" s="219" t="s">
        <v>149</v>
      </c>
      <c r="AU991" s="219" t="s">
        <v>87</v>
      </c>
      <c r="AY991" s="18" t="s">
        <v>146</v>
      </c>
      <c r="BE991" s="112">
        <f>IF(N991="základní",J991,0)</f>
        <v>0</v>
      </c>
      <c r="BF991" s="112">
        <f>IF(N991="snížená",J991,0)</f>
        <v>0</v>
      </c>
      <c r="BG991" s="112">
        <f>IF(N991="zákl. přenesená",J991,0)</f>
        <v>0</v>
      </c>
      <c r="BH991" s="112">
        <f>IF(N991="sníž. přenesená",J991,0)</f>
        <v>0</v>
      </c>
      <c r="BI991" s="112">
        <f>IF(N991="nulová",J991,0)</f>
        <v>0</v>
      </c>
      <c r="BJ991" s="18" t="s">
        <v>83</v>
      </c>
      <c r="BK991" s="112">
        <f>ROUND(I991*H991,2)</f>
        <v>0</v>
      </c>
      <c r="BL991" s="18" t="s">
        <v>248</v>
      </c>
      <c r="BM991" s="219" t="s">
        <v>622</v>
      </c>
    </row>
    <row r="992" spans="1:65" s="12" customFormat="1" ht="22.75" customHeight="1">
      <c r="B992" s="191"/>
      <c r="C992" s="192"/>
      <c r="D992" s="193" t="s">
        <v>77</v>
      </c>
      <c r="E992" s="205" t="s">
        <v>623</v>
      </c>
      <c r="F992" s="205" t="s">
        <v>624</v>
      </c>
      <c r="G992" s="192"/>
      <c r="H992" s="192"/>
      <c r="I992" s="195"/>
      <c r="J992" s="206">
        <f>BK992</f>
        <v>0</v>
      </c>
      <c r="K992" s="192"/>
      <c r="L992" s="197"/>
      <c r="M992" s="198"/>
      <c r="N992" s="199"/>
      <c r="O992" s="199"/>
      <c r="P992" s="200">
        <f>SUM(P993:P1020)</f>
        <v>0</v>
      </c>
      <c r="Q992" s="199"/>
      <c r="R992" s="200">
        <f>SUM(R993:R1020)</f>
        <v>1.9668479999999999E-2</v>
      </c>
      <c r="S992" s="199"/>
      <c r="T992" s="201">
        <f>SUM(T993:T1020)</f>
        <v>0</v>
      </c>
      <c r="AR992" s="202" t="s">
        <v>87</v>
      </c>
      <c r="AT992" s="203" t="s">
        <v>77</v>
      </c>
      <c r="AU992" s="203" t="s">
        <v>83</v>
      </c>
      <c r="AY992" s="202" t="s">
        <v>146</v>
      </c>
      <c r="BK992" s="204">
        <f>SUM(BK993:BK1020)</f>
        <v>0</v>
      </c>
    </row>
    <row r="993" spans="1:65" s="2" customFormat="1" ht="24.15" customHeight="1">
      <c r="A993" s="36"/>
      <c r="B993" s="37"/>
      <c r="C993" s="207" t="s">
        <v>625</v>
      </c>
      <c r="D993" s="207" t="s">
        <v>149</v>
      </c>
      <c r="E993" s="208" t="s">
        <v>626</v>
      </c>
      <c r="F993" s="209" t="s">
        <v>627</v>
      </c>
      <c r="G993" s="210" t="s">
        <v>196</v>
      </c>
      <c r="H993" s="211">
        <v>61.463999999999999</v>
      </c>
      <c r="I993" s="212"/>
      <c r="J993" s="213">
        <f>ROUND(I993*H993,2)</f>
        <v>0</v>
      </c>
      <c r="K993" s="214"/>
      <c r="L993" s="39"/>
      <c r="M993" s="215" t="s">
        <v>1</v>
      </c>
      <c r="N993" s="216" t="s">
        <v>43</v>
      </c>
      <c r="O993" s="73"/>
      <c r="P993" s="217">
        <f>O993*H993</f>
        <v>0</v>
      </c>
      <c r="Q993" s="217">
        <v>6.9999999999999994E-5</v>
      </c>
      <c r="R993" s="217">
        <f>Q993*H993</f>
        <v>4.3024799999999992E-3</v>
      </c>
      <c r="S993" s="217">
        <v>0</v>
      </c>
      <c r="T993" s="218">
        <f>S993*H993</f>
        <v>0</v>
      </c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R993" s="219" t="s">
        <v>248</v>
      </c>
      <c r="AT993" s="219" t="s">
        <v>149</v>
      </c>
      <c r="AU993" s="219" t="s">
        <v>87</v>
      </c>
      <c r="AY993" s="18" t="s">
        <v>146</v>
      </c>
      <c r="BE993" s="112">
        <f>IF(N993="základní",J993,0)</f>
        <v>0</v>
      </c>
      <c r="BF993" s="112">
        <f>IF(N993="snížená",J993,0)</f>
        <v>0</v>
      </c>
      <c r="BG993" s="112">
        <f>IF(N993="zákl. přenesená",J993,0)</f>
        <v>0</v>
      </c>
      <c r="BH993" s="112">
        <f>IF(N993="sníž. přenesená",J993,0)</f>
        <v>0</v>
      </c>
      <c r="BI993" s="112">
        <f>IF(N993="nulová",J993,0)</f>
        <v>0</v>
      </c>
      <c r="BJ993" s="18" t="s">
        <v>83</v>
      </c>
      <c r="BK993" s="112">
        <f>ROUND(I993*H993,2)</f>
        <v>0</v>
      </c>
      <c r="BL993" s="18" t="s">
        <v>248</v>
      </c>
      <c r="BM993" s="219" t="s">
        <v>628</v>
      </c>
    </row>
    <row r="994" spans="1:65" s="13" customFormat="1" ht="10">
      <c r="B994" s="220"/>
      <c r="C994" s="221"/>
      <c r="D994" s="222" t="s">
        <v>155</v>
      </c>
      <c r="E994" s="223" t="s">
        <v>1</v>
      </c>
      <c r="F994" s="224" t="s">
        <v>629</v>
      </c>
      <c r="G994" s="221"/>
      <c r="H994" s="223" t="s">
        <v>1</v>
      </c>
      <c r="I994" s="225"/>
      <c r="J994" s="221"/>
      <c r="K994" s="221"/>
      <c r="L994" s="226"/>
      <c r="M994" s="227"/>
      <c r="N994" s="228"/>
      <c r="O994" s="228"/>
      <c r="P994" s="228"/>
      <c r="Q994" s="228"/>
      <c r="R994" s="228"/>
      <c r="S994" s="228"/>
      <c r="T994" s="229"/>
      <c r="AT994" s="230" t="s">
        <v>155</v>
      </c>
      <c r="AU994" s="230" t="s">
        <v>87</v>
      </c>
      <c r="AV994" s="13" t="s">
        <v>83</v>
      </c>
      <c r="AW994" s="13" t="s">
        <v>32</v>
      </c>
      <c r="AX994" s="13" t="s">
        <v>78</v>
      </c>
      <c r="AY994" s="230" t="s">
        <v>146</v>
      </c>
    </row>
    <row r="995" spans="1:65" s="14" customFormat="1" ht="10">
      <c r="B995" s="231"/>
      <c r="C995" s="232"/>
      <c r="D995" s="222" t="s">
        <v>155</v>
      </c>
      <c r="E995" s="233" t="s">
        <v>1</v>
      </c>
      <c r="F995" s="234" t="s">
        <v>630</v>
      </c>
      <c r="G995" s="232"/>
      <c r="H995" s="235">
        <v>23.64</v>
      </c>
      <c r="I995" s="236"/>
      <c r="J995" s="232"/>
      <c r="K995" s="232"/>
      <c r="L995" s="237"/>
      <c r="M995" s="238"/>
      <c r="N995" s="239"/>
      <c r="O995" s="239"/>
      <c r="P995" s="239"/>
      <c r="Q995" s="239"/>
      <c r="R995" s="239"/>
      <c r="S995" s="239"/>
      <c r="T995" s="240"/>
      <c r="AT995" s="241" t="s">
        <v>155</v>
      </c>
      <c r="AU995" s="241" t="s">
        <v>87</v>
      </c>
      <c r="AV995" s="14" t="s">
        <v>87</v>
      </c>
      <c r="AW995" s="14" t="s">
        <v>32</v>
      </c>
      <c r="AX995" s="14" t="s">
        <v>78</v>
      </c>
      <c r="AY995" s="241" t="s">
        <v>146</v>
      </c>
    </row>
    <row r="996" spans="1:65" s="14" customFormat="1" ht="10">
      <c r="B996" s="231"/>
      <c r="C996" s="232"/>
      <c r="D996" s="222" t="s">
        <v>155</v>
      </c>
      <c r="E996" s="233" t="s">
        <v>1</v>
      </c>
      <c r="F996" s="234" t="s">
        <v>631</v>
      </c>
      <c r="G996" s="232"/>
      <c r="H996" s="235">
        <v>11.032</v>
      </c>
      <c r="I996" s="236"/>
      <c r="J996" s="232"/>
      <c r="K996" s="232"/>
      <c r="L996" s="237"/>
      <c r="M996" s="238"/>
      <c r="N996" s="239"/>
      <c r="O996" s="239"/>
      <c r="P996" s="239"/>
      <c r="Q996" s="239"/>
      <c r="R996" s="239"/>
      <c r="S996" s="239"/>
      <c r="T996" s="240"/>
      <c r="AT996" s="241" t="s">
        <v>155</v>
      </c>
      <c r="AU996" s="241" t="s">
        <v>87</v>
      </c>
      <c r="AV996" s="14" t="s">
        <v>87</v>
      </c>
      <c r="AW996" s="14" t="s">
        <v>32</v>
      </c>
      <c r="AX996" s="14" t="s">
        <v>78</v>
      </c>
      <c r="AY996" s="241" t="s">
        <v>146</v>
      </c>
    </row>
    <row r="997" spans="1:65" s="14" customFormat="1" ht="10">
      <c r="B997" s="231"/>
      <c r="C997" s="232"/>
      <c r="D997" s="222" t="s">
        <v>155</v>
      </c>
      <c r="E997" s="233" t="s">
        <v>1</v>
      </c>
      <c r="F997" s="234" t="s">
        <v>632</v>
      </c>
      <c r="G997" s="232"/>
      <c r="H997" s="235">
        <v>12.608000000000001</v>
      </c>
      <c r="I997" s="236"/>
      <c r="J997" s="232"/>
      <c r="K997" s="232"/>
      <c r="L997" s="237"/>
      <c r="M997" s="238"/>
      <c r="N997" s="239"/>
      <c r="O997" s="239"/>
      <c r="P997" s="239"/>
      <c r="Q997" s="239"/>
      <c r="R997" s="239"/>
      <c r="S997" s="239"/>
      <c r="T997" s="240"/>
      <c r="AT997" s="241" t="s">
        <v>155</v>
      </c>
      <c r="AU997" s="241" t="s">
        <v>87</v>
      </c>
      <c r="AV997" s="14" t="s">
        <v>87</v>
      </c>
      <c r="AW997" s="14" t="s">
        <v>32</v>
      </c>
      <c r="AX997" s="14" t="s">
        <v>78</v>
      </c>
      <c r="AY997" s="241" t="s">
        <v>146</v>
      </c>
    </row>
    <row r="998" spans="1:65" s="14" customFormat="1" ht="10">
      <c r="B998" s="231"/>
      <c r="C998" s="232"/>
      <c r="D998" s="222" t="s">
        <v>155</v>
      </c>
      <c r="E998" s="233" t="s">
        <v>1</v>
      </c>
      <c r="F998" s="234" t="s">
        <v>633</v>
      </c>
      <c r="G998" s="232"/>
      <c r="H998" s="235">
        <v>14.183999999999999</v>
      </c>
      <c r="I998" s="236"/>
      <c r="J998" s="232"/>
      <c r="K998" s="232"/>
      <c r="L998" s="237"/>
      <c r="M998" s="238"/>
      <c r="N998" s="239"/>
      <c r="O998" s="239"/>
      <c r="P998" s="239"/>
      <c r="Q998" s="239"/>
      <c r="R998" s="239"/>
      <c r="S998" s="239"/>
      <c r="T998" s="240"/>
      <c r="AT998" s="241" t="s">
        <v>155</v>
      </c>
      <c r="AU998" s="241" t="s">
        <v>87</v>
      </c>
      <c r="AV998" s="14" t="s">
        <v>87</v>
      </c>
      <c r="AW998" s="14" t="s">
        <v>32</v>
      </c>
      <c r="AX998" s="14" t="s">
        <v>78</v>
      </c>
      <c r="AY998" s="241" t="s">
        <v>146</v>
      </c>
    </row>
    <row r="999" spans="1:65" s="16" customFormat="1" ht="10">
      <c r="B999" s="264"/>
      <c r="C999" s="265"/>
      <c r="D999" s="222" t="s">
        <v>155</v>
      </c>
      <c r="E999" s="266" t="s">
        <v>1</v>
      </c>
      <c r="F999" s="267" t="s">
        <v>187</v>
      </c>
      <c r="G999" s="265"/>
      <c r="H999" s="268">
        <v>61.463999999999999</v>
      </c>
      <c r="I999" s="269"/>
      <c r="J999" s="265"/>
      <c r="K999" s="265"/>
      <c r="L999" s="270"/>
      <c r="M999" s="271"/>
      <c r="N999" s="272"/>
      <c r="O999" s="272"/>
      <c r="P999" s="272"/>
      <c r="Q999" s="272"/>
      <c r="R999" s="272"/>
      <c r="S999" s="272"/>
      <c r="T999" s="273"/>
      <c r="AT999" s="274" t="s">
        <v>155</v>
      </c>
      <c r="AU999" s="274" t="s">
        <v>87</v>
      </c>
      <c r="AV999" s="16" t="s">
        <v>147</v>
      </c>
      <c r="AW999" s="16" t="s">
        <v>32</v>
      </c>
      <c r="AX999" s="16" t="s">
        <v>83</v>
      </c>
      <c r="AY999" s="274" t="s">
        <v>146</v>
      </c>
    </row>
    <row r="1000" spans="1:65" s="2" customFormat="1" ht="24.15" customHeight="1">
      <c r="A1000" s="36"/>
      <c r="B1000" s="37"/>
      <c r="C1000" s="207" t="s">
        <v>634</v>
      </c>
      <c r="D1000" s="207" t="s">
        <v>149</v>
      </c>
      <c r="E1000" s="208" t="s">
        <v>635</v>
      </c>
      <c r="F1000" s="209" t="s">
        <v>636</v>
      </c>
      <c r="G1000" s="210" t="s">
        <v>196</v>
      </c>
      <c r="H1000" s="211">
        <v>61.463999999999999</v>
      </c>
      <c r="I1000" s="212"/>
      <c r="J1000" s="213">
        <f>ROUND(I1000*H1000,2)</f>
        <v>0</v>
      </c>
      <c r="K1000" s="214"/>
      <c r="L1000" s="39"/>
      <c r="M1000" s="215" t="s">
        <v>1</v>
      </c>
      <c r="N1000" s="216" t="s">
        <v>43</v>
      </c>
      <c r="O1000" s="73"/>
      <c r="P1000" s="217">
        <f>O1000*H1000</f>
        <v>0</v>
      </c>
      <c r="Q1000" s="217">
        <v>3.0000000000000001E-5</v>
      </c>
      <c r="R1000" s="217">
        <f>Q1000*H1000</f>
        <v>1.84392E-3</v>
      </c>
      <c r="S1000" s="217">
        <v>0</v>
      </c>
      <c r="T1000" s="218">
        <f>S1000*H1000</f>
        <v>0</v>
      </c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R1000" s="219" t="s">
        <v>248</v>
      </c>
      <c r="AT1000" s="219" t="s">
        <v>149</v>
      </c>
      <c r="AU1000" s="219" t="s">
        <v>87</v>
      </c>
      <c r="AY1000" s="18" t="s">
        <v>146</v>
      </c>
      <c r="BE1000" s="112">
        <f>IF(N1000="základní",J1000,0)</f>
        <v>0</v>
      </c>
      <c r="BF1000" s="112">
        <f>IF(N1000="snížená",J1000,0)</f>
        <v>0</v>
      </c>
      <c r="BG1000" s="112">
        <f>IF(N1000="zákl. přenesená",J1000,0)</f>
        <v>0</v>
      </c>
      <c r="BH1000" s="112">
        <f>IF(N1000="sníž. přenesená",J1000,0)</f>
        <v>0</v>
      </c>
      <c r="BI1000" s="112">
        <f>IF(N1000="nulová",J1000,0)</f>
        <v>0</v>
      </c>
      <c r="BJ1000" s="18" t="s">
        <v>83</v>
      </c>
      <c r="BK1000" s="112">
        <f>ROUND(I1000*H1000,2)</f>
        <v>0</v>
      </c>
      <c r="BL1000" s="18" t="s">
        <v>248</v>
      </c>
      <c r="BM1000" s="219" t="s">
        <v>637</v>
      </c>
    </row>
    <row r="1001" spans="1:65" s="13" customFormat="1" ht="10">
      <c r="B1001" s="220"/>
      <c r="C1001" s="221"/>
      <c r="D1001" s="222" t="s">
        <v>155</v>
      </c>
      <c r="E1001" s="223" t="s">
        <v>1</v>
      </c>
      <c r="F1001" s="224" t="s">
        <v>629</v>
      </c>
      <c r="G1001" s="221"/>
      <c r="H1001" s="223" t="s">
        <v>1</v>
      </c>
      <c r="I1001" s="225"/>
      <c r="J1001" s="221"/>
      <c r="K1001" s="221"/>
      <c r="L1001" s="226"/>
      <c r="M1001" s="227"/>
      <c r="N1001" s="228"/>
      <c r="O1001" s="228"/>
      <c r="P1001" s="228"/>
      <c r="Q1001" s="228"/>
      <c r="R1001" s="228"/>
      <c r="S1001" s="228"/>
      <c r="T1001" s="229"/>
      <c r="AT1001" s="230" t="s">
        <v>155</v>
      </c>
      <c r="AU1001" s="230" t="s">
        <v>87</v>
      </c>
      <c r="AV1001" s="13" t="s">
        <v>83</v>
      </c>
      <c r="AW1001" s="13" t="s">
        <v>32</v>
      </c>
      <c r="AX1001" s="13" t="s">
        <v>78</v>
      </c>
      <c r="AY1001" s="230" t="s">
        <v>146</v>
      </c>
    </row>
    <row r="1002" spans="1:65" s="14" customFormat="1" ht="10">
      <c r="B1002" s="231"/>
      <c r="C1002" s="232"/>
      <c r="D1002" s="222" t="s">
        <v>155</v>
      </c>
      <c r="E1002" s="233" t="s">
        <v>1</v>
      </c>
      <c r="F1002" s="234" t="s">
        <v>630</v>
      </c>
      <c r="G1002" s="232"/>
      <c r="H1002" s="235">
        <v>23.64</v>
      </c>
      <c r="I1002" s="236"/>
      <c r="J1002" s="232"/>
      <c r="K1002" s="232"/>
      <c r="L1002" s="237"/>
      <c r="M1002" s="238"/>
      <c r="N1002" s="239"/>
      <c r="O1002" s="239"/>
      <c r="P1002" s="239"/>
      <c r="Q1002" s="239"/>
      <c r="R1002" s="239"/>
      <c r="S1002" s="239"/>
      <c r="T1002" s="240"/>
      <c r="AT1002" s="241" t="s">
        <v>155</v>
      </c>
      <c r="AU1002" s="241" t="s">
        <v>87</v>
      </c>
      <c r="AV1002" s="14" t="s">
        <v>87</v>
      </c>
      <c r="AW1002" s="14" t="s">
        <v>32</v>
      </c>
      <c r="AX1002" s="14" t="s">
        <v>78</v>
      </c>
      <c r="AY1002" s="241" t="s">
        <v>146</v>
      </c>
    </row>
    <row r="1003" spans="1:65" s="14" customFormat="1" ht="10">
      <c r="B1003" s="231"/>
      <c r="C1003" s="232"/>
      <c r="D1003" s="222" t="s">
        <v>155</v>
      </c>
      <c r="E1003" s="233" t="s">
        <v>1</v>
      </c>
      <c r="F1003" s="234" t="s">
        <v>631</v>
      </c>
      <c r="G1003" s="232"/>
      <c r="H1003" s="235">
        <v>11.032</v>
      </c>
      <c r="I1003" s="236"/>
      <c r="J1003" s="232"/>
      <c r="K1003" s="232"/>
      <c r="L1003" s="237"/>
      <c r="M1003" s="238"/>
      <c r="N1003" s="239"/>
      <c r="O1003" s="239"/>
      <c r="P1003" s="239"/>
      <c r="Q1003" s="239"/>
      <c r="R1003" s="239"/>
      <c r="S1003" s="239"/>
      <c r="T1003" s="240"/>
      <c r="AT1003" s="241" t="s">
        <v>155</v>
      </c>
      <c r="AU1003" s="241" t="s">
        <v>87</v>
      </c>
      <c r="AV1003" s="14" t="s">
        <v>87</v>
      </c>
      <c r="AW1003" s="14" t="s">
        <v>32</v>
      </c>
      <c r="AX1003" s="14" t="s">
        <v>78</v>
      </c>
      <c r="AY1003" s="241" t="s">
        <v>146</v>
      </c>
    </row>
    <row r="1004" spans="1:65" s="14" customFormat="1" ht="10">
      <c r="B1004" s="231"/>
      <c r="C1004" s="232"/>
      <c r="D1004" s="222" t="s">
        <v>155</v>
      </c>
      <c r="E1004" s="233" t="s">
        <v>1</v>
      </c>
      <c r="F1004" s="234" t="s">
        <v>632</v>
      </c>
      <c r="G1004" s="232"/>
      <c r="H1004" s="235">
        <v>12.608000000000001</v>
      </c>
      <c r="I1004" s="236"/>
      <c r="J1004" s="232"/>
      <c r="K1004" s="232"/>
      <c r="L1004" s="237"/>
      <c r="M1004" s="238"/>
      <c r="N1004" s="239"/>
      <c r="O1004" s="239"/>
      <c r="P1004" s="239"/>
      <c r="Q1004" s="239"/>
      <c r="R1004" s="239"/>
      <c r="S1004" s="239"/>
      <c r="T1004" s="240"/>
      <c r="AT1004" s="241" t="s">
        <v>155</v>
      </c>
      <c r="AU1004" s="241" t="s">
        <v>87</v>
      </c>
      <c r="AV1004" s="14" t="s">
        <v>87</v>
      </c>
      <c r="AW1004" s="14" t="s">
        <v>32</v>
      </c>
      <c r="AX1004" s="14" t="s">
        <v>78</v>
      </c>
      <c r="AY1004" s="241" t="s">
        <v>146</v>
      </c>
    </row>
    <row r="1005" spans="1:65" s="14" customFormat="1" ht="10">
      <c r="B1005" s="231"/>
      <c r="C1005" s="232"/>
      <c r="D1005" s="222" t="s">
        <v>155</v>
      </c>
      <c r="E1005" s="233" t="s">
        <v>1</v>
      </c>
      <c r="F1005" s="234" t="s">
        <v>633</v>
      </c>
      <c r="G1005" s="232"/>
      <c r="H1005" s="235">
        <v>14.183999999999999</v>
      </c>
      <c r="I1005" s="236"/>
      <c r="J1005" s="232"/>
      <c r="K1005" s="232"/>
      <c r="L1005" s="237"/>
      <c r="M1005" s="238"/>
      <c r="N1005" s="239"/>
      <c r="O1005" s="239"/>
      <c r="P1005" s="239"/>
      <c r="Q1005" s="239"/>
      <c r="R1005" s="239"/>
      <c r="S1005" s="239"/>
      <c r="T1005" s="240"/>
      <c r="AT1005" s="241" t="s">
        <v>155</v>
      </c>
      <c r="AU1005" s="241" t="s">
        <v>87</v>
      </c>
      <c r="AV1005" s="14" t="s">
        <v>87</v>
      </c>
      <c r="AW1005" s="14" t="s">
        <v>32</v>
      </c>
      <c r="AX1005" s="14" t="s">
        <v>78</v>
      </c>
      <c r="AY1005" s="241" t="s">
        <v>146</v>
      </c>
    </row>
    <row r="1006" spans="1:65" s="16" customFormat="1" ht="10">
      <c r="B1006" s="264"/>
      <c r="C1006" s="265"/>
      <c r="D1006" s="222" t="s">
        <v>155</v>
      </c>
      <c r="E1006" s="266" t="s">
        <v>1</v>
      </c>
      <c r="F1006" s="267" t="s">
        <v>187</v>
      </c>
      <c r="G1006" s="265"/>
      <c r="H1006" s="268">
        <v>61.463999999999999</v>
      </c>
      <c r="I1006" s="269"/>
      <c r="J1006" s="265"/>
      <c r="K1006" s="265"/>
      <c r="L1006" s="270"/>
      <c r="M1006" s="271"/>
      <c r="N1006" s="272"/>
      <c r="O1006" s="272"/>
      <c r="P1006" s="272"/>
      <c r="Q1006" s="272"/>
      <c r="R1006" s="272"/>
      <c r="S1006" s="272"/>
      <c r="T1006" s="273"/>
      <c r="AT1006" s="274" t="s">
        <v>155</v>
      </c>
      <c r="AU1006" s="274" t="s">
        <v>87</v>
      </c>
      <c r="AV1006" s="16" t="s">
        <v>147</v>
      </c>
      <c r="AW1006" s="16" t="s">
        <v>32</v>
      </c>
      <c r="AX1006" s="16" t="s">
        <v>83</v>
      </c>
      <c r="AY1006" s="274" t="s">
        <v>146</v>
      </c>
    </row>
    <row r="1007" spans="1:65" s="2" customFormat="1" ht="21.75" customHeight="1">
      <c r="A1007" s="36"/>
      <c r="B1007" s="37"/>
      <c r="C1007" s="207" t="s">
        <v>638</v>
      </c>
      <c r="D1007" s="207" t="s">
        <v>149</v>
      </c>
      <c r="E1007" s="208" t="s">
        <v>639</v>
      </c>
      <c r="F1007" s="209" t="s">
        <v>640</v>
      </c>
      <c r="G1007" s="210" t="s">
        <v>196</v>
      </c>
      <c r="H1007" s="211">
        <v>61.463999999999999</v>
      </c>
      <c r="I1007" s="212"/>
      <c r="J1007" s="213">
        <f>ROUND(I1007*H1007,2)</f>
        <v>0</v>
      </c>
      <c r="K1007" s="214"/>
      <c r="L1007" s="39"/>
      <c r="M1007" s="215" t="s">
        <v>1</v>
      </c>
      <c r="N1007" s="216" t="s">
        <v>43</v>
      </c>
      <c r="O1007" s="73"/>
      <c r="P1007" s="217">
        <f>O1007*H1007</f>
        <v>0</v>
      </c>
      <c r="Q1007" s="217">
        <v>1.2999999999999999E-4</v>
      </c>
      <c r="R1007" s="217">
        <f>Q1007*H1007</f>
        <v>7.9903199999999987E-3</v>
      </c>
      <c r="S1007" s="217">
        <v>0</v>
      </c>
      <c r="T1007" s="218">
        <f>S1007*H1007</f>
        <v>0</v>
      </c>
      <c r="U1007" s="36"/>
      <c r="V1007" s="36"/>
      <c r="W1007" s="36"/>
      <c r="X1007" s="36"/>
      <c r="Y1007" s="36"/>
      <c r="Z1007" s="36"/>
      <c r="AA1007" s="36"/>
      <c r="AB1007" s="36"/>
      <c r="AC1007" s="36"/>
      <c r="AD1007" s="36"/>
      <c r="AE1007" s="36"/>
      <c r="AR1007" s="219" t="s">
        <v>248</v>
      </c>
      <c r="AT1007" s="219" t="s">
        <v>149</v>
      </c>
      <c r="AU1007" s="219" t="s">
        <v>87</v>
      </c>
      <c r="AY1007" s="18" t="s">
        <v>146</v>
      </c>
      <c r="BE1007" s="112">
        <f>IF(N1007="základní",J1007,0)</f>
        <v>0</v>
      </c>
      <c r="BF1007" s="112">
        <f>IF(N1007="snížená",J1007,0)</f>
        <v>0</v>
      </c>
      <c r="BG1007" s="112">
        <f>IF(N1007="zákl. přenesená",J1007,0)</f>
        <v>0</v>
      </c>
      <c r="BH1007" s="112">
        <f>IF(N1007="sníž. přenesená",J1007,0)</f>
        <v>0</v>
      </c>
      <c r="BI1007" s="112">
        <f>IF(N1007="nulová",J1007,0)</f>
        <v>0</v>
      </c>
      <c r="BJ1007" s="18" t="s">
        <v>83</v>
      </c>
      <c r="BK1007" s="112">
        <f>ROUND(I1007*H1007,2)</f>
        <v>0</v>
      </c>
      <c r="BL1007" s="18" t="s">
        <v>248</v>
      </c>
      <c r="BM1007" s="219" t="s">
        <v>641</v>
      </c>
    </row>
    <row r="1008" spans="1:65" s="13" customFormat="1" ht="10">
      <c r="B1008" s="220"/>
      <c r="C1008" s="221"/>
      <c r="D1008" s="222" t="s">
        <v>155</v>
      </c>
      <c r="E1008" s="223" t="s">
        <v>1</v>
      </c>
      <c r="F1008" s="224" t="s">
        <v>629</v>
      </c>
      <c r="G1008" s="221"/>
      <c r="H1008" s="223" t="s">
        <v>1</v>
      </c>
      <c r="I1008" s="225"/>
      <c r="J1008" s="221"/>
      <c r="K1008" s="221"/>
      <c r="L1008" s="226"/>
      <c r="M1008" s="227"/>
      <c r="N1008" s="228"/>
      <c r="O1008" s="228"/>
      <c r="P1008" s="228"/>
      <c r="Q1008" s="228"/>
      <c r="R1008" s="228"/>
      <c r="S1008" s="228"/>
      <c r="T1008" s="229"/>
      <c r="AT1008" s="230" t="s">
        <v>155</v>
      </c>
      <c r="AU1008" s="230" t="s">
        <v>87</v>
      </c>
      <c r="AV1008" s="13" t="s">
        <v>83</v>
      </c>
      <c r="AW1008" s="13" t="s">
        <v>32</v>
      </c>
      <c r="AX1008" s="13" t="s">
        <v>78</v>
      </c>
      <c r="AY1008" s="230" t="s">
        <v>146</v>
      </c>
    </row>
    <row r="1009" spans="1:65" s="14" customFormat="1" ht="10">
      <c r="B1009" s="231"/>
      <c r="C1009" s="232"/>
      <c r="D1009" s="222" t="s">
        <v>155</v>
      </c>
      <c r="E1009" s="233" t="s">
        <v>1</v>
      </c>
      <c r="F1009" s="234" t="s">
        <v>630</v>
      </c>
      <c r="G1009" s="232"/>
      <c r="H1009" s="235">
        <v>23.64</v>
      </c>
      <c r="I1009" s="236"/>
      <c r="J1009" s="232"/>
      <c r="K1009" s="232"/>
      <c r="L1009" s="237"/>
      <c r="M1009" s="238"/>
      <c r="N1009" s="239"/>
      <c r="O1009" s="239"/>
      <c r="P1009" s="239"/>
      <c r="Q1009" s="239"/>
      <c r="R1009" s="239"/>
      <c r="S1009" s="239"/>
      <c r="T1009" s="240"/>
      <c r="AT1009" s="241" t="s">
        <v>155</v>
      </c>
      <c r="AU1009" s="241" t="s">
        <v>87</v>
      </c>
      <c r="AV1009" s="14" t="s">
        <v>87</v>
      </c>
      <c r="AW1009" s="14" t="s">
        <v>32</v>
      </c>
      <c r="AX1009" s="14" t="s">
        <v>78</v>
      </c>
      <c r="AY1009" s="241" t="s">
        <v>146</v>
      </c>
    </row>
    <row r="1010" spans="1:65" s="14" customFormat="1" ht="10">
      <c r="B1010" s="231"/>
      <c r="C1010" s="232"/>
      <c r="D1010" s="222" t="s">
        <v>155</v>
      </c>
      <c r="E1010" s="233" t="s">
        <v>1</v>
      </c>
      <c r="F1010" s="234" t="s">
        <v>631</v>
      </c>
      <c r="G1010" s="232"/>
      <c r="H1010" s="235">
        <v>11.032</v>
      </c>
      <c r="I1010" s="236"/>
      <c r="J1010" s="232"/>
      <c r="K1010" s="232"/>
      <c r="L1010" s="237"/>
      <c r="M1010" s="238"/>
      <c r="N1010" s="239"/>
      <c r="O1010" s="239"/>
      <c r="P1010" s="239"/>
      <c r="Q1010" s="239"/>
      <c r="R1010" s="239"/>
      <c r="S1010" s="239"/>
      <c r="T1010" s="240"/>
      <c r="AT1010" s="241" t="s">
        <v>155</v>
      </c>
      <c r="AU1010" s="241" t="s">
        <v>87</v>
      </c>
      <c r="AV1010" s="14" t="s">
        <v>87</v>
      </c>
      <c r="AW1010" s="14" t="s">
        <v>32</v>
      </c>
      <c r="AX1010" s="14" t="s">
        <v>78</v>
      </c>
      <c r="AY1010" s="241" t="s">
        <v>146</v>
      </c>
    </row>
    <row r="1011" spans="1:65" s="14" customFormat="1" ht="10">
      <c r="B1011" s="231"/>
      <c r="C1011" s="232"/>
      <c r="D1011" s="222" t="s">
        <v>155</v>
      </c>
      <c r="E1011" s="233" t="s">
        <v>1</v>
      </c>
      <c r="F1011" s="234" t="s">
        <v>632</v>
      </c>
      <c r="G1011" s="232"/>
      <c r="H1011" s="235">
        <v>12.608000000000001</v>
      </c>
      <c r="I1011" s="236"/>
      <c r="J1011" s="232"/>
      <c r="K1011" s="232"/>
      <c r="L1011" s="237"/>
      <c r="M1011" s="238"/>
      <c r="N1011" s="239"/>
      <c r="O1011" s="239"/>
      <c r="P1011" s="239"/>
      <c r="Q1011" s="239"/>
      <c r="R1011" s="239"/>
      <c r="S1011" s="239"/>
      <c r="T1011" s="240"/>
      <c r="AT1011" s="241" t="s">
        <v>155</v>
      </c>
      <c r="AU1011" s="241" t="s">
        <v>87</v>
      </c>
      <c r="AV1011" s="14" t="s">
        <v>87</v>
      </c>
      <c r="AW1011" s="14" t="s">
        <v>32</v>
      </c>
      <c r="AX1011" s="14" t="s">
        <v>78</v>
      </c>
      <c r="AY1011" s="241" t="s">
        <v>146</v>
      </c>
    </row>
    <row r="1012" spans="1:65" s="14" customFormat="1" ht="10">
      <c r="B1012" s="231"/>
      <c r="C1012" s="232"/>
      <c r="D1012" s="222" t="s">
        <v>155</v>
      </c>
      <c r="E1012" s="233" t="s">
        <v>1</v>
      </c>
      <c r="F1012" s="234" t="s">
        <v>633</v>
      </c>
      <c r="G1012" s="232"/>
      <c r="H1012" s="235">
        <v>14.183999999999999</v>
      </c>
      <c r="I1012" s="236"/>
      <c r="J1012" s="232"/>
      <c r="K1012" s="232"/>
      <c r="L1012" s="237"/>
      <c r="M1012" s="238"/>
      <c r="N1012" s="239"/>
      <c r="O1012" s="239"/>
      <c r="P1012" s="239"/>
      <c r="Q1012" s="239"/>
      <c r="R1012" s="239"/>
      <c r="S1012" s="239"/>
      <c r="T1012" s="240"/>
      <c r="AT1012" s="241" t="s">
        <v>155</v>
      </c>
      <c r="AU1012" s="241" t="s">
        <v>87</v>
      </c>
      <c r="AV1012" s="14" t="s">
        <v>87</v>
      </c>
      <c r="AW1012" s="14" t="s">
        <v>32</v>
      </c>
      <c r="AX1012" s="14" t="s">
        <v>78</v>
      </c>
      <c r="AY1012" s="241" t="s">
        <v>146</v>
      </c>
    </row>
    <row r="1013" spans="1:65" s="16" customFormat="1" ht="10">
      <c r="B1013" s="264"/>
      <c r="C1013" s="265"/>
      <c r="D1013" s="222" t="s">
        <v>155</v>
      </c>
      <c r="E1013" s="266" t="s">
        <v>1</v>
      </c>
      <c r="F1013" s="267" t="s">
        <v>187</v>
      </c>
      <c r="G1013" s="265"/>
      <c r="H1013" s="268">
        <v>61.463999999999999</v>
      </c>
      <c r="I1013" s="269"/>
      <c r="J1013" s="265"/>
      <c r="K1013" s="265"/>
      <c r="L1013" s="270"/>
      <c r="M1013" s="271"/>
      <c r="N1013" s="272"/>
      <c r="O1013" s="272"/>
      <c r="P1013" s="272"/>
      <c r="Q1013" s="272"/>
      <c r="R1013" s="272"/>
      <c r="S1013" s="272"/>
      <c r="T1013" s="273"/>
      <c r="AT1013" s="274" t="s">
        <v>155</v>
      </c>
      <c r="AU1013" s="274" t="s">
        <v>87</v>
      </c>
      <c r="AV1013" s="16" t="s">
        <v>147</v>
      </c>
      <c r="AW1013" s="16" t="s">
        <v>32</v>
      </c>
      <c r="AX1013" s="16" t="s">
        <v>83</v>
      </c>
      <c r="AY1013" s="274" t="s">
        <v>146</v>
      </c>
    </row>
    <row r="1014" spans="1:65" s="2" customFormat="1" ht="16.5" customHeight="1">
      <c r="A1014" s="36"/>
      <c r="B1014" s="37"/>
      <c r="C1014" s="207" t="s">
        <v>642</v>
      </c>
      <c r="D1014" s="207" t="s">
        <v>149</v>
      </c>
      <c r="E1014" s="208" t="s">
        <v>643</v>
      </c>
      <c r="F1014" s="209" t="s">
        <v>644</v>
      </c>
      <c r="G1014" s="210" t="s">
        <v>196</v>
      </c>
      <c r="H1014" s="211">
        <v>61.463999999999999</v>
      </c>
      <c r="I1014" s="212"/>
      <c r="J1014" s="213">
        <f>ROUND(I1014*H1014,2)</f>
        <v>0</v>
      </c>
      <c r="K1014" s="214"/>
      <c r="L1014" s="39"/>
      <c r="M1014" s="215" t="s">
        <v>1</v>
      </c>
      <c r="N1014" s="216" t="s">
        <v>43</v>
      </c>
      <c r="O1014" s="73"/>
      <c r="P1014" s="217">
        <f>O1014*H1014</f>
        <v>0</v>
      </c>
      <c r="Q1014" s="217">
        <v>9.0000000000000006E-5</v>
      </c>
      <c r="R1014" s="217">
        <f>Q1014*H1014</f>
        <v>5.5317600000000001E-3</v>
      </c>
      <c r="S1014" s="217">
        <v>0</v>
      </c>
      <c r="T1014" s="218">
        <f>S1014*H1014</f>
        <v>0</v>
      </c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R1014" s="219" t="s">
        <v>248</v>
      </c>
      <c r="AT1014" s="219" t="s">
        <v>149</v>
      </c>
      <c r="AU1014" s="219" t="s">
        <v>87</v>
      </c>
      <c r="AY1014" s="18" t="s">
        <v>146</v>
      </c>
      <c r="BE1014" s="112">
        <f>IF(N1014="základní",J1014,0)</f>
        <v>0</v>
      </c>
      <c r="BF1014" s="112">
        <f>IF(N1014="snížená",J1014,0)</f>
        <v>0</v>
      </c>
      <c r="BG1014" s="112">
        <f>IF(N1014="zákl. přenesená",J1014,0)</f>
        <v>0</v>
      </c>
      <c r="BH1014" s="112">
        <f>IF(N1014="sníž. přenesená",J1014,0)</f>
        <v>0</v>
      </c>
      <c r="BI1014" s="112">
        <f>IF(N1014="nulová",J1014,0)</f>
        <v>0</v>
      </c>
      <c r="BJ1014" s="18" t="s">
        <v>83</v>
      </c>
      <c r="BK1014" s="112">
        <f>ROUND(I1014*H1014,2)</f>
        <v>0</v>
      </c>
      <c r="BL1014" s="18" t="s">
        <v>248</v>
      </c>
      <c r="BM1014" s="219" t="s">
        <v>645</v>
      </c>
    </row>
    <row r="1015" spans="1:65" s="13" customFormat="1" ht="10">
      <c r="B1015" s="220"/>
      <c r="C1015" s="221"/>
      <c r="D1015" s="222" t="s">
        <v>155</v>
      </c>
      <c r="E1015" s="223" t="s">
        <v>1</v>
      </c>
      <c r="F1015" s="224" t="s">
        <v>629</v>
      </c>
      <c r="G1015" s="221"/>
      <c r="H1015" s="223" t="s">
        <v>1</v>
      </c>
      <c r="I1015" s="225"/>
      <c r="J1015" s="221"/>
      <c r="K1015" s="221"/>
      <c r="L1015" s="226"/>
      <c r="M1015" s="227"/>
      <c r="N1015" s="228"/>
      <c r="O1015" s="228"/>
      <c r="P1015" s="228"/>
      <c r="Q1015" s="228"/>
      <c r="R1015" s="228"/>
      <c r="S1015" s="228"/>
      <c r="T1015" s="229"/>
      <c r="AT1015" s="230" t="s">
        <v>155</v>
      </c>
      <c r="AU1015" s="230" t="s">
        <v>87</v>
      </c>
      <c r="AV1015" s="13" t="s">
        <v>83</v>
      </c>
      <c r="AW1015" s="13" t="s">
        <v>32</v>
      </c>
      <c r="AX1015" s="13" t="s">
        <v>78</v>
      </c>
      <c r="AY1015" s="230" t="s">
        <v>146</v>
      </c>
    </row>
    <row r="1016" spans="1:65" s="14" customFormat="1" ht="10">
      <c r="B1016" s="231"/>
      <c r="C1016" s="232"/>
      <c r="D1016" s="222" t="s">
        <v>155</v>
      </c>
      <c r="E1016" s="233" t="s">
        <v>1</v>
      </c>
      <c r="F1016" s="234" t="s">
        <v>630</v>
      </c>
      <c r="G1016" s="232"/>
      <c r="H1016" s="235">
        <v>23.64</v>
      </c>
      <c r="I1016" s="236"/>
      <c r="J1016" s="232"/>
      <c r="K1016" s="232"/>
      <c r="L1016" s="237"/>
      <c r="M1016" s="238"/>
      <c r="N1016" s="239"/>
      <c r="O1016" s="239"/>
      <c r="P1016" s="239"/>
      <c r="Q1016" s="239"/>
      <c r="R1016" s="239"/>
      <c r="S1016" s="239"/>
      <c r="T1016" s="240"/>
      <c r="AT1016" s="241" t="s">
        <v>155</v>
      </c>
      <c r="AU1016" s="241" t="s">
        <v>87</v>
      </c>
      <c r="AV1016" s="14" t="s">
        <v>87</v>
      </c>
      <c r="AW1016" s="14" t="s">
        <v>32</v>
      </c>
      <c r="AX1016" s="14" t="s">
        <v>78</v>
      </c>
      <c r="AY1016" s="241" t="s">
        <v>146</v>
      </c>
    </row>
    <row r="1017" spans="1:65" s="14" customFormat="1" ht="10">
      <c r="B1017" s="231"/>
      <c r="C1017" s="232"/>
      <c r="D1017" s="222" t="s">
        <v>155</v>
      </c>
      <c r="E1017" s="233" t="s">
        <v>1</v>
      </c>
      <c r="F1017" s="234" t="s">
        <v>631</v>
      </c>
      <c r="G1017" s="232"/>
      <c r="H1017" s="235">
        <v>11.032</v>
      </c>
      <c r="I1017" s="236"/>
      <c r="J1017" s="232"/>
      <c r="K1017" s="232"/>
      <c r="L1017" s="237"/>
      <c r="M1017" s="238"/>
      <c r="N1017" s="239"/>
      <c r="O1017" s="239"/>
      <c r="P1017" s="239"/>
      <c r="Q1017" s="239"/>
      <c r="R1017" s="239"/>
      <c r="S1017" s="239"/>
      <c r="T1017" s="240"/>
      <c r="AT1017" s="241" t="s">
        <v>155</v>
      </c>
      <c r="AU1017" s="241" t="s">
        <v>87</v>
      </c>
      <c r="AV1017" s="14" t="s">
        <v>87</v>
      </c>
      <c r="AW1017" s="14" t="s">
        <v>32</v>
      </c>
      <c r="AX1017" s="14" t="s">
        <v>78</v>
      </c>
      <c r="AY1017" s="241" t="s">
        <v>146</v>
      </c>
    </row>
    <row r="1018" spans="1:65" s="14" customFormat="1" ht="10">
      <c r="B1018" s="231"/>
      <c r="C1018" s="232"/>
      <c r="D1018" s="222" t="s">
        <v>155</v>
      </c>
      <c r="E1018" s="233" t="s">
        <v>1</v>
      </c>
      <c r="F1018" s="234" t="s">
        <v>632</v>
      </c>
      <c r="G1018" s="232"/>
      <c r="H1018" s="235">
        <v>12.608000000000001</v>
      </c>
      <c r="I1018" s="236"/>
      <c r="J1018" s="232"/>
      <c r="K1018" s="232"/>
      <c r="L1018" s="237"/>
      <c r="M1018" s="238"/>
      <c r="N1018" s="239"/>
      <c r="O1018" s="239"/>
      <c r="P1018" s="239"/>
      <c r="Q1018" s="239"/>
      <c r="R1018" s="239"/>
      <c r="S1018" s="239"/>
      <c r="T1018" s="240"/>
      <c r="AT1018" s="241" t="s">
        <v>155</v>
      </c>
      <c r="AU1018" s="241" t="s">
        <v>87</v>
      </c>
      <c r="AV1018" s="14" t="s">
        <v>87</v>
      </c>
      <c r="AW1018" s="14" t="s">
        <v>32</v>
      </c>
      <c r="AX1018" s="14" t="s">
        <v>78</v>
      </c>
      <c r="AY1018" s="241" t="s">
        <v>146</v>
      </c>
    </row>
    <row r="1019" spans="1:65" s="14" customFormat="1" ht="10">
      <c r="B1019" s="231"/>
      <c r="C1019" s="232"/>
      <c r="D1019" s="222" t="s">
        <v>155</v>
      </c>
      <c r="E1019" s="233" t="s">
        <v>1</v>
      </c>
      <c r="F1019" s="234" t="s">
        <v>633</v>
      </c>
      <c r="G1019" s="232"/>
      <c r="H1019" s="235">
        <v>14.183999999999999</v>
      </c>
      <c r="I1019" s="236"/>
      <c r="J1019" s="232"/>
      <c r="K1019" s="232"/>
      <c r="L1019" s="237"/>
      <c r="M1019" s="238"/>
      <c r="N1019" s="239"/>
      <c r="O1019" s="239"/>
      <c r="P1019" s="239"/>
      <c r="Q1019" s="239"/>
      <c r="R1019" s="239"/>
      <c r="S1019" s="239"/>
      <c r="T1019" s="240"/>
      <c r="AT1019" s="241" t="s">
        <v>155</v>
      </c>
      <c r="AU1019" s="241" t="s">
        <v>87</v>
      </c>
      <c r="AV1019" s="14" t="s">
        <v>87</v>
      </c>
      <c r="AW1019" s="14" t="s">
        <v>32</v>
      </c>
      <c r="AX1019" s="14" t="s">
        <v>78</v>
      </c>
      <c r="AY1019" s="241" t="s">
        <v>146</v>
      </c>
    </row>
    <row r="1020" spans="1:65" s="16" customFormat="1" ht="10">
      <c r="B1020" s="264"/>
      <c r="C1020" s="265"/>
      <c r="D1020" s="222" t="s">
        <v>155</v>
      </c>
      <c r="E1020" s="266" t="s">
        <v>1</v>
      </c>
      <c r="F1020" s="267" t="s">
        <v>187</v>
      </c>
      <c r="G1020" s="265"/>
      <c r="H1020" s="268">
        <v>61.463999999999999</v>
      </c>
      <c r="I1020" s="269"/>
      <c r="J1020" s="265"/>
      <c r="K1020" s="265"/>
      <c r="L1020" s="270"/>
      <c r="M1020" s="271"/>
      <c r="N1020" s="272"/>
      <c r="O1020" s="272"/>
      <c r="P1020" s="272"/>
      <c r="Q1020" s="272"/>
      <c r="R1020" s="272"/>
      <c r="S1020" s="272"/>
      <c r="T1020" s="273"/>
      <c r="AT1020" s="274" t="s">
        <v>155</v>
      </c>
      <c r="AU1020" s="274" t="s">
        <v>87</v>
      </c>
      <c r="AV1020" s="16" t="s">
        <v>147</v>
      </c>
      <c r="AW1020" s="16" t="s">
        <v>32</v>
      </c>
      <c r="AX1020" s="16" t="s">
        <v>83</v>
      </c>
      <c r="AY1020" s="274" t="s">
        <v>146</v>
      </c>
    </row>
    <row r="1021" spans="1:65" s="12" customFormat="1" ht="22.75" customHeight="1">
      <c r="B1021" s="191"/>
      <c r="C1021" s="192"/>
      <c r="D1021" s="193" t="s">
        <v>77</v>
      </c>
      <c r="E1021" s="205" t="s">
        <v>646</v>
      </c>
      <c r="F1021" s="205" t="s">
        <v>647</v>
      </c>
      <c r="G1021" s="192"/>
      <c r="H1021" s="192"/>
      <c r="I1021" s="195"/>
      <c r="J1021" s="206">
        <f>BK1021</f>
        <v>0</v>
      </c>
      <c r="K1021" s="192"/>
      <c r="L1021" s="197"/>
      <c r="M1021" s="198"/>
      <c r="N1021" s="199"/>
      <c r="O1021" s="199"/>
      <c r="P1021" s="200">
        <f>SUM(P1022:P1128)</f>
        <v>0</v>
      </c>
      <c r="Q1021" s="199"/>
      <c r="R1021" s="200">
        <f>SUM(R1022:R1128)</f>
        <v>0.40248573999999998</v>
      </c>
      <c r="S1021" s="199"/>
      <c r="T1021" s="201">
        <f>SUM(T1022:T1128)</f>
        <v>7.1277790000000008E-2</v>
      </c>
      <c r="AR1021" s="202" t="s">
        <v>87</v>
      </c>
      <c r="AT1021" s="203" t="s">
        <v>77</v>
      </c>
      <c r="AU1021" s="203" t="s">
        <v>83</v>
      </c>
      <c r="AY1021" s="202" t="s">
        <v>146</v>
      </c>
      <c r="BK1021" s="204">
        <f>SUM(BK1022:BK1128)</f>
        <v>0</v>
      </c>
    </row>
    <row r="1022" spans="1:65" s="2" customFormat="1" ht="16.5" customHeight="1">
      <c r="A1022" s="36"/>
      <c r="B1022" s="37"/>
      <c r="C1022" s="207" t="s">
        <v>648</v>
      </c>
      <c r="D1022" s="207" t="s">
        <v>149</v>
      </c>
      <c r="E1022" s="208" t="s">
        <v>649</v>
      </c>
      <c r="F1022" s="209" t="s">
        <v>650</v>
      </c>
      <c r="G1022" s="210" t="s">
        <v>196</v>
      </c>
      <c r="H1022" s="211">
        <v>224.149</v>
      </c>
      <c r="I1022" s="212"/>
      <c r="J1022" s="213">
        <f>ROUND(I1022*H1022,2)</f>
        <v>0</v>
      </c>
      <c r="K1022" s="214"/>
      <c r="L1022" s="39"/>
      <c r="M1022" s="215" t="s">
        <v>1</v>
      </c>
      <c r="N1022" s="216" t="s">
        <v>43</v>
      </c>
      <c r="O1022" s="73"/>
      <c r="P1022" s="217">
        <f>O1022*H1022</f>
        <v>0</v>
      </c>
      <c r="Q1022" s="217">
        <v>0</v>
      </c>
      <c r="R1022" s="217">
        <f>Q1022*H1022</f>
        <v>0</v>
      </c>
      <c r="S1022" s="217">
        <v>0</v>
      </c>
      <c r="T1022" s="218">
        <f>S1022*H1022</f>
        <v>0</v>
      </c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R1022" s="219" t="s">
        <v>248</v>
      </c>
      <c r="AT1022" s="219" t="s">
        <v>149</v>
      </c>
      <c r="AU1022" s="219" t="s">
        <v>87</v>
      </c>
      <c r="AY1022" s="18" t="s">
        <v>146</v>
      </c>
      <c r="BE1022" s="112">
        <f>IF(N1022="základní",J1022,0)</f>
        <v>0</v>
      </c>
      <c r="BF1022" s="112">
        <f>IF(N1022="snížená",J1022,0)</f>
        <v>0</v>
      </c>
      <c r="BG1022" s="112">
        <f>IF(N1022="zákl. přenesená",J1022,0)</f>
        <v>0</v>
      </c>
      <c r="BH1022" s="112">
        <f>IF(N1022="sníž. přenesená",J1022,0)</f>
        <v>0</v>
      </c>
      <c r="BI1022" s="112">
        <f>IF(N1022="nulová",J1022,0)</f>
        <v>0</v>
      </c>
      <c r="BJ1022" s="18" t="s">
        <v>83</v>
      </c>
      <c r="BK1022" s="112">
        <f>ROUND(I1022*H1022,2)</f>
        <v>0</v>
      </c>
      <c r="BL1022" s="18" t="s">
        <v>248</v>
      </c>
      <c r="BM1022" s="219" t="s">
        <v>651</v>
      </c>
    </row>
    <row r="1023" spans="1:65" s="13" customFormat="1" ht="10">
      <c r="B1023" s="220"/>
      <c r="C1023" s="221"/>
      <c r="D1023" s="222" t="s">
        <v>155</v>
      </c>
      <c r="E1023" s="223" t="s">
        <v>1</v>
      </c>
      <c r="F1023" s="224" t="s">
        <v>156</v>
      </c>
      <c r="G1023" s="221"/>
      <c r="H1023" s="223" t="s">
        <v>1</v>
      </c>
      <c r="I1023" s="225"/>
      <c r="J1023" s="221"/>
      <c r="K1023" s="221"/>
      <c r="L1023" s="226"/>
      <c r="M1023" s="227"/>
      <c r="N1023" s="228"/>
      <c r="O1023" s="228"/>
      <c r="P1023" s="228"/>
      <c r="Q1023" s="228"/>
      <c r="R1023" s="228"/>
      <c r="S1023" s="228"/>
      <c r="T1023" s="229"/>
      <c r="AT1023" s="230" t="s">
        <v>155</v>
      </c>
      <c r="AU1023" s="230" t="s">
        <v>87</v>
      </c>
      <c r="AV1023" s="13" t="s">
        <v>83</v>
      </c>
      <c r="AW1023" s="13" t="s">
        <v>32</v>
      </c>
      <c r="AX1023" s="13" t="s">
        <v>78</v>
      </c>
      <c r="AY1023" s="230" t="s">
        <v>146</v>
      </c>
    </row>
    <row r="1024" spans="1:65" s="13" customFormat="1" ht="10">
      <c r="B1024" s="220"/>
      <c r="C1024" s="221"/>
      <c r="D1024" s="222" t="s">
        <v>155</v>
      </c>
      <c r="E1024" s="223" t="s">
        <v>1</v>
      </c>
      <c r="F1024" s="224" t="s">
        <v>157</v>
      </c>
      <c r="G1024" s="221"/>
      <c r="H1024" s="223" t="s">
        <v>1</v>
      </c>
      <c r="I1024" s="225"/>
      <c r="J1024" s="221"/>
      <c r="K1024" s="221"/>
      <c r="L1024" s="226"/>
      <c r="M1024" s="227"/>
      <c r="N1024" s="228"/>
      <c r="O1024" s="228"/>
      <c r="P1024" s="228"/>
      <c r="Q1024" s="228"/>
      <c r="R1024" s="228"/>
      <c r="S1024" s="228"/>
      <c r="T1024" s="229"/>
      <c r="AT1024" s="230" t="s">
        <v>155</v>
      </c>
      <c r="AU1024" s="230" t="s">
        <v>87</v>
      </c>
      <c r="AV1024" s="13" t="s">
        <v>83</v>
      </c>
      <c r="AW1024" s="13" t="s">
        <v>32</v>
      </c>
      <c r="AX1024" s="13" t="s">
        <v>78</v>
      </c>
      <c r="AY1024" s="230" t="s">
        <v>146</v>
      </c>
    </row>
    <row r="1025" spans="2:51" s="13" customFormat="1" ht="10">
      <c r="B1025" s="220"/>
      <c r="C1025" s="221"/>
      <c r="D1025" s="222" t="s">
        <v>155</v>
      </c>
      <c r="E1025" s="223" t="s">
        <v>1</v>
      </c>
      <c r="F1025" s="224" t="s">
        <v>652</v>
      </c>
      <c r="G1025" s="221"/>
      <c r="H1025" s="223" t="s">
        <v>1</v>
      </c>
      <c r="I1025" s="225"/>
      <c r="J1025" s="221"/>
      <c r="K1025" s="221"/>
      <c r="L1025" s="226"/>
      <c r="M1025" s="227"/>
      <c r="N1025" s="228"/>
      <c r="O1025" s="228"/>
      <c r="P1025" s="228"/>
      <c r="Q1025" s="228"/>
      <c r="R1025" s="228"/>
      <c r="S1025" s="228"/>
      <c r="T1025" s="229"/>
      <c r="AT1025" s="230" t="s">
        <v>155</v>
      </c>
      <c r="AU1025" s="230" t="s">
        <v>87</v>
      </c>
      <c r="AV1025" s="13" t="s">
        <v>83</v>
      </c>
      <c r="AW1025" s="13" t="s">
        <v>32</v>
      </c>
      <c r="AX1025" s="13" t="s">
        <v>78</v>
      </c>
      <c r="AY1025" s="230" t="s">
        <v>146</v>
      </c>
    </row>
    <row r="1026" spans="2:51" s="14" customFormat="1" ht="10">
      <c r="B1026" s="231"/>
      <c r="C1026" s="232"/>
      <c r="D1026" s="222" t="s">
        <v>155</v>
      </c>
      <c r="E1026" s="233" t="s">
        <v>1</v>
      </c>
      <c r="F1026" s="234" t="s">
        <v>653</v>
      </c>
      <c r="G1026" s="232"/>
      <c r="H1026" s="235">
        <v>15.634</v>
      </c>
      <c r="I1026" s="236"/>
      <c r="J1026" s="232"/>
      <c r="K1026" s="232"/>
      <c r="L1026" s="237"/>
      <c r="M1026" s="238"/>
      <c r="N1026" s="239"/>
      <c r="O1026" s="239"/>
      <c r="P1026" s="239"/>
      <c r="Q1026" s="239"/>
      <c r="R1026" s="239"/>
      <c r="S1026" s="239"/>
      <c r="T1026" s="240"/>
      <c r="AT1026" s="241" t="s">
        <v>155</v>
      </c>
      <c r="AU1026" s="241" t="s">
        <v>87</v>
      </c>
      <c r="AV1026" s="14" t="s">
        <v>87</v>
      </c>
      <c r="AW1026" s="14" t="s">
        <v>32</v>
      </c>
      <c r="AX1026" s="14" t="s">
        <v>78</v>
      </c>
      <c r="AY1026" s="241" t="s">
        <v>146</v>
      </c>
    </row>
    <row r="1027" spans="2:51" s="13" customFormat="1" ht="10">
      <c r="B1027" s="220"/>
      <c r="C1027" s="221"/>
      <c r="D1027" s="222" t="s">
        <v>155</v>
      </c>
      <c r="E1027" s="223" t="s">
        <v>1</v>
      </c>
      <c r="F1027" s="224" t="s">
        <v>654</v>
      </c>
      <c r="G1027" s="221"/>
      <c r="H1027" s="223" t="s">
        <v>1</v>
      </c>
      <c r="I1027" s="225"/>
      <c r="J1027" s="221"/>
      <c r="K1027" s="221"/>
      <c r="L1027" s="226"/>
      <c r="M1027" s="227"/>
      <c r="N1027" s="228"/>
      <c r="O1027" s="228"/>
      <c r="P1027" s="228"/>
      <c r="Q1027" s="228"/>
      <c r="R1027" s="228"/>
      <c r="S1027" s="228"/>
      <c r="T1027" s="229"/>
      <c r="AT1027" s="230" t="s">
        <v>155</v>
      </c>
      <c r="AU1027" s="230" t="s">
        <v>87</v>
      </c>
      <c r="AV1027" s="13" t="s">
        <v>83</v>
      </c>
      <c r="AW1027" s="13" t="s">
        <v>32</v>
      </c>
      <c r="AX1027" s="13" t="s">
        <v>78</v>
      </c>
      <c r="AY1027" s="230" t="s">
        <v>146</v>
      </c>
    </row>
    <row r="1028" spans="2:51" s="14" customFormat="1" ht="20">
      <c r="B1028" s="231"/>
      <c r="C1028" s="232"/>
      <c r="D1028" s="222" t="s">
        <v>155</v>
      </c>
      <c r="E1028" s="233" t="s">
        <v>1</v>
      </c>
      <c r="F1028" s="234" t="s">
        <v>655</v>
      </c>
      <c r="G1028" s="232"/>
      <c r="H1028" s="235">
        <v>53.598999999999997</v>
      </c>
      <c r="I1028" s="236"/>
      <c r="J1028" s="232"/>
      <c r="K1028" s="232"/>
      <c r="L1028" s="237"/>
      <c r="M1028" s="238"/>
      <c r="N1028" s="239"/>
      <c r="O1028" s="239"/>
      <c r="P1028" s="239"/>
      <c r="Q1028" s="239"/>
      <c r="R1028" s="239"/>
      <c r="S1028" s="239"/>
      <c r="T1028" s="240"/>
      <c r="AT1028" s="241" t="s">
        <v>155</v>
      </c>
      <c r="AU1028" s="241" t="s">
        <v>87</v>
      </c>
      <c r="AV1028" s="14" t="s">
        <v>87</v>
      </c>
      <c r="AW1028" s="14" t="s">
        <v>32</v>
      </c>
      <c r="AX1028" s="14" t="s">
        <v>78</v>
      </c>
      <c r="AY1028" s="241" t="s">
        <v>146</v>
      </c>
    </row>
    <row r="1029" spans="2:51" s="13" customFormat="1" ht="10">
      <c r="B1029" s="220"/>
      <c r="C1029" s="221"/>
      <c r="D1029" s="222" t="s">
        <v>155</v>
      </c>
      <c r="E1029" s="223" t="s">
        <v>1</v>
      </c>
      <c r="F1029" s="224" t="s">
        <v>206</v>
      </c>
      <c r="G1029" s="221"/>
      <c r="H1029" s="223" t="s">
        <v>1</v>
      </c>
      <c r="I1029" s="225"/>
      <c r="J1029" s="221"/>
      <c r="K1029" s="221"/>
      <c r="L1029" s="226"/>
      <c r="M1029" s="227"/>
      <c r="N1029" s="228"/>
      <c r="O1029" s="228"/>
      <c r="P1029" s="228"/>
      <c r="Q1029" s="228"/>
      <c r="R1029" s="228"/>
      <c r="S1029" s="228"/>
      <c r="T1029" s="229"/>
      <c r="AT1029" s="230" t="s">
        <v>155</v>
      </c>
      <c r="AU1029" s="230" t="s">
        <v>87</v>
      </c>
      <c r="AV1029" s="13" t="s">
        <v>83</v>
      </c>
      <c r="AW1029" s="13" t="s">
        <v>32</v>
      </c>
      <c r="AX1029" s="13" t="s">
        <v>78</v>
      </c>
      <c r="AY1029" s="230" t="s">
        <v>146</v>
      </c>
    </row>
    <row r="1030" spans="2:51" s="14" customFormat="1" ht="10">
      <c r="B1030" s="231"/>
      <c r="C1030" s="232"/>
      <c r="D1030" s="222" t="s">
        <v>155</v>
      </c>
      <c r="E1030" s="233" t="s">
        <v>1</v>
      </c>
      <c r="F1030" s="234" t="s">
        <v>656</v>
      </c>
      <c r="G1030" s="232"/>
      <c r="H1030" s="235">
        <v>-3.5459999999999998</v>
      </c>
      <c r="I1030" s="236"/>
      <c r="J1030" s="232"/>
      <c r="K1030" s="232"/>
      <c r="L1030" s="237"/>
      <c r="M1030" s="238"/>
      <c r="N1030" s="239"/>
      <c r="O1030" s="239"/>
      <c r="P1030" s="239"/>
      <c r="Q1030" s="239"/>
      <c r="R1030" s="239"/>
      <c r="S1030" s="239"/>
      <c r="T1030" s="240"/>
      <c r="AT1030" s="241" t="s">
        <v>155</v>
      </c>
      <c r="AU1030" s="241" t="s">
        <v>87</v>
      </c>
      <c r="AV1030" s="14" t="s">
        <v>87</v>
      </c>
      <c r="AW1030" s="14" t="s">
        <v>32</v>
      </c>
      <c r="AX1030" s="14" t="s">
        <v>78</v>
      </c>
      <c r="AY1030" s="241" t="s">
        <v>146</v>
      </c>
    </row>
    <row r="1031" spans="2:51" s="14" customFormat="1" ht="10">
      <c r="B1031" s="231"/>
      <c r="C1031" s="232"/>
      <c r="D1031" s="222" t="s">
        <v>155</v>
      </c>
      <c r="E1031" s="233" t="s">
        <v>1</v>
      </c>
      <c r="F1031" s="234" t="s">
        <v>657</v>
      </c>
      <c r="G1031" s="232"/>
      <c r="H1031" s="235">
        <v>-5.3650000000000002</v>
      </c>
      <c r="I1031" s="236"/>
      <c r="J1031" s="232"/>
      <c r="K1031" s="232"/>
      <c r="L1031" s="237"/>
      <c r="M1031" s="238"/>
      <c r="N1031" s="239"/>
      <c r="O1031" s="239"/>
      <c r="P1031" s="239"/>
      <c r="Q1031" s="239"/>
      <c r="R1031" s="239"/>
      <c r="S1031" s="239"/>
      <c r="T1031" s="240"/>
      <c r="AT1031" s="241" t="s">
        <v>155</v>
      </c>
      <c r="AU1031" s="241" t="s">
        <v>87</v>
      </c>
      <c r="AV1031" s="14" t="s">
        <v>87</v>
      </c>
      <c r="AW1031" s="14" t="s">
        <v>32</v>
      </c>
      <c r="AX1031" s="14" t="s">
        <v>78</v>
      </c>
      <c r="AY1031" s="241" t="s">
        <v>146</v>
      </c>
    </row>
    <row r="1032" spans="2:51" s="16" customFormat="1" ht="10">
      <c r="B1032" s="264"/>
      <c r="C1032" s="265"/>
      <c r="D1032" s="222" t="s">
        <v>155</v>
      </c>
      <c r="E1032" s="266" t="s">
        <v>1</v>
      </c>
      <c r="F1032" s="267" t="s">
        <v>187</v>
      </c>
      <c r="G1032" s="265"/>
      <c r="H1032" s="268">
        <v>60.321999999999996</v>
      </c>
      <c r="I1032" s="269"/>
      <c r="J1032" s="265"/>
      <c r="K1032" s="265"/>
      <c r="L1032" s="270"/>
      <c r="M1032" s="271"/>
      <c r="N1032" s="272"/>
      <c r="O1032" s="272"/>
      <c r="P1032" s="272"/>
      <c r="Q1032" s="272"/>
      <c r="R1032" s="272"/>
      <c r="S1032" s="272"/>
      <c r="T1032" s="273"/>
      <c r="AT1032" s="274" t="s">
        <v>155</v>
      </c>
      <c r="AU1032" s="274" t="s">
        <v>87</v>
      </c>
      <c r="AV1032" s="16" t="s">
        <v>147</v>
      </c>
      <c r="AW1032" s="16" t="s">
        <v>32</v>
      </c>
      <c r="AX1032" s="16" t="s">
        <v>78</v>
      </c>
      <c r="AY1032" s="274" t="s">
        <v>146</v>
      </c>
    </row>
    <row r="1033" spans="2:51" s="13" customFormat="1" ht="10">
      <c r="B1033" s="220"/>
      <c r="C1033" s="221"/>
      <c r="D1033" s="222" t="s">
        <v>155</v>
      </c>
      <c r="E1033" s="223" t="s">
        <v>1</v>
      </c>
      <c r="F1033" s="224" t="s">
        <v>159</v>
      </c>
      <c r="G1033" s="221"/>
      <c r="H1033" s="223" t="s">
        <v>1</v>
      </c>
      <c r="I1033" s="225"/>
      <c r="J1033" s="221"/>
      <c r="K1033" s="221"/>
      <c r="L1033" s="226"/>
      <c r="M1033" s="227"/>
      <c r="N1033" s="228"/>
      <c r="O1033" s="228"/>
      <c r="P1033" s="228"/>
      <c r="Q1033" s="228"/>
      <c r="R1033" s="228"/>
      <c r="S1033" s="228"/>
      <c r="T1033" s="229"/>
      <c r="AT1033" s="230" t="s">
        <v>155</v>
      </c>
      <c r="AU1033" s="230" t="s">
        <v>87</v>
      </c>
      <c r="AV1033" s="13" t="s">
        <v>83</v>
      </c>
      <c r="AW1033" s="13" t="s">
        <v>32</v>
      </c>
      <c r="AX1033" s="13" t="s">
        <v>78</v>
      </c>
      <c r="AY1033" s="230" t="s">
        <v>146</v>
      </c>
    </row>
    <row r="1034" spans="2:51" s="13" customFormat="1" ht="10">
      <c r="B1034" s="220"/>
      <c r="C1034" s="221"/>
      <c r="D1034" s="222" t="s">
        <v>155</v>
      </c>
      <c r="E1034" s="223" t="s">
        <v>1</v>
      </c>
      <c r="F1034" s="224" t="s">
        <v>652</v>
      </c>
      <c r="G1034" s="221"/>
      <c r="H1034" s="223" t="s">
        <v>1</v>
      </c>
      <c r="I1034" s="225"/>
      <c r="J1034" s="221"/>
      <c r="K1034" s="221"/>
      <c r="L1034" s="226"/>
      <c r="M1034" s="227"/>
      <c r="N1034" s="228"/>
      <c r="O1034" s="228"/>
      <c r="P1034" s="228"/>
      <c r="Q1034" s="228"/>
      <c r="R1034" s="228"/>
      <c r="S1034" s="228"/>
      <c r="T1034" s="229"/>
      <c r="AT1034" s="230" t="s">
        <v>155</v>
      </c>
      <c r="AU1034" s="230" t="s">
        <v>87</v>
      </c>
      <c r="AV1034" s="13" t="s">
        <v>83</v>
      </c>
      <c r="AW1034" s="13" t="s">
        <v>32</v>
      </c>
      <c r="AX1034" s="13" t="s">
        <v>78</v>
      </c>
      <c r="AY1034" s="230" t="s">
        <v>146</v>
      </c>
    </row>
    <row r="1035" spans="2:51" s="14" customFormat="1" ht="10">
      <c r="B1035" s="231"/>
      <c r="C1035" s="232"/>
      <c r="D1035" s="222" t="s">
        <v>155</v>
      </c>
      <c r="E1035" s="233" t="s">
        <v>1</v>
      </c>
      <c r="F1035" s="234" t="s">
        <v>653</v>
      </c>
      <c r="G1035" s="232"/>
      <c r="H1035" s="235">
        <v>15.634</v>
      </c>
      <c r="I1035" s="236"/>
      <c r="J1035" s="232"/>
      <c r="K1035" s="232"/>
      <c r="L1035" s="237"/>
      <c r="M1035" s="238"/>
      <c r="N1035" s="239"/>
      <c r="O1035" s="239"/>
      <c r="P1035" s="239"/>
      <c r="Q1035" s="239"/>
      <c r="R1035" s="239"/>
      <c r="S1035" s="239"/>
      <c r="T1035" s="240"/>
      <c r="AT1035" s="241" t="s">
        <v>155</v>
      </c>
      <c r="AU1035" s="241" t="s">
        <v>87</v>
      </c>
      <c r="AV1035" s="14" t="s">
        <v>87</v>
      </c>
      <c r="AW1035" s="14" t="s">
        <v>32</v>
      </c>
      <c r="AX1035" s="14" t="s">
        <v>78</v>
      </c>
      <c r="AY1035" s="241" t="s">
        <v>146</v>
      </c>
    </row>
    <row r="1036" spans="2:51" s="13" customFormat="1" ht="10">
      <c r="B1036" s="220"/>
      <c r="C1036" s="221"/>
      <c r="D1036" s="222" t="s">
        <v>155</v>
      </c>
      <c r="E1036" s="223" t="s">
        <v>1</v>
      </c>
      <c r="F1036" s="224" t="s">
        <v>654</v>
      </c>
      <c r="G1036" s="221"/>
      <c r="H1036" s="223" t="s">
        <v>1</v>
      </c>
      <c r="I1036" s="225"/>
      <c r="J1036" s="221"/>
      <c r="K1036" s="221"/>
      <c r="L1036" s="226"/>
      <c r="M1036" s="227"/>
      <c r="N1036" s="228"/>
      <c r="O1036" s="228"/>
      <c r="P1036" s="228"/>
      <c r="Q1036" s="228"/>
      <c r="R1036" s="228"/>
      <c r="S1036" s="228"/>
      <c r="T1036" s="229"/>
      <c r="AT1036" s="230" t="s">
        <v>155</v>
      </c>
      <c r="AU1036" s="230" t="s">
        <v>87</v>
      </c>
      <c r="AV1036" s="13" t="s">
        <v>83</v>
      </c>
      <c r="AW1036" s="13" t="s">
        <v>32</v>
      </c>
      <c r="AX1036" s="13" t="s">
        <v>78</v>
      </c>
      <c r="AY1036" s="230" t="s">
        <v>146</v>
      </c>
    </row>
    <row r="1037" spans="2:51" s="14" customFormat="1" ht="20">
      <c r="B1037" s="231"/>
      <c r="C1037" s="232"/>
      <c r="D1037" s="222" t="s">
        <v>155</v>
      </c>
      <c r="E1037" s="233" t="s">
        <v>1</v>
      </c>
      <c r="F1037" s="234" t="s">
        <v>655</v>
      </c>
      <c r="G1037" s="232"/>
      <c r="H1037" s="235">
        <v>53.598999999999997</v>
      </c>
      <c r="I1037" s="236"/>
      <c r="J1037" s="232"/>
      <c r="K1037" s="232"/>
      <c r="L1037" s="237"/>
      <c r="M1037" s="238"/>
      <c r="N1037" s="239"/>
      <c r="O1037" s="239"/>
      <c r="P1037" s="239"/>
      <c r="Q1037" s="239"/>
      <c r="R1037" s="239"/>
      <c r="S1037" s="239"/>
      <c r="T1037" s="240"/>
      <c r="AT1037" s="241" t="s">
        <v>155</v>
      </c>
      <c r="AU1037" s="241" t="s">
        <v>87</v>
      </c>
      <c r="AV1037" s="14" t="s">
        <v>87</v>
      </c>
      <c r="AW1037" s="14" t="s">
        <v>32</v>
      </c>
      <c r="AX1037" s="14" t="s">
        <v>78</v>
      </c>
      <c r="AY1037" s="241" t="s">
        <v>146</v>
      </c>
    </row>
    <row r="1038" spans="2:51" s="13" customFormat="1" ht="10">
      <c r="B1038" s="220"/>
      <c r="C1038" s="221"/>
      <c r="D1038" s="222" t="s">
        <v>155</v>
      </c>
      <c r="E1038" s="223" t="s">
        <v>1</v>
      </c>
      <c r="F1038" s="224" t="s">
        <v>206</v>
      </c>
      <c r="G1038" s="221"/>
      <c r="H1038" s="223" t="s">
        <v>1</v>
      </c>
      <c r="I1038" s="225"/>
      <c r="J1038" s="221"/>
      <c r="K1038" s="221"/>
      <c r="L1038" s="226"/>
      <c r="M1038" s="227"/>
      <c r="N1038" s="228"/>
      <c r="O1038" s="228"/>
      <c r="P1038" s="228"/>
      <c r="Q1038" s="228"/>
      <c r="R1038" s="228"/>
      <c r="S1038" s="228"/>
      <c r="T1038" s="229"/>
      <c r="AT1038" s="230" t="s">
        <v>155</v>
      </c>
      <c r="AU1038" s="230" t="s">
        <v>87</v>
      </c>
      <c r="AV1038" s="13" t="s">
        <v>83</v>
      </c>
      <c r="AW1038" s="13" t="s">
        <v>32</v>
      </c>
      <c r="AX1038" s="13" t="s">
        <v>78</v>
      </c>
      <c r="AY1038" s="230" t="s">
        <v>146</v>
      </c>
    </row>
    <row r="1039" spans="2:51" s="14" customFormat="1" ht="10">
      <c r="B1039" s="231"/>
      <c r="C1039" s="232"/>
      <c r="D1039" s="222" t="s">
        <v>155</v>
      </c>
      <c r="E1039" s="233" t="s">
        <v>1</v>
      </c>
      <c r="F1039" s="234" t="s">
        <v>238</v>
      </c>
      <c r="G1039" s="232"/>
      <c r="H1039" s="235">
        <v>-1.5760000000000001</v>
      </c>
      <c r="I1039" s="236"/>
      <c r="J1039" s="232"/>
      <c r="K1039" s="232"/>
      <c r="L1039" s="237"/>
      <c r="M1039" s="238"/>
      <c r="N1039" s="239"/>
      <c r="O1039" s="239"/>
      <c r="P1039" s="239"/>
      <c r="Q1039" s="239"/>
      <c r="R1039" s="239"/>
      <c r="S1039" s="239"/>
      <c r="T1039" s="240"/>
      <c r="AT1039" s="241" t="s">
        <v>155</v>
      </c>
      <c r="AU1039" s="241" t="s">
        <v>87</v>
      </c>
      <c r="AV1039" s="14" t="s">
        <v>87</v>
      </c>
      <c r="AW1039" s="14" t="s">
        <v>32</v>
      </c>
      <c r="AX1039" s="14" t="s">
        <v>78</v>
      </c>
      <c r="AY1039" s="241" t="s">
        <v>146</v>
      </c>
    </row>
    <row r="1040" spans="2:51" s="14" customFormat="1" ht="10">
      <c r="B1040" s="231"/>
      <c r="C1040" s="232"/>
      <c r="D1040" s="222" t="s">
        <v>155</v>
      </c>
      <c r="E1040" s="233" t="s">
        <v>1</v>
      </c>
      <c r="F1040" s="234" t="s">
        <v>656</v>
      </c>
      <c r="G1040" s="232"/>
      <c r="H1040" s="235">
        <v>-3.5459999999999998</v>
      </c>
      <c r="I1040" s="236"/>
      <c r="J1040" s="232"/>
      <c r="K1040" s="232"/>
      <c r="L1040" s="237"/>
      <c r="M1040" s="238"/>
      <c r="N1040" s="239"/>
      <c r="O1040" s="239"/>
      <c r="P1040" s="239"/>
      <c r="Q1040" s="239"/>
      <c r="R1040" s="239"/>
      <c r="S1040" s="239"/>
      <c r="T1040" s="240"/>
      <c r="AT1040" s="241" t="s">
        <v>155</v>
      </c>
      <c r="AU1040" s="241" t="s">
        <v>87</v>
      </c>
      <c r="AV1040" s="14" t="s">
        <v>87</v>
      </c>
      <c r="AW1040" s="14" t="s">
        <v>32</v>
      </c>
      <c r="AX1040" s="14" t="s">
        <v>78</v>
      </c>
      <c r="AY1040" s="241" t="s">
        <v>146</v>
      </c>
    </row>
    <row r="1041" spans="2:51" s="14" customFormat="1" ht="10">
      <c r="B1041" s="231"/>
      <c r="C1041" s="232"/>
      <c r="D1041" s="222" t="s">
        <v>155</v>
      </c>
      <c r="E1041" s="233" t="s">
        <v>1</v>
      </c>
      <c r="F1041" s="234" t="s">
        <v>658</v>
      </c>
      <c r="G1041" s="232"/>
      <c r="H1041" s="235">
        <v>-2.25</v>
      </c>
      <c r="I1041" s="236"/>
      <c r="J1041" s="232"/>
      <c r="K1041" s="232"/>
      <c r="L1041" s="237"/>
      <c r="M1041" s="238"/>
      <c r="N1041" s="239"/>
      <c r="O1041" s="239"/>
      <c r="P1041" s="239"/>
      <c r="Q1041" s="239"/>
      <c r="R1041" s="239"/>
      <c r="S1041" s="239"/>
      <c r="T1041" s="240"/>
      <c r="AT1041" s="241" t="s">
        <v>155</v>
      </c>
      <c r="AU1041" s="241" t="s">
        <v>87</v>
      </c>
      <c r="AV1041" s="14" t="s">
        <v>87</v>
      </c>
      <c r="AW1041" s="14" t="s">
        <v>32</v>
      </c>
      <c r="AX1041" s="14" t="s">
        <v>78</v>
      </c>
      <c r="AY1041" s="241" t="s">
        <v>146</v>
      </c>
    </row>
    <row r="1042" spans="2:51" s="16" customFormat="1" ht="10">
      <c r="B1042" s="264"/>
      <c r="C1042" s="265"/>
      <c r="D1042" s="222" t="s">
        <v>155</v>
      </c>
      <c r="E1042" s="266" t="s">
        <v>1</v>
      </c>
      <c r="F1042" s="267" t="s">
        <v>187</v>
      </c>
      <c r="G1042" s="265"/>
      <c r="H1042" s="268">
        <v>61.861000000000004</v>
      </c>
      <c r="I1042" s="269"/>
      <c r="J1042" s="265"/>
      <c r="K1042" s="265"/>
      <c r="L1042" s="270"/>
      <c r="M1042" s="271"/>
      <c r="N1042" s="272"/>
      <c r="O1042" s="272"/>
      <c r="P1042" s="272"/>
      <c r="Q1042" s="272"/>
      <c r="R1042" s="272"/>
      <c r="S1042" s="272"/>
      <c r="T1042" s="273"/>
      <c r="AT1042" s="274" t="s">
        <v>155</v>
      </c>
      <c r="AU1042" s="274" t="s">
        <v>87</v>
      </c>
      <c r="AV1042" s="16" t="s">
        <v>147</v>
      </c>
      <c r="AW1042" s="16" t="s">
        <v>32</v>
      </c>
      <c r="AX1042" s="16" t="s">
        <v>78</v>
      </c>
      <c r="AY1042" s="274" t="s">
        <v>146</v>
      </c>
    </row>
    <row r="1043" spans="2:51" s="13" customFormat="1" ht="10">
      <c r="B1043" s="220"/>
      <c r="C1043" s="221"/>
      <c r="D1043" s="222" t="s">
        <v>155</v>
      </c>
      <c r="E1043" s="223" t="s">
        <v>1</v>
      </c>
      <c r="F1043" s="224" t="s">
        <v>173</v>
      </c>
      <c r="G1043" s="221"/>
      <c r="H1043" s="223" t="s">
        <v>1</v>
      </c>
      <c r="I1043" s="225"/>
      <c r="J1043" s="221"/>
      <c r="K1043" s="221"/>
      <c r="L1043" s="226"/>
      <c r="M1043" s="227"/>
      <c r="N1043" s="228"/>
      <c r="O1043" s="228"/>
      <c r="P1043" s="228"/>
      <c r="Q1043" s="228"/>
      <c r="R1043" s="228"/>
      <c r="S1043" s="228"/>
      <c r="T1043" s="229"/>
      <c r="AT1043" s="230" t="s">
        <v>155</v>
      </c>
      <c r="AU1043" s="230" t="s">
        <v>87</v>
      </c>
      <c r="AV1043" s="13" t="s">
        <v>83</v>
      </c>
      <c r="AW1043" s="13" t="s">
        <v>32</v>
      </c>
      <c r="AX1043" s="13" t="s">
        <v>78</v>
      </c>
      <c r="AY1043" s="230" t="s">
        <v>146</v>
      </c>
    </row>
    <row r="1044" spans="2:51" s="13" customFormat="1" ht="10">
      <c r="B1044" s="220"/>
      <c r="C1044" s="221"/>
      <c r="D1044" s="222" t="s">
        <v>155</v>
      </c>
      <c r="E1044" s="223" t="s">
        <v>1</v>
      </c>
      <c r="F1044" s="224" t="s">
        <v>652</v>
      </c>
      <c r="G1044" s="221"/>
      <c r="H1044" s="223" t="s">
        <v>1</v>
      </c>
      <c r="I1044" s="225"/>
      <c r="J1044" s="221"/>
      <c r="K1044" s="221"/>
      <c r="L1044" s="226"/>
      <c r="M1044" s="227"/>
      <c r="N1044" s="228"/>
      <c r="O1044" s="228"/>
      <c r="P1044" s="228"/>
      <c r="Q1044" s="228"/>
      <c r="R1044" s="228"/>
      <c r="S1044" s="228"/>
      <c r="T1044" s="229"/>
      <c r="AT1044" s="230" t="s">
        <v>155</v>
      </c>
      <c r="AU1044" s="230" t="s">
        <v>87</v>
      </c>
      <c r="AV1044" s="13" t="s">
        <v>83</v>
      </c>
      <c r="AW1044" s="13" t="s">
        <v>32</v>
      </c>
      <c r="AX1044" s="13" t="s">
        <v>78</v>
      </c>
      <c r="AY1044" s="230" t="s">
        <v>146</v>
      </c>
    </row>
    <row r="1045" spans="2:51" s="14" customFormat="1" ht="10">
      <c r="B1045" s="231"/>
      <c r="C1045" s="232"/>
      <c r="D1045" s="222" t="s">
        <v>155</v>
      </c>
      <c r="E1045" s="233" t="s">
        <v>1</v>
      </c>
      <c r="F1045" s="234" t="s">
        <v>659</v>
      </c>
      <c r="G1045" s="232"/>
      <c r="H1045" s="235">
        <v>15.476000000000001</v>
      </c>
      <c r="I1045" s="236"/>
      <c r="J1045" s="232"/>
      <c r="K1045" s="232"/>
      <c r="L1045" s="237"/>
      <c r="M1045" s="238"/>
      <c r="N1045" s="239"/>
      <c r="O1045" s="239"/>
      <c r="P1045" s="239"/>
      <c r="Q1045" s="239"/>
      <c r="R1045" s="239"/>
      <c r="S1045" s="239"/>
      <c r="T1045" s="240"/>
      <c r="AT1045" s="241" t="s">
        <v>155</v>
      </c>
      <c r="AU1045" s="241" t="s">
        <v>87</v>
      </c>
      <c r="AV1045" s="14" t="s">
        <v>87</v>
      </c>
      <c r="AW1045" s="14" t="s">
        <v>32</v>
      </c>
      <c r="AX1045" s="14" t="s">
        <v>78</v>
      </c>
      <c r="AY1045" s="241" t="s">
        <v>146</v>
      </c>
    </row>
    <row r="1046" spans="2:51" s="13" customFormat="1" ht="10">
      <c r="B1046" s="220"/>
      <c r="C1046" s="221"/>
      <c r="D1046" s="222" t="s">
        <v>155</v>
      </c>
      <c r="E1046" s="223" t="s">
        <v>1</v>
      </c>
      <c r="F1046" s="224" t="s">
        <v>654</v>
      </c>
      <c r="G1046" s="221"/>
      <c r="H1046" s="223" t="s">
        <v>1</v>
      </c>
      <c r="I1046" s="225"/>
      <c r="J1046" s="221"/>
      <c r="K1046" s="221"/>
      <c r="L1046" s="226"/>
      <c r="M1046" s="227"/>
      <c r="N1046" s="228"/>
      <c r="O1046" s="228"/>
      <c r="P1046" s="228"/>
      <c r="Q1046" s="228"/>
      <c r="R1046" s="228"/>
      <c r="S1046" s="228"/>
      <c r="T1046" s="229"/>
      <c r="AT1046" s="230" t="s">
        <v>155</v>
      </c>
      <c r="AU1046" s="230" t="s">
        <v>87</v>
      </c>
      <c r="AV1046" s="13" t="s">
        <v>83</v>
      </c>
      <c r="AW1046" s="13" t="s">
        <v>32</v>
      </c>
      <c r="AX1046" s="13" t="s">
        <v>78</v>
      </c>
      <c r="AY1046" s="230" t="s">
        <v>146</v>
      </c>
    </row>
    <row r="1047" spans="2:51" s="14" customFormat="1" ht="30">
      <c r="B1047" s="231"/>
      <c r="C1047" s="232"/>
      <c r="D1047" s="222" t="s">
        <v>155</v>
      </c>
      <c r="E1047" s="233" t="s">
        <v>1</v>
      </c>
      <c r="F1047" s="234" t="s">
        <v>660</v>
      </c>
      <c r="G1047" s="232"/>
      <c r="H1047" s="235">
        <v>43.835000000000001</v>
      </c>
      <c r="I1047" s="236"/>
      <c r="J1047" s="232"/>
      <c r="K1047" s="232"/>
      <c r="L1047" s="237"/>
      <c r="M1047" s="238"/>
      <c r="N1047" s="239"/>
      <c r="O1047" s="239"/>
      <c r="P1047" s="239"/>
      <c r="Q1047" s="239"/>
      <c r="R1047" s="239"/>
      <c r="S1047" s="239"/>
      <c r="T1047" s="240"/>
      <c r="AT1047" s="241" t="s">
        <v>155</v>
      </c>
      <c r="AU1047" s="241" t="s">
        <v>87</v>
      </c>
      <c r="AV1047" s="14" t="s">
        <v>87</v>
      </c>
      <c r="AW1047" s="14" t="s">
        <v>32</v>
      </c>
      <c r="AX1047" s="14" t="s">
        <v>78</v>
      </c>
      <c r="AY1047" s="241" t="s">
        <v>146</v>
      </c>
    </row>
    <row r="1048" spans="2:51" s="13" customFormat="1" ht="10">
      <c r="B1048" s="220"/>
      <c r="C1048" s="221"/>
      <c r="D1048" s="222" t="s">
        <v>155</v>
      </c>
      <c r="E1048" s="223" t="s">
        <v>1</v>
      </c>
      <c r="F1048" s="224" t="s">
        <v>206</v>
      </c>
      <c r="G1048" s="221"/>
      <c r="H1048" s="223" t="s">
        <v>1</v>
      </c>
      <c r="I1048" s="225"/>
      <c r="J1048" s="221"/>
      <c r="K1048" s="221"/>
      <c r="L1048" s="226"/>
      <c r="M1048" s="227"/>
      <c r="N1048" s="228"/>
      <c r="O1048" s="228"/>
      <c r="P1048" s="228"/>
      <c r="Q1048" s="228"/>
      <c r="R1048" s="228"/>
      <c r="S1048" s="228"/>
      <c r="T1048" s="229"/>
      <c r="AT1048" s="230" t="s">
        <v>155</v>
      </c>
      <c r="AU1048" s="230" t="s">
        <v>87</v>
      </c>
      <c r="AV1048" s="13" t="s">
        <v>83</v>
      </c>
      <c r="AW1048" s="13" t="s">
        <v>32</v>
      </c>
      <c r="AX1048" s="13" t="s">
        <v>78</v>
      </c>
      <c r="AY1048" s="230" t="s">
        <v>146</v>
      </c>
    </row>
    <row r="1049" spans="2:51" s="14" customFormat="1" ht="10">
      <c r="B1049" s="231"/>
      <c r="C1049" s="232"/>
      <c r="D1049" s="222" t="s">
        <v>155</v>
      </c>
      <c r="E1049" s="233" t="s">
        <v>1</v>
      </c>
      <c r="F1049" s="234" t="s">
        <v>207</v>
      </c>
      <c r="G1049" s="232"/>
      <c r="H1049" s="235">
        <v>-1.379</v>
      </c>
      <c r="I1049" s="236"/>
      <c r="J1049" s="232"/>
      <c r="K1049" s="232"/>
      <c r="L1049" s="237"/>
      <c r="M1049" s="238"/>
      <c r="N1049" s="239"/>
      <c r="O1049" s="239"/>
      <c r="P1049" s="239"/>
      <c r="Q1049" s="239"/>
      <c r="R1049" s="239"/>
      <c r="S1049" s="239"/>
      <c r="T1049" s="240"/>
      <c r="AT1049" s="241" t="s">
        <v>155</v>
      </c>
      <c r="AU1049" s="241" t="s">
        <v>87</v>
      </c>
      <c r="AV1049" s="14" t="s">
        <v>87</v>
      </c>
      <c r="AW1049" s="14" t="s">
        <v>32</v>
      </c>
      <c r="AX1049" s="14" t="s">
        <v>78</v>
      </c>
      <c r="AY1049" s="241" t="s">
        <v>146</v>
      </c>
    </row>
    <row r="1050" spans="2:51" s="14" customFormat="1" ht="10">
      <c r="B1050" s="231"/>
      <c r="C1050" s="232"/>
      <c r="D1050" s="222" t="s">
        <v>155</v>
      </c>
      <c r="E1050" s="233" t="s">
        <v>1</v>
      </c>
      <c r="F1050" s="234" t="s">
        <v>238</v>
      </c>
      <c r="G1050" s="232"/>
      <c r="H1050" s="235">
        <v>-1.5760000000000001</v>
      </c>
      <c r="I1050" s="236"/>
      <c r="J1050" s="232"/>
      <c r="K1050" s="232"/>
      <c r="L1050" s="237"/>
      <c r="M1050" s="238"/>
      <c r="N1050" s="239"/>
      <c r="O1050" s="239"/>
      <c r="P1050" s="239"/>
      <c r="Q1050" s="239"/>
      <c r="R1050" s="239"/>
      <c r="S1050" s="239"/>
      <c r="T1050" s="240"/>
      <c r="AT1050" s="241" t="s">
        <v>155</v>
      </c>
      <c r="AU1050" s="241" t="s">
        <v>87</v>
      </c>
      <c r="AV1050" s="14" t="s">
        <v>87</v>
      </c>
      <c r="AW1050" s="14" t="s">
        <v>32</v>
      </c>
      <c r="AX1050" s="14" t="s">
        <v>78</v>
      </c>
      <c r="AY1050" s="241" t="s">
        <v>146</v>
      </c>
    </row>
    <row r="1051" spans="2:51" s="14" customFormat="1" ht="10">
      <c r="B1051" s="231"/>
      <c r="C1051" s="232"/>
      <c r="D1051" s="222" t="s">
        <v>155</v>
      </c>
      <c r="E1051" s="233" t="s">
        <v>1</v>
      </c>
      <c r="F1051" s="234" t="s">
        <v>656</v>
      </c>
      <c r="G1051" s="232"/>
      <c r="H1051" s="235">
        <v>-3.5459999999999998</v>
      </c>
      <c r="I1051" s="236"/>
      <c r="J1051" s="232"/>
      <c r="K1051" s="232"/>
      <c r="L1051" s="237"/>
      <c r="M1051" s="238"/>
      <c r="N1051" s="239"/>
      <c r="O1051" s="239"/>
      <c r="P1051" s="239"/>
      <c r="Q1051" s="239"/>
      <c r="R1051" s="239"/>
      <c r="S1051" s="239"/>
      <c r="T1051" s="240"/>
      <c r="AT1051" s="241" t="s">
        <v>155</v>
      </c>
      <c r="AU1051" s="241" t="s">
        <v>87</v>
      </c>
      <c r="AV1051" s="14" t="s">
        <v>87</v>
      </c>
      <c r="AW1051" s="14" t="s">
        <v>32</v>
      </c>
      <c r="AX1051" s="14" t="s">
        <v>78</v>
      </c>
      <c r="AY1051" s="241" t="s">
        <v>146</v>
      </c>
    </row>
    <row r="1052" spans="2:51" s="14" customFormat="1" ht="10">
      <c r="B1052" s="231"/>
      <c r="C1052" s="232"/>
      <c r="D1052" s="222" t="s">
        <v>155</v>
      </c>
      <c r="E1052" s="233" t="s">
        <v>1</v>
      </c>
      <c r="F1052" s="234" t="s">
        <v>661</v>
      </c>
      <c r="G1052" s="232"/>
      <c r="H1052" s="235">
        <v>-2.34</v>
      </c>
      <c r="I1052" s="236"/>
      <c r="J1052" s="232"/>
      <c r="K1052" s="232"/>
      <c r="L1052" s="237"/>
      <c r="M1052" s="238"/>
      <c r="N1052" s="239"/>
      <c r="O1052" s="239"/>
      <c r="P1052" s="239"/>
      <c r="Q1052" s="239"/>
      <c r="R1052" s="239"/>
      <c r="S1052" s="239"/>
      <c r="T1052" s="240"/>
      <c r="AT1052" s="241" t="s">
        <v>155</v>
      </c>
      <c r="AU1052" s="241" t="s">
        <v>87</v>
      </c>
      <c r="AV1052" s="14" t="s">
        <v>87</v>
      </c>
      <c r="AW1052" s="14" t="s">
        <v>32</v>
      </c>
      <c r="AX1052" s="14" t="s">
        <v>78</v>
      </c>
      <c r="AY1052" s="241" t="s">
        <v>146</v>
      </c>
    </row>
    <row r="1053" spans="2:51" s="16" customFormat="1" ht="10">
      <c r="B1053" s="264"/>
      <c r="C1053" s="265"/>
      <c r="D1053" s="222" t="s">
        <v>155</v>
      </c>
      <c r="E1053" s="266" t="s">
        <v>1</v>
      </c>
      <c r="F1053" s="267" t="s">
        <v>187</v>
      </c>
      <c r="G1053" s="265"/>
      <c r="H1053" s="268">
        <v>50.47</v>
      </c>
      <c r="I1053" s="269"/>
      <c r="J1053" s="265"/>
      <c r="K1053" s="265"/>
      <c r="L1053" s="270"/>
      <c r="M1053" s="271"/>
      <c r="N1053" s="272"/>
      <c r="O1053" s="272"/>
      <c r="P1053" s="272"/>
      <c r="Q1053" s="272"/>
      <c r="R1053" s="272"/>
      <c r="S1053" s="272"/>
      <c r="T1053" s="273"/>
      <c r="AT1053" s="274" t="s">
        <v>155</v>
      </c>
      <c r="AU1053" s="274" t="s">
        <v>87</v>
      </c>
      <c r="AV1053" s="16" t="s">
        <v>147</v>
      </c>
      <c r="AW1053" s="16" t="s">
        <v>32</v>
      </c>
      <c r="AX1053" s="16" t="s">
        <v>78</v>
      </c>
      <c r="AY1053" s="274" t="s">
        <v>146</v>
      </c>
    </row>
    <row r="1054" spans="2:51" s="13" customFormat="1" ht="10">
      <c r="B1054" s="220"/>
      <c r="C1054" s="221"/>
      <c r="D1054" s="222" t="s">
        <v>155</v>
      </c>
      <c r="E1054" s="223" t="s">
        <v>1</v>
      </c>
      <c r="F1054" s="224" t="s">
        <v>174</v>
      </c>
      <c r="G1054" s="221"/>
      <c r="H1054" s="223" t="s">
        <v>1</v>
      </c>
      <c r="I1054" s="225"/>
      <c r="J1054" s="221"/>
      <c r="K1054" s="221"/>
      <c r="L1054" s="226"/>
      <c r="M1054" s="227"/>
      <c r="N1054" s="228"/>
      <c r="O1054" s="228"/>
      <c r="P1054" s="228"/>
      <c r="Q1054" s="228"/>
      <c r="R1054" s="228"/>
      <c r="S1054" s="228"/>
      <c r="T1054" s="229"/>
      <c r="AT1054" s="230" t="s">
        <v>155</v>
      </c>
      <c r="AU1054" s="230" t="s">
        <v>87</v>
      </c>
      <c r="AV1054" s="13" t="s">
        <v>83</v>
      </c>
      <c r="AW1054" s="13" t="s">
        <v>32</v>
      </c>
      <c r="AX1054" s="13" t="s">
        <v>78</v>
      </c>
      <c r="AY1054" s="230" t="s">
        <v>146</v>
      </c>
    </row>
    <row r="1055" spans="2:51" s="13" customFormat="1" ht="10">
      <c r="B1055" s="220"/>
      <c r="C1055" s="221"/>
      <c r="D1055" s="222" t="s">
        <v>155</v>
      </c>
      <c r="E1055" s="223" t="s">
        <v>1</v>
      </c>
      <c r="F1055" s="224" t="s">
        <v>652</v>
      </c>
      <c r="G1055" s="221"/>
      <c r="H1055" s="223" t="s">
        <v>1</v>
      </c>
      <c r="I1055" s="225"/>
      <c r="J1055" s="221"/>
      <c r="K1055" s="221"/>
      <c r="L1055" s="226"/>
      <c r="M1055" s="227"/>
      <c r="N1055" s="228"/>
      <c r="O1055" s="228"/>
      <c r="P1055" s="228"/>
      <c r="Q1055" s="228"/>
      <c r="R1055" s="228"/>
      <c r="S1055" s="228"/>
      <c r="T1055" s="229"/>
      <c r="AT1055" s="230" t="s">
        <v>155</v>
      </c>
      <c r="AU1055" s="230" t="s">
        <v>87</v>
      </c>
      <c r="AV1055" s="13" t="s">
        <v>83</v>
      </c>
      <c r="AW1055" s="13" t="s">
        <v>32</v>
      </c>
      <c r="AX1055" s="13" t="s">
        <v>78</v>
      </c>
      <c r="AY1055" s="230" t="s">
        <v>146</v>
      </c>
    </row>
    <row r="1056" spans="2:51" s="14" customFormat="1" ht="10">
      <c r="B1056" s="231"/>
      <c r="C1056" s="232"/>
      <c r="D1056" s="222" t="s">
        <v>155</v>
      </c>
      <c r="E1056" s="233" t="s">
        <v>1</v>
      </c>
      <c r="F1056" s="234" t="s">
        <v>659</v>
      </c>
      <c r="G1056" s="232"/>
      <c r="H1056" s="235">
        <v>15.476000000000001</v>
      </c>
      <c r="I1056" s="236"/>
      <c r="J1056" s="232"/>
      <c r="K1056" s="232"/>
      <c r="L1056" s="237"/>
      <c r="M1056" s="238"/>
      <c r="N1056" s="239"/>
      <c r="O1056" s="239"/>
      <c r="P1056" s="239"/>
      <c r="Q1056" s="239"/>
      <c r="R1056" s="239"/>
      <c r="S1056" s="239"/>
      <c r="T1056" s="240"/>
      <c r="AT1056" s="241" t="s">
        <v>155</v>
      </c>
      <c r="AU1056" s="241" t="s">
        <v>87</v>
      </c>
      <c r="AV1056" s="14" t="s">
        <v>87</v>
      </c>
      <c r="AW1056" s="14" t="s">
        <v>32</v>
      </c>
      <c r="AX1056" s="14" t="s">
        <v>78</v>
      </c>
      <c r="AY1056" s="241" t="s">
        <v>146</v>
      </c>
    </row>
    <row r="1057" spans="1:65" s="13" customFormat="1" ht="10">
      <c r="B1057" s="220"/>
      <c r="C1057" s="221"/>
      <c r="D1057" s="222" t="s">
        <v>155</v>
      </c>
      <c r="E1057" s="223" t="s">
        <v>1</v>
      </c>
      <c r="F1057" s="224" t="s">
        <v>654</v>
      </c>
      <c r="G1057" s="221"/>
      <c r="H1057" s="223" t="s">
        <v>1</v>
      </c>
      <c r="I1057" s="225"/>
      <c r="J1057" s="221"/>
      <c r="K1057" s="221"/>
      <c r="L1057" s="226"/>
      <c r="M1057" s="227"/>
      <c r="N1057" s="228"/>
      <c r="O1057" s="228"/>
      <c r="P1057" s="228"/>
      <c r="Q1057" s="228"/>
      <c r="R1057" s="228"/>
      <c r="S1057" s="228"/>
      <c r="T1057" s="229"/>
      <c r="AT1057" s="230" t="s">
        <v>155</v>
      </c>
      <c r="AU1057" s="230" t="s">
        <v>87</v>
      </c>
      <c r="AV1057" s="13" t="s">
        <v>83</v>
      </c>
      <c r="AW1057" s="13" t="s">
        <v>32</v>
      </c>
      <c r="AX1057" s="13" t="s">
        <v>78</v>
      </c>
      <c r="AY1057" s="230" t="s">
        <v>146</v>
      </c>
    </row>
    <row r="1058" spans="1:65" s="14" customFormat="1" ht="30">
      <c r="B1058" s="231"/>
      <c r="C1058" s="232"/>
      <c r="D1058" s="222" t="s">
        <v>155</v>
      </c>
      <c r="E1058" s="233" t="s">
        <v>1</v>
      </c>
      <c r="F1058" s="234" t="s">
        <v>660</v>
      </c>
      <c r="G1058" s="232"/>
      <c r="H1058" s="235">
        <v>43.835000000000001</v>
      </c>
      <c r="I1058" s="236"/>
      <c r="J1058" s="232"/>
      <c r="K1058" s="232"/>
      <c r="L1058" s="237"/>
      <c r="M1058" s="238"/>
      <c r="N1058" s="239"/>
      <c r="O1058" s="239"/>
      <c r="P1058" s="239"/>
      <c r="Q1058" s="239"/>
      <c r="R1058" s="239"/>
      <c r="S1058" s="239"/>
      <c r="T1058" s="240"/>
      <c r="AT1058" s="241" t="s">
        <v>155</v>
      </c>
      <c r="AU1058" s="241" t="s">
        <v>87</v>
      </c>
      <c r="AV1058" s="14" t="s">
        <v>87</v>
      </c>
      <c r="AW1058" s="14" t="s">
        <v>32</v>
      </c>
      <c r="AX1058" s="14" t="s">
        <v>78</v>
      </c>
      <c r="AY1058" s="241" t="s">
        <v>146</v>
      </c>
    </row>
    <row r="1059" spans="1:65" s="13" customFormat="1" ht="10">
      <c r="B1059" s="220"/>
      <c r="C1059" s="221"/>
      <c r="D1059" s="222" t="s">
        <v>155</v>
      </c>
      <c r="E1059" s="223" t="s">
        <v>1</v>
      </c>
      <c r="F1059" s="224" t="s">
        <v>206</v>
      </c>
      <c r="G1059" s="221"/>
      <c r="H1059" s="223" t="s">
        <v>1</v>
      </c>
      <c r="I1059" s="225"/>
      <c r="J1059" s="221"/>
      <c r="K1059" s="221"/>
      <c r="L1059" s="226"/>
      <c r="M1059" s="227"/>
      <c r="N1059" s="228"/>
      <c r="O1059" s="228"/>
      <c r="P1059" s="228"/>
      <c r="Q1059" s="228"/>
      <c r="R1059" s="228"/>
      <c r="S1059" s="228"/>
      <c r="T1059" s="229"/>
      <c r="AT1059" s="230" t="s">
        <v>155</v>
      </c>
      <c r="AU1059" s="230" t="s">
        <v>87</v>
      </c>
      <c r="AV1059" s="13" t="s">
        <v>83</v>
      </c>
      <c r="AW1059" s="13" t="s">
        <v>32</v>
      </c>
      <c r="AX1059" s="13" t="s">
        <v>78</v>
      </c>
      <c r="AY1059" s="230" t="s">
        <v>146</v>
      </c>
    </row>
    <row r="1060" spans="1:65" s="14" customFormat="1" ht="10">
      <c r="B1060" s="231"/>
      <c r="C1060" s="232"/>
      <c r="D1060" s="222" t="s">
        <v>155</v>
      </c>
      <c r="E1060" s="233" t="s">
        <v>1</v>
      </c>
      <c r="F1060" s="234" t="s">
        <v>662</v>
      </c>
      <c r="G1060" s="232"/>
      <c r="H1060" s="235">
        <v>-2.52</v>
      </c>
      <c r="I1060" s="236"/>
      <c r="J1060" s="232"/>
      <c r="K1060" s="232"/>
      <c r="L1060" s="237"/>
      <c r="M1060" s="238"/>
      <c r="N1060" s="239"/>
      <c r="O1060" s="239"/>
      <c r="P1060" s="239"/>
      <c r="Q1060" s="239"/>
      <c r="R1060" s="239"/>
      <c r="S1060" s="239"/>
      <c r="T1060" s="240"/>
      <c r="AT1060" s="241" t="s">
        <v>155</v>
      </c>
      <c r="AU1060" s="241" t="s">
        <v>87</v>
      </c>
      <c r="AV1060" s="14" t="s">
        <v>87</v>
      </c>
      <c r="AW1060" s="14" t="s">
        <v>32</v>
      </c>
      <c r="AX1060" s="14" t="s">
        <v>78</v>
      </c>
      <c r="AY1060" s="241" t="s">
        <v>146</v>
      </c>
    </row>
    <row r="1061" spans="1:65" s="14" customFormat="1" ht="10">
      <c r="B1061" s="231"/>
      <c r="C1061" s="232"/>
      <c r="D1061" s="222" t="s">
        <v>155</v>
      </c>
      <c r="E1061" s="233" t="s">
        <v>1</v>
      </c>
      <c r="F1061" s="234" t="s">
        <v>207</v>
      </c>
      <c r="G1061" s="232"/>
      <c r="H1061" s="235">
        <v>-1.379</v>
      </c>
      <c r="I1061" s="236"/>
      <c r="J1061" s="232"/>
      <c r="K1061" s="232"/>
      <c r="L1061" s="237"/>
      <c r="M1061" s="238"/>
      <c r="N1061" s="239"/>
      <c r="O1061" s="239"/>
      <c r="P1061" s="239"/>
      <c r="Q1061" s="239"/>
      <c r="R1061" s="239"/>
      <c r="S1061" s="239"/>
      <c r="T1061" s="240"/>
      <c r="AT1061" s="241" t="s">
        <v>155</v>
      </c>
      <c r="AU1061" s="241" t="s">
        <v>87</v>
      </c>
      <c r="AV1061" s="14" t="s">
        <v>87</v>
      </c>
      <c r="AW1061" s="14" t="s">
        <v>32</v>
      </c>
      <c r="AX1061" s="14" t="s">
        <v>78</v>
      </c>
      <c r="AY1061" s="241" t="s">
        <v>146</v>
      </c>
    </row>
    <row r="1062" spans="1:65" s="14" customFormat="1" ht="10">
      <c r="B1062" s="231"/>
      <c r="C1062" s="232"/>
      <c r="D1062" s="222" t="s">
        <v>155</v>
      </c>
      <c r="E1062" s="233" t="s">
        <v>1</v>
      </c>
      <c r="F1062" s="234" t="s">
        <v>238</v>
      </c>
      <c r="G1062" s="232"/>
      <c r="H1062" s="235">
        <v>-1.5760000000000001</v>
      </c>
      <c r="I1062" s="236"/>
      <c r="J1062" s="232"/>
      <c r="K1062" s="232"/>
      <c r="L1062" s="237"/>
      <c r="M1062" s="238"/>
      <c r="N1062" s="239"/>
      <c r="O1062" s="239"/>
      <c r="P1062" s="239"/>
      <c r="Q1062" s="239"/>
      <c r="R1062" s="239"/>
      <c r="S1062" s="239"/>
      <c r="T1062" s="240"/>
      <c r="AT1062" s="241" t="s">
        <v>155</v>
      </c>
      <c r="AU1062" s="241" t="s">
        <v>87</v>
      </c>
      <c r="AV1062" s="14" t="s">
        <v>87</v>
      </c>
      <c r="AW1062" s="14" t="s">
        <v>32</v>
      </c>
      <c r="AX1062" s="14" t="s">
        <v>78</v>
      </c>
      <c r="AY1062" s="241" t="s">
        <v>146</v>
      </c>
    </row>
    <row r="1063" spans="1:65" s="14" customFormat="1" ht="10">
      <c r="B1063" s="231"/>
      <c r="C1063" s="232"/>
      <c r="D1063" s="222" t="s">
        <v>155</v>
      </c>
      <c r="E1063" s="233" t="s">
        <v>1</v>
      </c>
      <c r="F1063" s="234" t="s">
        <v>661</v>
      </c>
      <c r="G1063" s="232"/>
      <c r="H1063" s="235">
        <v>-2.34</v>
      </c>
      <c r="I1063" s="236"/>
      <c r="J1063" s="232"/>
      <c r="K1063" s="232"/>
      <c r="L1063" s="237"/>
      <c r="M1063" s="238"/>
      <c r="N1063" s="239"/>
      <c r="O1063" s="239"/>
      <c r="P1063" s="239"/>
      <c r="Q1063" s="239"/>
      <c r="R1063" s="239"/>
      <c r="S1063" s="239"/>
      <c r="T1063" s="240"/>
      <c r="AT1063" s="241" t="s">
        <v>155</v>
      </c>
      <c r="AU1063" s="241" t="s">
        <v>87</v>
      </c>
      <c r="AV1063" s="14" t="s">
        <v>87</v>
      </c>
      <c r="AW1063" s="14" t="s">
        <v>32</v>
      </c>
      <c r="AX1063" s="14" t="s">
        <v>78</v>
      </c>
      <c r="AY1063" s="241" t="s">
        <v>146</v>
      </c>
    </row>
    <row r="1064" spans="1:65" s="16" customFormat="1" ht="10">
      <c r="B1064" s="264"/>
      <c r="C1064" s="265"/>
      <c r="D1064" s="222" t="s">
        <v>155</v>
      </c>
      <c r="E1064" s="266" t="s">
        <v>1</v>
      </c>
      <c r="F1064" s="267" t="s">
        <v>187</v>
      </c>
      <c r="G1064" s="265"/>
      <c r="H1064" s="268">
        <v>51.495999999999995</v>
      </c>
      <c r="I1064" s="269"/>
      <c r="J1064" s="265"/>
      <c r="K1064" s="265"/>
      <c r="L1064" s="270"/>
      <c r="M1064" s="271"/>
      <c r="N1064" s="272"/>
      <c r="O1064" s="272"/>
      <c r="P1064" s="272"/>
      <c r="Q1064" s="272"/>
      <c r="R1064" s="272"/>
      <c r="S1064" s="272"/>
      <c r="T1064" s="273"/>
      <c r="AT1064" s="274" t="s">
        <v>155</v>
      </c>
      <c r="AU1064" s="274" t="s">
        <v>87</v>
      </c>
      <c r="AV1064" s="16" t="s">
        <v>147</v>
      </c>
      <c r="AW1064" s="16" t="s">
        <v>32</v>
      </c>
      <c r="AX1064" s="16" t="s">
        <v>78</v>
      </c>
      <c r="AY1064" s="274" t="s">
        <v>146</v>
      </c>
    </row>
    <row r="1065" spans="1:65" s="15" customFormat="1" ht="10">
      <c r="B1065" s="242"/>
      <c r="C1065" s="243"/>
      <c r="D1065" s="222" t="s">
        <v>155</v>
      </c>
      <c r="E1065" s="244" t="s">
        <v>1</v>
      </c>
      <c r="F1065" s="245" t="s">
        <v>160</v>
      </c>
      <c r="G1065" s="243"/>
      <c r="H1065" s="246">
        <v>224.14900000000003</v>
      </c>
      <c r="I1065" s="247"/>
      <c r="J1065" s="243"/>
      <c r="K1065" s="243"/>
      <c r="L1065" s="248"/>
      <c r="M1065" s="249"/>
      <c r="N1065" s="250"/>
      <c r="O1065" s="250"/>
      <c r="P1065" s="250"/>
      <c r="Q1065" s="250"/>
      <c r="R1065" s="250"/>
      <c r="S1065" s="250"/>
      <c r="T1065" s="251"/>
      <c r="AT1065" s="252" t="s">
        <v>155</v>
      </c>
      <c r="AU1065" s="252" t="s">
        <v>87</v>
      </c>
      <c r="AV1065" s="15" t="s">
        <v>153</v>
      </c>
      <c r="AW1065" s="15" t="s">
        <v>32</v>
      </c>
      <c r="AX1065" s="15" t="s">
        <v>83</v>
      </c>
      <c r="AY1065" s="252" t="s">
        <v>146</v>
      </c>
    </row>
    <row r="1066" spans="1:65" s="2" customFormat="1" ht="16.5" customHeight="1">
      <c r="A1066" s="36"/>
      <c r="B1066" s="37"/>
      <c r="C1066" s="207" t="s">
        <v>663</v>
      </c>
      <c r="D1066" s="207" t="s">
        <v>149</v>
      </c>
      <c r="E1066" s="208" t="s">
        <v>664</v>
      </c>
      <c r="F1066" s="209" t="s">
        <v>665</v>
      </c>
      <c r="G1066" s="210" t="s">
        <v>196</v>
      </c>
      <c r="H1066" s="211">
        <v>224.149</v>
      </c>
      <c r="I1066" s="212"/>
      <c r="J1066" s="213">
        <f>ROUND(I1066*H1066,2)</f>
        <v>0</v>
      </c>
      <c r="K1066" s="214"/>
      <c r="L1066" s="39"/>
      <c r="M1066" s="215" t="s">
        <v>1</v>
      </c>
      <c r="N1066" s="216" t="s">
        <v>43</v>
      </c>
      <c r="O1066" s="73"/>
      <c r="P1066" s="217">
        <f>O1066*H1066</f>
        <v>0</v>
      </c>
      <c r="Q1066" s="217">
        <v>1E-3</v>
      </c>
      <c r="R1066" s="217">
        <f>Q1066*H1066</f>
        <v>0.22414900000000001</v>
      </c>
      <c r="S1066" s="217">
        <v>3.1E-4</v>
      </c>
      <c r="T1066" s="218">
        <f>S1066*H1066</f>
        <v>6.9486190000000003E-2</v>
      </c>
      <c r="U1066" s="36"/>
      <c r="V1066" s="36"/>
      <c r="W1066" s="36"/>
      <c r="X1066" s="36"/>
      <c r="Y1066" s="36"/>
      <c r="Z1066" s="36"/>
      <c r="AA1066" s="36"/>
      <c r="AB1066" s="36"/>
      <c r="AC1066" s="36"/>
      <c r="AD1066" s="36"/>
      <c r="AE1066" s="36"/>
      <c r="AR1066" s="219" t="s">
        <v>248</v>
      </c>
      <c r="AT1066" s="219" t="s">
        <v>149</v>
      </c>
      <c r="AU1066" s="219" t="s">
        <v>87</v>
      </c>
      <c r="AY1066" s="18" t="s">
        <v>146</v>
      </c>
      <c r="BE1066" s="112">
        <f>IF(N1066="základní",J1066,0)</f>
        <v>0</v>
      </c>
      <c r="BF1066" s="112">
        <f>IF(N1066="snížená",J1066,0)</f>
        <v>0</v>
      </c>
      <c r="BG1066" s="112">
        <f>IF(N1066="zákl. přenesená",J1066,0)</f>
        <v>0</v>
      </c>
      <c r="BH1066" s="112">
        <f>IF(N1066="sníž. přenesená",J1066,0)</f>
        <v>0</v>
      </c>
      <c r="BI1066" s="112">
        <f>IF(N1066="nulová",J1066,0)</f>
        <v>0</v>
      </c>
      <c r="BJ1066" s="18" t="s">
        <v>83</v>
      </c>
      <c r="BK1066" s="112">
        <f>ROUND(I1066*H1066,2)</f>
        <v>0</v>
      </c>
      <c r="BL1066" s="18" t="s">
        <v>248</v>
      </c>
      <c r="BM1066" s="219" t="s">
        <v>666</v>
      </c>
    </row>
    <row r="1067" spans="1:65" s="14" customFormat="1" ht="10">
      <c r="B1067" s="231"/>
      <c r="C1067" s="232"/>
      <c r="D1067" s="222" t="s">
        <v>155</v>
      </c>
      <c r="E1067" s="233" t="s">
        <v>1</v>
      </c>
      <c r="F1067" s="234" t="s">
        <v>667</v>
      </c>
      <c r="G1067" s="232"/>
      <c r="H1067" s="235">
        <v>224.149</v>
      </c>
      <c r="I1067" s="236"/>
      <c r="J1067" s="232"/>
      <c r="K1067" s="232"/>
      <c r="L1067" s="237"/>
      <c r="M1067" s="238"/>
      <c r="N1067" s="239"/>
      <c r="O1067" s="239"/>
      <c r="P1067" s="239"/>
      <c r="Q1067" s="239"/>
      <c r="R1067" s="239"/>
      <c r="S1067" s="239"/>
      <c r="T1067" s="240"/>
      <c r="AT1067" s="241" t="s">
        <v>155</v>
      </c>
      <c r="AU1067" s="241" t="s">
        <v>87</v>
      </c>
      <c r="AV1067" s="14" t="s">
        <v>87</v>
      </c>
      <c r="AW1067" s="14" t="s">
        <v>32</v>
      </c>
      <c r="AX1067" s="14" t="s">
        <v>83</v>
      </c>
      <c r="AY1067" s="241" t="s">
        <v>146</v>
      </c>
    </row>
    <row r="1068" spans="1:65" s="2" customFormat="1" ht="16.5" customHeight="1">
      <c r="A1068" s="36"/>
      <c r="B1068" s="37"/>
      <c r="C1068" s="207" t="s">
        <v>668</v>
      </c>
      <c r="D1068" s="207" t="s">
        <v>149</v>
      </c>
      <c r="E1068" s="208" t="s">
        <v>669</v>
      </c>
      <c r="F1068" s="209" t="s">
        <v>670</v>
      </c>
      <c r="G1068" s="210" t="s">
        <v>196</v>
      </c>
      <c r="H1068" s="211">
        <v>59.72</v>
      </c>
      <c r="I1068" s="212"/>
      <c r="J1068" s="213">
        <f>ROUND(I1068*H1068,2)</f>
        <v>0</v>
      </c>
      <c r="K1068" s="214"/>
      <c r="L1068" s="39"/>
      <c r="M1068" s="215" t="s">
        <v>1</v>
      </c>
      <c r="N1068" s="216" t="s">
        <v>43</v>
      </c>
      <c r="O1068" s="73"/>
      <c r="P1068" s="217">
        <f>O1068*H1068</f>
        <v>0</v>
      </c>
      <c r="Q1068" s="217">
        <v>0</v>
      </c>
      <c r="R1068" s="217">
        <f>Q1068*H1068</f>
        <v>0</v>
      </c>
      <c r="S1068" s="217">
        <v>3.0000000000000001E-5</v>
      </c>
      <c r="T1068" s="218">
        <f>S1068*H1068</f>
        <v>1.7916E-3</v>
      </c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R1068" s="219" t="s">
        <v>248</v>
      </c>
      <c r="AT1068" s="219" t="s">
        <v>149</v>
      </c>
      <c r="AU1068" s="219" t="s">
        <v>87</v>
      </c>
      <c r="AY1068" s="18" t="s">
        <v>146</v>
      </c>
      <c r="BE1068" s="112">
        <f>IF(N1068="základní",J1068,0)</f>
        <v>0</v>
      </c>
      <c r="BF1068" s="112">
        <f>IF(N1068="snížená",J1068,0)</f>
        <v>0</v>
      </c>
      <c r="BG1068" s="112">
        <f>IF(N1068="zákl. přenesená",J1068,0)</f>
        <v>0</v>
      </c>
      <c r="BH1068" s="112">
        <f>IF(N1068="sníž. přenesená",J1068,0)</f>
        <v>0</v>
      </c>
      <c r="BI1068" s="112">
        <f>IF(N1068="nulová",J1068,0)</f>
        <v>0</v>
      </c>
      <c r="BJ1068" s="18" t="s">
        <v>83</v>
      </c>
      <c r="BK1068" s="112">
        <f>ROUND(I1068*H1068,2)</f>
        <v>0</v>
      </c>
      <c r="BL1068" s="18" t="s">
        <v>248</v>
      </c>
      <c r="BM1068" s="219" t="s">
        <v>671</v>
      </c>
    </row>
    <row r="1069" spans="1:65" s="13" customFormat="1" ht="10">
      <c r="B1069" s="220"/>
      <c r="C1069" s="221"/>
      <c r="D1069" s="222" t="s">
        <v>155</v>
      </c>
      <c r="E1069" s="223" t="s">
        <v>1</v>
      </c>
      <c r="F1069" s="224" t="s">
        <v>156</v>
      </c>
      <c r="G1069" s="221"/>
      <c r="H1069" s="223" t="s">
        <v>1</v>
      </c>
      <c r="I1069" s="225"/>
      <c r="J1069" s="221"/>
      <c r="K1069" s="221"/>
      <c r="L1069" s="226"/>
      <c r="M1069" s="227"/>
      <c r="N1069" s="228"/>
      <c r="O1069" s="228"/>
      <c r="P1069" s="228"/>
      <c r="Q1069" s="228"/>
      <c r="R1069" s="228"/>
      <c r="S1069" s="228"/>
      <c r="T1069" s="229"/>
      <c r="AT1069" s="230" t="s">
        <v>155</v>
      </c>
      <c r="AU1069" s="230" t="s">
        <v>87</v>
      </c>
      <c r="AV1069" s="13" t="s">
        <v>83</v>
      </c>
      <c r="AW1069" s="13" t="s">
        <v>32</v>
      </c>
      <c r="AX1069" s="13" t="s">
        <v>78</v>
      </c>
      <c r="AY1069" s="230" t="s">
        <v>146</v>
      </c>
    </row>
    <row r="1070" spans="1:65" s="13" customFormat="1" ht="10">
      <c r="B1070" s="220"/>
      <c r="C1070" s="221"/>
      <c r="D1070" s="222" t="s">
        <v>155</v>
      </c>
      <c r="E1070" s="223" t="s">
        <v>1</v>
      </c>
      <c r="F1070" s="224" t="s">
        <v>157</v>
      </c>
      <c r="G1070" s="221"/>
      <c r="H1070" s="223" t="s">
        <v>1</v>
      </c>
      <c r="I1070" s="225"/>
      <c r="J1070" s="221"/>
      <c r="K1070" s="221"/>
      <c r="L1070" s="226"/>
      <c r="M1070" s="227"/>
      <c r="N1070" s="228"/>
      <c r="O1070" s="228"/>
      <c r="P1070" s="228"/>
      <c r="Q1070" s="228"/>
      <c r="R1070" s="228"/>
      <c r="S1070" s="228"/>
      <c r="T1070" s="229"/>
      <c r="AT1070" s="230" t="s">
        <v>155</v>
      </c>
      <c r="AU1070" s="230" t="s">
        <v>87</v>
      </c>
      <c r="AV1070" s="13" t="s">
        <v>83</v>
      </c>
      <c r="AW1070" s="13" t="s">
        <v>32</v>
      </c>
      <c r="AX1070" s="13" t="s">
        <v>78</v>
      </c>
      <c r="AY1070" s="230" t="s">
        <v>146</v>
      </c>
    </row>
    <row r="1071" spans="1:65" s="14" customFormat="1" ht="10">
      <c r="B1071" s="231"/>
      <c r="C1071" s="232"/>
      <c r="D1071" s="222" t="s">
        <v>155</v>
      </c>
      <c r="E1071" s="233" t="s">
        <v>1</v>
      </c>
      <c r="F1071" s="234" t="s">
        <v>314</v>
      </c>
      <c r="G1071" s="232"/>
      <c r="H1071" s="235">
        <v>14.85</v>
      </c>
      <c r="I1071" s="236"/>
      <c r="J1071" s="232"/>
      <c r="K1071" s="232"/>
      <c r="L1071" s="237"/>
      <c r="M1071" s="238"/>
      <c r="N1071" s="239"/>
      <c r="O1071" s="239"/>
      <c r="P1071" s="239"/>
      <c r="Q1071" s="239"/>
      <c r="R1071" s="239"/>
      <c r="S1071" s="239"/>
      <c r="T1071" s="240"/>
      <c r="AT1071" s="241" t="s">
        <v>155</v>
      </c>
      <c r="AU1071" s="241" t="s">
        <v>87</v>
      </c>
      <c r="AV1071" s="14" t="s">
        <v>87</v>
      </c>
      <c r="AW1071" s="14" t="s">
        <v>32</v>
      </c>
      <c r="AX1071" s="14" t="s">
        <v>78</v>
      </c>
      <c r="AY1071" s="241" t="s">
        <v>146</v>
      </c>
    </row>
    <row r="1072" spans="1:65" s="13" customFormat="1" ht="10">
      <c r="B1072" s="220"/>
      <c r="C1072" s="221"/>
      <c r="D1072" s="222" t="s">
        <v>155</v>
      </c>
      <c r="E1072" s="223" t="s">
        <v>1</v>
      </c>
      <c r="F1072" s="224" t="s">
        <v>159</v>
      </c>
      <c r="G1072" s="221"/>
      <c r="H1072" s="223" t="s">
        <v>1</v>
      </c>
      <c r="I1072" s="225"/>
      <c r="J1072" s="221"/>
      <c r="K1072" s="221"/>
      <c r="L1072" s="226"/>
      <c r="M1072" s="227"/>
      <c r="N1072" s="228"/>
      <c r="O1072" s="228"/>
      <c r="P1072" s="228"/>
      <c r="Q1072" s="228"/>
      <c r="R1072" s="228"/>
      <c r="S1072" s="228"/>
      <c r="T1072" s="229"/>
      <c r="AT1072" s="230" t="s">
        <v>155</v>
      </c>
      <c r="AU1072" s="230" t="s">
        <v>87</v>
      </c>
      <c r="AV1072" s="13" t="s">
        <v>83</v>
      </c>
      <c r="AW1072" s="13" t="s">
        <v>32</v>
      </c>
      <c r="AX1072" s="13" t="s">
        <v>78</v>
      </c>
      <c r="AY1072" s="230" t="s">
        <v>146</v>
      </c>
    </row>
    <row r="1073" spans="1:65" s="14" customFormat="1" ht="10">
      <c r="B1073" s="231"/>
      <c r="C1073" s="232"/>
      <c r="D1073" s="222" t="s">
        <v>155</v>
      </c>
      <c r="E1073" s="233" t="s">
        <v>1</v>
      </c>
      <c r="F1073" s="234" t="s">
        <v>314</v>
      </c>
      <c r="G1073" s="232"/>
      <c r="H1073" s="235">
        <v>14.85</v>
      </c>
      <c r="I1073" s="236"/>
      <c r="J1073" s="232"/>
      <c r="K1073" s="232"/>
      <c r="L1073" s="237"/>
      <c r="M1073" s="238"/>
      <c r="N1073" s="239"/>
      <c r="O1073" s="239"/>
      <c r="P1073" s="239"/>
      <c r="Q1073" s="239"/>
      <c r="R1073" s="239"/>
      <c r="S1073" s="239"/>
      <c r="T1073" s="240"/>
      <c r="AT1073" s="241" t="s">
        <v>155</v>
      </c>
      <c r="AU1073" s="241" t="s">
        <v>87</v>
      </c>
      <c r="AV1073" s="14" t="s">
        <v>87</v>
      </c>
      <c r="AW1073" s="14" t="s">
        <v>32</v>
      </c>
      <c r="AX1073" s="14" t="s">
        <v>78</v>
      </c>
      <c r="AY1073" s="241" t="s">
        <v>146</v>
      </c>
    </row>
    <row r="1074" spans="1:65" s="13" customFormat="1" ht="10">
      <c r="B1074" s="220"/>
      <c r="C1074" s="221"/>
      <c r="D1074" s="222" t="s">
        <v>155</v>
      </c>
      <c r="E1074" s="223" t="s">
        <v>1</v>
      </c>
      <c r="F1074" s="224" t="s">
        <v>173</v>
      </c>
      <c r="G1074" s="221"/>
      <c r="H1074" s="223" t="s">
        <v>1</v>
      </c>
      <c r="I1074" s="225"/>
      <c r="J1074" s="221"/>
      <c r="K1074" s="221"/>
      <c r="L1074" s="226"/>
      <c r="M1074" s="227"/>
      <c r="N1074" s="228"/>
      <c r="O1074" s="228"/>
      <c r="P1074" s="228"/>
      <c r="Q1074" s="228"/>
      <c r="R1074" s="228"/>
      <c r="S1074" s="228"/>
      <c r="T1074" s="229"/>
      <c r="AT1074" s="230" t="s">
        <v>155</v>
      </c>
      <c r="AU1074" s="230" t="s">
        <v>87</v>
      </c>
      <c r="AV1074" s="13" t="s">
        <v>83</v>
      </c>
      <c r="AW1074" s="13" t="s">
        <v>32</v>
      </c>
      <c r="AX1074" s="13" t="s">
        <v>78</v>
      </c>
      <c r="AY1074" s="230" t="s">
        <v>146</v>
      </c>
    </row>
    <row r="1075" spans="1:65" s="14" customFormat="1" ht="10">
      <c r="B1075" s="231"/>
      <c r="C1075" s="232"/>
      <c r="D1075" s="222" t="s">
        <v>155</v>
      </c>
      <c r="E1075" s="233" t="s">
        <v>1</v>
      </c>
      <c r="F1075" s="234" t="s">
        <v>315</v>
      </c>
      <c r="G1075" s="232"/>
      <c r="H1075" s="235">
        <v>15.01</v>
      </c>
      <c r="I1075" s="236"/>
      <c r="J1075" s="232"/>
      <c r="K1075" s="232"/>
      <c r="L1075" s="237"/>
      <c r="M1075" s="238"/>
      <c r="N1075" s="239"/>
      <c r="O1075" s="239"/>
      <c r="P1075" s="239"/>
      <c r="Q1075" s="239"/>
      <c r="R1075" s="239"/>
      <c r="S1075" s="239"/>
      <c r="T1075" s="240"/>
      <c r="AT1075" s="241" t="s">
        <v>155</v>
      </c>
      <c r="AU1075" s="241" t="s">
        <v>87</v>
      </c>
      <c r="AV1075" s="14" t="s">
        <v>87</v>
      </c>
      <c r="AW1075" s="14" t="s">
        <v>32</v>
      </c>
      <c r="AX1075" s="14" t="s">
        <v>78</v>
      </c>
      <c r="AY1075" s="241" t="s">
        <v>146</v>
      </c>
    </row>
    <row r="1076" spans="1:65" s="13" customFormat="1" ht="10">
      <c r="B1076" s="220"/>
      <c r="C1076" s="221"/>
      <c r="D1076" s="222" t="s">
        <v>155</v>
      </c>
      <c r="E1076" s="223" t="s">
        <v>1</v>
      </c>
      <c r="F1076" s="224" t="s">
        <v>174</v>
      </c>
      <c r="G1076" s="221"/>
      <c r="H1076" s="223" t="s">
        <v>1</v>
      </c>
      <c r="I1076" s="225"/>
      <c r="J1076" s="221"/>
      <c r="K1076" s="221"/>
      <c r="L1076" s="226"/>
      <c r="M1076" s="227"/>
      <c r="N1076" s="228"/>
      <c r="O1076" s="228"/>
      <c r="P1076" s="228"/>
      <c r="Q1076" s="228"/>
      <c r="R1076" s="228"/>
      <c r="S1076" s="228"/>
      <c r="T1076" s="229"/>
      <c r="AT1076" s="230" t="s">
        <v>155</v>
      </c>
      <c r="AU1076" s="230" t="s">
        <v>87</v>
      </c>
      <c r="AV1076" s="13" t="s">
        <v>83</v>
      </c>
      <c r="AW1076" s="13" t="s">
        <v>32</v>
      </c>
      <c r="AX1076" s="13" t="s">
        <v>78</v>
      </c>
      <c r="AY1076" s="230" t="s">
        <v>146</v>
      </c>
    </row>
    <row r="1077" spans="1:65" s="14" customFormat="1" ht="10">
      <c r="B1077" s="231"/>
      <c r="C1077" s="232"/>
      <c r="D1077" s="222" t="s">
        <v>155</v>
      </c>
      <c r="E1077" s="233" t="s">
        <v>1</v>
      </c>
      <c r="F1077" s="234" t="s">
        <v>315</v>
      </c>
      <c r="G1077" s="232"/>
      <c r="H1077" s="235">
        <v>15.01</v>
      </c>
      <c r="I1077" s="236"/>
      <c r="J1077" s="232"/>
      <c r="K1077" s="232"/>
      <c r="L1077" s="237"/>
      <c r="M1077" s="238"/>
      <c r="N1077" s="239"/>
      <c r="O1077" s="239"/>
      <c r="P1077" s="239"/>
      <c r="Q1077" s="239"/>
      <c r="R1077" s="239"/>
      <c r="S1077" s="239"/>
      <c r="T1077" s="240"/>
      <c r="AT1077" s="241" t="s">
        <v>155</v>
      </c>
      <c r="AU1077" s="241" t="s">
        <v>87</v>
      </c>
      <c r="AV1077" s="14" t="s">
        <v>87</v>
      </c>
      <c r="AW1077" s="14" t="s">
        <v>32</v>
      </c>
      <c r="AX1077" s="14" t="s">
        <v>78</v>
      </c>
      <c r="AY1077" s="241" t="s">
        <v>146</v>
      </c>
    </row>
    <row r="1078" spans="1:65" s="15" customFormat="1" ht="10">
      <c r="B1078" s="242"/>
      <c r="C1078" s="243"/>
      <c r="D1078" s="222" t="s">
        <v>155</v>
      </c>
      <c r="E1078" s="244" t="s">
        <v>1</v>
      </c>
      <c r="F1078" s="245" t="s">
        <v>160</v>
      </c>
      <c r="G1078" s="243"/>
      <c r="H1078" s="246">
        <v>59.72</v>
      </c>
      <c r="I1078" s="247"/>
      <c r="J1078" s="243"/>
      <c r="K1078" s="243"/>
      <c r="L1078" s="248"/>
      <c r="M1078" s="249"/>
      <c r="N1078" s="250"/>
      <c r="O1078" s="250"/>
      <c r="P1078" s="250"/>
      <c r="Q1078" s="250"/>
      <c r="R1078" s="250"/>
      <c r="S1078" s="250"/>
      <c r="T1078" s="251"/>
      <c r="AT1078" s="252" t="s">
        <v>155</v>
      </c>
      <c r="AU1078" s="252" t="s">
        <v>87</v>
      </c>
      <c r="AV1078" s="15" t="s">
        <v>153</v>
      </c>
      <c r="AW1078" s="15" t="s">
        <v>32</v>
      </c>
      <c r="AX1078" s="15" t="s">
        <v>83</v>
      </c>
      <c r="AY1078" s="252" t="s">
        <v>146</v>
      </c>
    </row>
    <row r="1079" spans="1:65" s="2" customFormat="1" ht="16.5" customHeight="1">
      <c r="A1079" s="36"/>
      <c r="B1079" s="37"/>
      <c r="C1079" s="253" t="s">
        <v>672</v>
      </c>
      <c r="D1079" s="253" t="s">
        <v>165</v>
      </c>
      <c r="E1079" s="254" t="s">
        <v>673</v>
      </c>
      <c r="F1079" s="255" t="s">
        <v>674</v>
      </c>
      <c r="G1079" s="256" t="s">
        <v>196</v>
      </c>
      <c r="H1079" s="257">
        <v>62.706000000000003</v>
      </c>
      <c r="I1079" s="258"/>
      <c r="J1079" s="259">
        <f>ROUND(I1079*H1079,2)</f>
        <v>0</v>
      </c>
      <c r="K1079" s="260"/>
      <c r="L1079" s="261"/>
      <c r="M1079" s="262" t="s">
        <v>1</v>
      </c>
      <c r="N1079" s="263" t="s">
        <v>43</v>
      </c>
      <c r="O1079" s="73"/>
      <c r="P1079" s="217">
        <f>O1079*H1079</f>
        <v>0</v>
      </c>
      <c r="Q1079" s="217">
        <v>1.0000000000000001E-5</v>
      </c>
      <c r="R1079" s="217">
        <f>Q1079*H1079</f>
        <v>6.2706000000000003E-4</v>
      </c>
      <c r="S1079" s="217">
        <v>0</v>
      </c>
      <c r="T1079" s="218">
        <f>S1079*H1079</f>
        <v>0</v>
      </c>
      <c r="U1079" s="36"/>
      <c r="V1079" s="36"/>
      <c r="W1079" s="36"/>
      <c r="X1079" s="36"/>
      <c r="Y1079" s="36"/>
      <c r="Z1079" s="36"/>
      <c r="AA1079" s="36"/>
      <c r="AB1079" s="36"/>
      <c r="AC1079" s="36"/>
      <c r="AD1079" s="36"/>
      <c r="AE1079" s="36"/>
      <c r="AR1079" s="219" t="s">
        <v>331</v>
      </c>
      <c r="AT1079" s="219" t="s">
        <v>165</v>
      </c>
      <c r="AU1079" s="219" t="s">
        <v>87</v>
      </c>
      <c r="AY1079" s="18" t="s">
        <v>146</v>
      </c>
      <c r="BE1079" s="112">
        <f>IF(N1079="základní",J1079,0)</f>
        <v>0</v>
      </c>
      <c r="BF1079" s="112">
        <f>IF(N1079="snížená",J1079,0)</f>
        <v>0</v>
      </c>
      <c r="BG1079" s="112">
        <f>IF(N1079="zákl. přenesená",J1079,0)</f>
        <v>0</v>
      </c>
      <c r="BH1079" s="112">
        <f>IF(N1079="sníž. přenesená",J1079,0)</f>
        <v>0</v>
      </c>
      <c r="BI1079" s="112">
        <f>IF(N1079="nulová",J1079,0)</f>
        <v>0</v>
      </c>
      <c r="BJ1079" s="18" t="s">
        <v>83</v>
      </c>
      <c r="BK1079" s="112">
        <f>ROUND(I1079*H1079,2)</f>
        <v>0</v>
      </c>
      <c r="BL1079" s="18" t="s">
        <v>248</v>
      </c>
      <c r="BM1079" s="219" t="s">
        <v>675</v>
      </c>
    </row>
    <row r="1080" spans="1:65" s="14" customFormat="1" ht="10">
      <c r="B1080" s="231"/>
      <c r="C1080" s="232"/>
      <c r="D1080" s="222" t="s">
        <v>155</v>
      </c>
      <c r="E1080" s="232"/>
      <c r="F1080" s="234" t="s">
        <v>676</v>
      </c>
      <c r="G1080" s="232"/>
      <c r="H1080" s="235">
        <v>62.706000000000003</v>
      </c>
      <c r="I1080" s="236"/>
      <c r="J1080" s="232"/>
      <c r="K1080" s="232"/>
      <c r="L1080" s="237"/>
      <c r="M1080" s="238"/>
      <c r="N1080" s="239"/>
      <c r="O1080" s="239"/>
      <c r="P1080" s="239"/>
      <c r="Q1080" s="239"/>
      <c r="R1080" s="239"/>
      <c r="S1080" s="239"/>
      <c r="T1080" s="240"/>
      <c r="AT1080" s="241" t="s">
        <v>155</v>
      </c>
      <c r="AU1080" s="241" t="s">
        <v>87</v>
      </c>
      <c r="AV1080" s="14" t="s">
        <v>87</v>
      </c>
      <c r="AW1080" s="14" t="s">
        <v>4</v>
      </c>
      <c r="AX1080" s="14" t="s">
        <v>83</v>
      </c>
      <c r="AY1080" s="241" t="s">
        <v>146</v>
      </c>
    </row>
    <row r="1081" spans="1:65" s="2" customFormat="1" ht="21.75" customHeight="1">
      <c r="A1081" s="36"/>
      <c r="B1081" s="37"/>
      <c r="C1081" s="207" t="s">
        <v>677</v>
      </c>
      <c r="D1081" s="207" t="s">
        <v>149</v>
      </c>
      <c r="E1081" s="208" t="s">
        <v>678</v>
      </c>
      <c r="F1081" s="209" t="s">
        <v>679</v>
      </c>
      <c r="G1081" s="210" t="s">
        <v>196</v>
      </c>
      <c r="H1081" s="211">
        <v>246.81899999999999</v>
      </c>
      <c r="I1081" s="212"/>
      <c r="J1081" s="213">
        <f>ROUND(I1081*H1081,2)</f>
        <v>0</v>
      </c>
      <c r="K1081" s="214"/>
      <c r="L1081" s="39"/>
      <c r="M1081" s="215" t="s">
        <v>1</v>
      </c>
      <c r="N1081" s="216" t="s">
        <v>43</v>
      </c>
      <c r="O1081" s="73"/>
      <c r="P1081" s="217">
        <f>O1081*H1081</f>
        <v>0</v>
      </c>
      <c r="Q1081" s="217">
        <v>4.4000000000000002E-4</v>
      </c>
      <c r="R1081" s="217">
        <f>Q1081*H1081</f>
        <v>0.10860035999999999</v>
      </c>
      <c r="S1081" s="217">
        <v>0</v>
      </c>
      <c r="T1081" s="218">
        <f>S1081*H1081</f>
        <v>0</v>
      </c>
      <c r="U1081" s="36"/>
      <c r="V1081" s="36"/>
      <c r="W1081" s="36"/>
      <c r="X1081" s="36"/>
      <c r="Y1081" s="36"/>
      <c r="Z1081" s="36"/>
      <c r="AA1081" s="36"/>
      <c r="AB1081" s="36"/>
      <c r="AC1081" s="36"/>
      <c r="AD1081" s="36"/>
      <c r="AE1081" s="36"/>
      <c r="AR1081" s="219" t="s">
        <v>248</v>
      </c>
      <c r="AT1081" s="219" t="s">
        <v>149</v>
      </c>
      <c r="AU1081" s="219" t="s">
        <v>87</v>
      </c>
      <c r="AY1081" s="18" t="s">
        <v>146</v>
      </c>
      <c r="BE1081" s="112">
        <f>IF(N1081="základní",J1081,0)</f>
        <v>0</v>
      </c>
      <c r="BF1081" s="112">
        <f>IF(N1081="snížená",J1081,0)</f>
        <v>0</v>
      </c>
      <c r="BG1081" s="112">
        <f>IF(N1081="zákl. přenesená",J1081,0)</f>
        <v>0</v>
      </c>
      <c r="BH1081" s="112">
        <f>IF(N1081="sníž. přenesená",J1081,0)</f>
        <v>0</v>
      </c>
      <c r="BI1081" s="112">
        <f>IF(N1081="nulová",J1081,0)</f>
        <v>0</v>
      </c>
      <c r="BJ1081" s="18" t="s">
        <v>83</v>
      </c>
      <c r="BK1081" s="112">
        <f>ROUND(I1081*H1081,2)</f>
        <v>0</v>
      </c>
      <c r="BL1081" s="18" t="s">
        <v>248</v>
      </c>
      <c r="BM1081" s="219" t="s">
        <v>680</v>
      </c>
    </row>
    <row r="1082" spans="1:65" s="13" customFormat="1" ht="10">
      <c r="B1082" s="220"/>
      <c r="C1082" s="221"/>
      <c r="D1082" s="222" t="s">
        <v>155</v>
      </c>
      <c r="E1082" s="223" t="s">
        <v>1</v>
      </c>
      <c r="F1082" s="224" t="s">
        <v>156</v>
      </c>
      <c r="G1082" s="221"/>
      <c r="H1082" s="223" t="s">
        <v>1</v>
      </c>
      <c r="I1082" s="225"/>
      <c r="J1082" s="221"/>
      <c r="K1082" s="221"/>
      <c r="L1082" s="226"/>
      <c r="M1082" s="227"/>
      <c r="N1082" s="228"/>
      <c r="O1082" s="228"/>
      <c r="P1082" s="228"/>
      <c r="Q1082" s="228"/>
      <c r="R1082" s="228"/>
      <c r="S1082" s="228"/>
      <c r="T1082" s="229"/>
      <c r="AT1082" s="230" t="s">
        <v>155</v>
      </c>
      <c r="AU1082" s="230" t="s">
        <v>87</v>
      </c>
      <c r="AV1082" s="13" t="s">
        <v>83</v>
      </c>
      <c r="AW1082" s="13" t="s">
        <v>32</v>
      </c>
      <c r="AX1082" s="13" t="s">
        <v>78</v>
      </c>
      <c r="AY1082" s="230" t="s">
        <v>146</v>
      </c>
    </row>
    <row r="1083" spans="1:65" s="13" customFormat="1" ht="10">
      <c r="B1083" s="220"/>
      <c r="C1083" s="221"/>
      <c r="D1083" s="222" t="s">
        <v>155</v>
      </c>
      <c r="E1083" s="223" t="s">
        <v>1</v>
      </c>
      <c r="F1083" s="224" t="s">
        <v>157</v>
      </c>
      <c r="G1083" s="221"/>
      <c r="H1083" s="223" t="s">
        <v>1</v>
      </c>
      <c r="I1083" s="225"/>
      <c r="J1083" s="221"/>
      <c r="K1083" s="221"/>
      <c r="L1083" s="226"/>
      <c r="M1083" s="227"/>
      <c r="N1083" s="228"/>
      <c r="O1083" s="228"/>
      <c r="P1083" s="228"/>
      <c r="Q1083" s="228"/>
      <c r="R1083" s="228"/>
      <c r="S1083" s="228"/>
      <c r="T1083" s="229"/>
      <c r="AT1083" s="230" t="s">
        <v>155</v>
      </c>
      <c r="AU1083" s="230" t="s">
        <v>87</v>
      </c>
      <c r="AV1083" s="13" t="s">
        <v>83</v>
      </c>
      <c r="AW1083" s="13" t="s">
        <v>32</v>
      </c>
      <c r="AX1083" s="13" t="s">
        <v>78</v>
      </c>
      <c r="AY1083" s="230" t="s">
        <v>146</v>
      </c>
    </row>
    <row r="1084" spans="1:65" s="13" customFormat="1" ht="10">
      <c r="B1084" s="220"/>
      <c r="C1084" s="221"/>
      <c r="D1084" s="222" t="s">
        <v>155</v>
      </c>
      <c r="E1084" s="223" t="s">
        <v>1</v>
      </c>
      <c r="F1084" s="224" t="s">
        <v>652</v>
      </c>
      <c r="G1084" s="221"/>
      <c r="H1084" s="223" t="s">
        <v>1</v>
      </c>
      <c r="I1084" s="225"/>
      <c r="J1084" s="221"/>
      <c r="K1084" s="221"/>
      <c r="L1084" s="226"/>
      <c r="M1084" s="227"/>
      <c r="N1084" s="228"/>
      <c r="O1084" s="228"/>
      <c r="P1084" s="228"/>
      <c r="Q1084" s="228"/>
      <c r="R1084" s="228"/>
      <c r="S1084" s="228"/>
      <c r="T1084" s="229"/>
      <c r="AT1084" s="230" t="s">
        <v>155</v>
      </c>
      <c r="AU1084" s="230" t="s">
        <v>87</v>
      </c>
      <c r="AV1084" s="13" t="s">
        <v>83</v>
      </c>
      <c r="AW1084" s="13" t="s">
        <v>32</v>
      </c>
      <c r="AX1084" s="13" t="s">
        <v>78</v>
      </c>
      <c r="AY1084" s="230" t="s">
        <v>146</v>
      </c>
    </row>
    <row r="1085" spans="1:65" s="14" customFormat="1" ht="10">
      <c r="B1085" s="231"/>
      <c r="C1085" s="232"/>
      <c r="D1085" s="222" t="s">
        <v>155</v>
      </c>
      <c r="E1085" s="233" t="s">
        <v>1</v>
      </c>
      <c r="F1085" s="234" t="s">
        <v>653</v>
      </c>
      <c r="G1085" s="232"/>
      <c r="H1085" s="235">
        <v>15.634</v>
      </c>
      <c r="I1085" s="236"/>
      <c r="J1085" s="232"/>
      <c r="K1085" s="232"/>
      <c r="L1085" s="237"/>
      <c r="M1085" s="238"/>
      <c r="N1085" s="239"/>
      <c r="O1085" s="239"/>
      <c r="P1085" s="239"/>
      <c r="Q1085" s="239"/>
      <c r="R1085" s="239"/>
      <c r="S1085" s="239"/>
      <c r="T1085" s="240"/>
      <c r="AT1085" s="241" t="s">
        <v>155</v>
      </c>
      <c r="AU1085" s="241" t="s">
        <v>87</v>
      </c>
      <c r="AV1085" s="14" t="s">
        <v>87</v>
      </c>
      <c r="AW1085" s="14" t="s">
        <v>32</v>
      </c>
      <c r="AX1085" s="14" t="s">
        <v>78</v>
      </c>
      <c r="AY1085" s="241" t="s">
        <v>146</v>
      </c>
    </row>
    <row r="1086" spans="1:65" s="13" customFormat="1" ht="10">
      <c r="B1086" s="220"/>
      <c r="C1086" s="221"/>
      <c r="D1086" s="222" t="s">
        <v>155</v>
      </c>
      <c r="E1086" s="223" t="s">
        <v>1</v>
      </c>
      <c r="F1086" s="224" t="s">
        <v>654</v>
      </c>
      <c r="G1086" s="221"/>
      <c r="H1086" s="223" t="s">
        <v>1</v>
      </c>
      <c r="I1086" s="225"/>
      <c r="J1086" s="221"/>
      <c r="K1086" s="221"/>
      <c r="L1086" s="226"/>
      <c r="M1086" s="227"/>
      <c r="N1086" s="228"/>
      <c r="O1086" s="228"/>
      <c r="P1086" s="228"/>
      <c r="Q1086" s="228"/>
      <c r="R1086" s="228"/>
      <c r="S1086" s="228"/>
      <c r="T1086" s="229"/>
      <c r="AT1086" s="230" t="s">
        <v>155</v>
      </c>
      <c r="AU1086" s="230" t="s">
        <v>87</v>
      </c>
      <c r="AV1086" s="13" t="s">
        <v>83</v>
      </c>
      <c r="AW1086" s="13" t="s">
        <v>32</v>
      </c>
      <c r="AX1086" s="13" t="s">
        <v>78</v>
      </c>
      <c r="AY1086" s="230" t="s">
        <v>146</v>
      </c>
    </row>
    <row r="1087" spans="1:65" s="14" customFormat="1" ht="20">
      <c r="B1087" s="231"/>
      <c r="C1087" s="232"/>
      <c r="D1087" s="222" t="s">
        <v>155</v>
      </c>
      <c r="E1087" s="233" t="s">
        <v>1</v>
      </c>
      <c r="F1087" s="234" t="s">
        <v>655</v>
      </c>
      <c r="G1087" s="232"/>
      <c r="H1087" s="235">
        <v>53.598999999999997</v>
      </c>
      <c r="I1087" s="236"/>
      <c r="J1087" s="232"/>
      <c r="K1087" s="232"/>
      <c r="L1087" s="237"/>
      <c r="M1087" s="238"/>
      <c r="N1087" s="239"/>
      <c r="O1087" s="239"/>
      <c r="P1087" s="239"/>
      <c r="Q1087" s="239"/>
      <c r="R1087" s="239"/>
      <c r="S1087" s="239"/>
      <c r="T1087" s="240"/>
      <c r="AT1087" s="241" t="s">
        <v>155</v>
      </c>
      <c r="AU1087" s="241" t="s">
        <v>87</v>
      </c>
      <c r="AV1087" s="14" t="s">
        <v>87</v>
      </c>
      <c r="AW1087" s="14" t="s">
        <v>32</v>
      </c>
      <c r="AX1087" s="14" t="s">
        <v>78</v>
      </c>
      <c r="AY1087" s="241" t="s">
        <v>146</v>
      </c>
    </row>
    <row r="1088" spans="1:65" s="13" customFormat="1" ht="10">
      <c r="B1088" s="220"/>
      <c r="C1088" s="221"/>
      <c r="D1088" s="222" t="s">
        <v>155</v>
      </c>
      <c r="E1088" s="223" t="s">
        <v>1</v>
      </c>
      <c r="F1088" s="224" t="s">
        <v>206</v>
      </c>
      <c r="G1088" s="221"/>
      <c r="H1088" s="223" t="s">
        <v>1</v>
      </c>
      <c r="I1088" s="225"/>
      <c r="J1088" s="221"/>
      <c r="K1088" s="221"/>
      <c r="L1088" s="226"/>
      <c r="M1088" s="227"/>
      <c r="N1088" s="228"/>
      <c r="O1088" s="228"/>
      <c r="P1088" s="228"/>
      <c r="Q1088" s="228"/>
      <c r="R1088" s="228"/>
      <c r="S1088" s="228"/>
      <c r="T1088" s="229"/>
      <c r="AT1088" s="230" t="s">
        <v>155</v>
      </c>
      <c r="AU1088" s="230" t="s">
        <v>87</v>
      </c>
      <c r="AV1088" s="13" t="s">
        <v>83</v>
      </c>
      <c r="AW1088" s="13" t="s">
        <v>32</v>
      </c>
      <c r="AX1088" s="13" t="s">
        <v>78</v>
      </c>
      <c r="AY1088" s="230" t="s">
        <v>146</v>
      </c>
    </row>
    <row r="1089" spans="2:51" s="14" customFormat="1" ht="10">
      <c r="B1089" s="231"/>
      <c r="C1089" s="232"/>
      <c r="D1089" s="222" t="s">
        <v>155</v>
      </c>
      <c r="E1089" s="233" t="s">
        <v>1</v>
      </c>
      <c r="F1089" s="234" t="s">
        <v>656</v>
      </c>
      <c r="G1089" s="232"/>
      <c r="H1089" s="235">
        <v>-3.5459999999999998</v>
      </c>
      <c r="I1089" s="236"/>
      <c r="J1089" s="232"/>
      <c r="K1089" s="232"/>
      <c r="L1089" s="237"/>
      <c r="M1089" s="238"/>
      <c r="N1089" s="239"/>
      <c r="O1089" s="239"/>
      <c r="P1089" s="239"/>
      <c r="Q1089" s="239"/>
      <c r="R1089" s="239"/>
      <c r="S1089" s="239"/>
      <c r="T1089" s="240"/>
      <c r="AT1089" s="241" t="s">
        <v>155</v>
      </c>
      <c r="AU1089" s="241" t="s">
        <v>87</v>
      </c>
      <c r="AV1089" s="14" t="s">
        <v>87</v>
      </c>
      <c r="AW1089" s="14" t="s">
        <v>32</v>
      </c>
      <c r="AX1089" s="14" t="s">
        <v>78</v>
      </c>
      <c r="AY1089" s="241" t="s">
        <v>146</v>
      </c>
    </row>
    <row r="1090" spans="2:51" s="14" customFormat="1" ht="10">
      <c r="B1090" s="231"/>
      <c r="C1090" s="232"/>
      <c r="D1090" s="222" t="s">
        <v>155</v>
      </c>
      <c r="E1090" s="233" t="s">
        <v>1</v>
      </c>
      <c r="F1090" s="234" t="s">
        <v>657</v>
      </c>
      <c r="G1090" s="232"/>
      <c r="H1090" s="235">
        <v>-5.3650000000000002</v>
      </c>
      <c r="I1090" s="236"/>
      <c r="J1090" s="232"/>
      <c r="K1090" s="232"/>
      <c r="L1090" s="237"/>
      <c r="M1090" s="238"/>
      <c r="N1090" s="239"/>
      <c r="O1090" s="239"/>
      <c r="P1090" s="239"/>
      <c r="Q1090" s="239"/>
      <c r="R1090" s="239"/>
      <c r="S1090" s="239"/>
      <c r="T1090" s="240"/>
      <c r="AT1090" s="241" t="s">
        <v>155</v>
      </c>
      <c r="AU1090" s="241" t="s">
        <v>87</v>
      </c>
      <c r="AV1090" s="14" t="s">
        <v>87</v>
      </c>
      <c r="AW1090" s="14" t="s">
        <v>32</v>
      </c>
      <c r="AX1090" s="14" t="s">
        <v>78</v>
      </c>
      <c r="AY1090" s="241" t="s">
        <v>146</v>
      </c>
    </row>
    <row r="1091" spans="2:51" s="16" customFormat="1" ht="10">
      <c r="B1091" s="264"/>
      <c r="C1091" s="265"/>
      <c r="D1091" s="222" t="s">
        <v>155</v>
      </c>
      <c r="E1091" s="266" t="s">
        <v>1</v>
      </c>
      <c r="F1091" s="267" t="s">
        <v>187</v>
      </c>
      <c r="G1091" s="265"/>
      <c r="H1091" s="268">
        <v>60.321999999999996</v>
      </c>
      <c r="I1091" s="269"/>
      <c r="J1091" s="265"/>
      <c r="K1091" s="265"/>
      <c r="L1091" s="270"/>
      <c r="M1091" s="271"/>
      <c r="N1091" s="272"/>
      <c r="O1091" s="272"/>
      <c r="P1091" s="272"/>
      <c r="Q1091" s="272"/>
      <c r="R1091" s="272"/>
      <c r="S1091" s="272"/>
      <c r="T1091" s="273"/>
      <c r="AT1091" s="274" t="s">
        <v>155</v>
      </c>
      <c r="AU1091" s="274" t="s">
        <v>87</v>
      </c>
      <c r="AV1091" s="16" t="s">
        <v>147</v>
      </c>
      <c r="AW1091" s="16" t="s">
        <v>32</v>
      </c>
      <c r="AX1091" s="16" t="s">
        <v>78</v>
      </c>
      <c r="AY1091" s="274" t="s">
        <v>146</v>
      </c>
    </row>
    <row r="1092" spans="2:51" s="13" customFormat="1" ht="10">
      <c r="B1092" s="220"/>
      <c r="C1092" s="221"/>
      <c r="D1092" s="222" t="s">
        <v>155</v>
      </c>
      <c r="E1092" s="223" t="s">
        <v>1</v>
      </c>
      <c r="F1092" s="224" t="s">
        <v>159</v>
      </c>
      <c r="G1092" s="221"/>
      <c r="H1092" s="223" t="s">
        <v>1</v>
      </c>
      <c r="I1092" s="225"/>
      <c r="J1092" s="221"/>
      <c r="K1092" s="221"/>
      <c r="L1092" s="226"/>
      <c r="M1092" s="227"/>
      <c r="N1092" s="228"/>
      <c r="O1092" s="228"/>
      <c r="P1092" s="228"/>
      <c r="Q1092" s="228"/>
      <c r="R1092" s="228"/>
      <c r="S1092" s="228"/>
      <c r="T1092" s="229"/>
      <c r="AT1092" s="230" t="s">
        <v>155</v>
      </c>
      <c r="AU1092" s="230" t="s">
        <v>87</v>
      </c>
      <c r="AV1092" s="13" t="s">
        <v>83</v>
      </c>
      <c r="AW1092" s="13" t="s">
        <v>32</v>
      </c>
      <c r="AX1092" s="13" t="s">
        <v>78</v>
      </c>
      <c r="AY1092" s="230" t="s">
        <v>146</v>
      </c>
    </row>
    <row r="1093" spans="2:51" s="13" customFormat="1" ht="10">
      <c r="B1093" s="220"/>
      <c r="C1093" s="221"/>
      <c r="D1093" s="222" t="s">
        <v>155</v>
      </c>
      <c r="E1093" s="223" t="s">
        <v>1</v>
      </c>
      <c r="F1093" s="224" t="s">
        <v>652</v>
      </c>
      <c r="G1093" s="221"/>
      <c r="H1093" s="223" t="s">
        <v>1</v>
      </c>
      <c r="I1093" s="225"/>
      <c r="J1093" s="221"/>
      <c r="K1093" s="221"/>
      <c r="L1093" s="226"/>
      <c r="M1093" s="227"/>
      <c r="N1093" s="228"/>
      <c r="O1093" s="228"/>
      <c r="P1093" s="228"/>
      <c r="Q1093" s="228"/>
      <c r="R1093" s="228"/>
      <c r="S1093" s="228"/>
      <c r="T1093" s="229"/>
      <c r="AT1093" s="230" t="s">
        <v>155</v>
      </c>
      <c r="AU1093" s="230" t="s">
        <v>87</v>
      </c>
      <c r="AV1093" s="13" t="s">
        <v>83</v>
      </c>
      <c r="AW1093" s="13" t="s">
        <v>32</v>
      </c>
      <c r="AX1093" s="13" t="s">
        <v>78</v>
      </c>
      <c r="AY1093" s="230" t="s">
        <v>146</v>
      </c>
    </row>
    <row r="1094" spans="2:51" s="14" customFormat="1" ht="10">
      <c r="B1094" s="231"/>
      <c r="C1094" s="232"/>
      <c r="D1094" s="222" t="s">
        <v>155</v>
      </c>
      <c r="E1094" s="233" t="s">
        <v>1</v>
      </c>
      <c r="F1094" s="234" t="s">
        <v>653</v>
      </c>
      <c r="G1094" s="232"/>
      <c r="H1094" s="235">
        <v>15.634</v>
      </c>
      <c r="I1094" s="236"/>
      <c r="J1094" s="232"/>
      <c r="K1094" s="232"/>
      <c r="L1094" s="237"/>
      <c r="M1094" s="238"/>
      <c r="N1094" s="239"/>
      <c r="O1094" s="239"/>
      <c r="P1094" s="239"/>
      <c r="Q1094" s="239"/>
      <c r="R1094" s="239"/>
      <c r="S1094" s="239"/>
      <c r="T1094" s="240"/>
      <c r="AT1094" s="241" t="s">
        <v>155</v>
      </c>
      <c r="AU1094" s="241" t="s">
        <v>87</v>
      </c>
      <c r="AV1094" s="14" t="s">
        <v>87</v>
      </c>
      <c r="AW1094" s="14" t="s">
        <v>32</v>
      </c>
      <c r="AX1094" s="14" t="s">
        <v>78</v>
      </c>
      <c r="AY1094" s="241" t="s">
        <v>146</v>
      </c>
    </row>
    <row r="1095" spans="2:51" s="13" customFormat="1" ht="10">
      <c r="B1095" s="220"/>
      <c r="C1095" s="221"/>
      <c r="D1095" s="222" t="s">
        <v>155</v>
      </c>
      <c r="E1095" s="223" t="s">
        <v>1</v>
      </c>
      <c r="F1095" s="224" t="s">
        <v>654</v>
      </c>
      <c r="G1095" s="221"/>
      <c r="H1095" s="223" t="s">
        <v>1</v>
      </c>
      <c r="I1095" s="225"/>
      <c r="J1095" s="221"/>
      <c r="K1095" s="221"/>
      <c r="L1095" s="226"/>
      <c r="M1095" s="227"/>
      <c r="N1095" s="228"/>
      <c r="O1095" s="228"/>
      <c r="P1095" s="228"/>
      <c r="Q1095" s="228"/>
      <c r="R1095" s="228"/>
      <c r="S1095" s="228"/>
      <c r="T1095" s="229"/>
      <c r="AT1095" s="230" t="s">
        <v>155</v>
      </c>
      <c r="AU1095" s="230" t="s">
        <v>87</v>
      </c>
      <c r="AV1095" s="13" t="s">
        <v>83</v>
      </c>
      <c r="AW1095" s="13" t="s">
        <v>32</v>
      </c>
      <c r="AX1095" s="13" t="s">
        <v>78</v>
      </c>
      <c r="AY1095" s="230" t="s">
        <v>146</v>
      </c>
    </row>
    <row r="1096" spans="2:51" s="14" customFormat="1" ht="20">
      <c r="B1096" s="231"/>
      <c r="C1096" s="232"/>
      <c r="D1096" s="222" t="s">
        <v>155</v>
      </c>
      <c r="E1096" s="233" t="s">
        <v>1</v>
      </c>
      <c r="F1096" s="234" t="s">
        <v>655</v>
      </c>
      <c r="G1096" s="232"/>
      <c r="H1096" s="235">
        <v>53.598999999999997</v>
      </c>
      <c r="I1096" s="236"/>
      <c r="J1096" s="232"/>
      <c r="K1096" s="232"/>
      <c r="L1096" s="237"/>
      <c r="M1096" s="238"/>
      <c r="N1096" s="239"/>
      <c r="O1096" s="239"/>
      <c r="P1096" s="239"/>
      <c r="Q1096" s="239"/>
      <c r="R1096" s="239"/>
      <c r="S1096" s="239"/>
      <c r="T1096" s="240"/>
      <c r="AT1096" s="241" t="s">
        <v>155</v>
      </c>
      <c r="AU1096" s="241" t="s">
        <v>87</v>
      </c>
      <c r="AV1096" s="14" t="s">
        <v>87</v>
      </c>
      <c r="AW1096" s="14" t="s">
        <v>32</v>
      </c>
      <c r="AX1096" s="14" t="s">
        <v>78</v>
      </c>
      <c r="AY1096" s="241" t="s">
        <v>146</v>
      </c>
    </row>
    <row r="1097" spans="2:51" s="13" customFormat="1" ht="10">
      <c r="B1097" s="220"/>
      <c r="C1097" s="221"/>
      <c r="D1097" s="222" t="s">
        <v>155</v>
      </c>
      <c r="E1097" s="223" t="s">
        <v>1</v>
      </c>
      <c r="F1097" s="224" t="s">
        <v>206</v>
      </c>
      <c r="G1097" s="221"/>
      <c r="H1097" s="223" t="s">
        <v>1</v>
      </c>
      <c r="I1097" s="225"/>
      <c r="J1097" s="221"/>
      <c r="K1097" s="221"/>
      <c r="L1097" s="226"/>
      <c r="M1097" s="227"/>
      <c r="N1097" s="228"/>
      <c r="O1097" s="228"/>
      <c r="P1097" s="228"/>
      <c r="Q1097" s="228"/>
      <c r="R1097" s="228"/>
      <c r="S1097" s="228"/>
      <c r="T1097" s="229"/>
      <c r="AT1097" s="230" t="s">
        <v>155</v>
      </c>
      <c r="AU1097" s="230" t="s">
        <v>87</v>
      </c>
      <c r="AV1097" s="13" t="s">
        <v>83</v>
      </c>
      <c r="AW1097" s="13" t="s">
        <v>32</v>
      </c>
      <c r="AX1097" s="13" t="s">
        <v>78</v>
      </c>
      <c r="AY1097" s="230" t="s">
        <v>146</v>
      </c>
    </row>
    <row r="1098" spans="2:51" s="14" customFormat="1" ht="10">
      <c r="B1098" s="231"/>
      <c r="C1098" s="232"/>
      <c r="D1098" s="222" t="s">
        <v>155</v>
      </c>
      <c r="E1098" s="233" t="s">
        <v>1</v>
      </c>
      <c r="F1098" s="234" t="s">
        <v>238</v>
      </c>
      <c r="G1098" s="232"/>
      <c r="H1098" s="235">
        <v>-1.5760000000000001</v>
      </c>
      <c r="I1098" s="236"/>
      <c r="J1098" s="232"/>
      <c r="K1098" s="232"/>
      <c r="L1098" s="237"/>
      <c r="M1098" s="238"/>
      <c r="N1098" s="239"/>
      <c r="O1098" s="239"/>
      <c r="P1098" s="239"/>
      <c r="Q1098" s="239"/>
      <c r="R1098" s="239"/>
      <c r="S1098" s="239"/>
      <c r="T1098" s="240"/>
      <c r="AT1098" s="241" t="s">
        <v>155</v>
      </c>
      <c r="AU1098" s="241" t="s">
        <v>87</v>
      </c>
      <c r="AV1098" s="14" t="s">
        <v>87</v>
      </c>
      <c r="AW1098" s="14" t="s">
        <v>32</v>
      </c>
      <c r="AX1098" s="14" t="s">
        <v>78</v>
      </c>
      <c r="AY1098" s="241" t="s">
        <v>146</v>
      </c>
    </row>
    <row r="1099" spans="2:51" s="14" customFormat="1" ht="10">
      <c r="B1099" s="231"/>
      <c r="C1099" s="232"/>
      <c r="D1099" s="222" t="s">
        <v>155</v>
      </c>
      <c r="E1099" s="233" t="s">
        <v>1</v>
      </c>
      <c r="F1099" s="234" t="s">
        <v>656</v>
      </c>
      <c r="G1099" s="232"/>
      <c r="H1099" s="235">
        <v>-3.5459999999999998</v>
      </c>
      <c r="I1099" s="236"/>
      <c r="J1099" s="232"/>
      <c r="K1099" s="232"/>
      <c r="L1099" s="237"/>
      <c r="M1099" s="238"/>
      <c r="N1099" s="239"/>
      <c r="O1099" s="239"/>
      <c r="P1099" s="239"/>
      <c r="Q1099" s="239"/>
      <c r="R1099" s="239"/>
      <c r="S1099" s="239"/>
      <c r="T1099" s="240"/>
      <c r="AT1099" s="241" t="s">
        <v>155</v>
      </c>
      <c r="AU1099" s="241" t="s">
        <v>87</v>
      </c>
      <c r="AV1099" s="14" t="s">
        <v>87</v>
      </c>
      <c r="AW1099" s="14" t="s">
        <v>32</v>
      </c>
      <c r="AX1099" s="14" t="s">
        <v>78</v>
      </c>
      <c r="AY1099" s="241" t="s">
        <v>146</v>
      </c>
    </row>
    <row r="1100" spans="2:51" s="14" customFormat="1" ht="10">
      <c r="B1100" s="231"/>
      <c r="C1100" s="232"/>
      <c r="D1100" s="222" t="s">
        <v>155</v>
      </c>
      <c r="E1100" s="233" t="s">
        <v>1</v>
      </c>
      <c r="F1100" s="234" t="s">
        <v>658</v>
      </c>
      <c r="G1100" s="232"/>
      <c r="H1100" s="235">
        <v>-2.25</v>
      </c>
      <c r="I1100" s="236"/>
      <c r="J1100" s="232"/>
      <c r="K1100" s="232"/>
      <c r="L1100" s="237"/>
      <c r="M1100" s="238"/>
      <c r="N1100" s="239"/>
      <c r="O1100" s="239"/>
      <c r="P1100" s="239"/>
      <c r="Q1100" s="239"/>
      <c r="R1100" s="239"/>
      <c r="S1100" s="239"/>
      <c r="T1100" s="240"/>
      <c r="AT1100" s="241" t="s">
        <v>155</v>
      </c>
      <c r="AU1100" s="241" t="s">
        <v>87</v>
      </c>
      <c r="AV1100" s="14" t="s">
        <v>87</v>
      </c>
      <c r="AW1100" s="14" t="s">
        <v>32</v>
      </c>
      <c r="AX1100" s="14" t="s">
        <v>78</v>
      </c>
      <c r="AY1100" s="241" t="s">
        <v>146</v>
      </c>
    </row>
    <row r="1101" spans="2:51" s="16" customFormat="1" ht="10">
      <c r="B1101" s="264"/>
      <c r="C1101" s="265"/>
      <c r="D1101" s="222" t="s">
        <v>155</v>
      </c>
      <c r="E1101" s="266" t="s">
        <v>1</v>
      </c>
      <c r="F1101" s="267" t="s">
        <v>187</v>
      </c>
      <c r="G1101" s="265"/>
      <c r="H1101" s="268">
        <v>61.861000000000004</v>
      </c>
      <c r="I1101" s="269"/>
      <c r="J1101" s="265"/>
      <c r="K1101" s="265"/>
      <c r="L1101" s="270"/>
      <c r="M1101" s="271"/>
      <c r="N1101" s="272"/>
      <c r="O1101" s="272"/>
      <c r="P1101" s="272"/>
      <c r="Q1101" s="272"/>
      <c r="R1101" s="272"/>
      <c r="S1101" s="272"/>
      <c r="T1101" s="273"/>
      <c r="AT1101" s="274" t="s">
        <v>155</v>
      </c>
      <c r="AU1101" s="274" t="s">
        <v>87</v>
      </c>
      <c r="AV1101" s="16" t="s">
        <v>147</v>
      </c>
      <c r="AW1101" s="16" t="s">
        <v>32</v>
      </c>
      <c r="AX1101" s="16" t="s">
        <v>78</v>
      </c>
      <c r="AY1101" s="274" t="s">
        <v>146</v>
      </c>
    </row>
    <row r="1102" spans="2:51" s="13" customFormat="1" ht="10">
      <c r="B1102" s="220"/>
      <c r="C1102" s="221"/>
      <c r="D1102" s="222" t="s">
        <v>155</v>
      </c>
      <c r="E1102" s="223" t="s">
        <v>1</v>
      </c>
      <c r="F1102" s="224" t="s">
        <v>173</v>
      </c>
      <c r="G1102" s="221"/>
      <c r="H1102" s="223" t="s">
        <v>1</v>
      </c>
      <c r="I1102" s="225"/>
      <c r="J1102" s="221"/>
      <c r="K1102" s="221"/>
      <c r="L1102" s="226"/>
      <c r="M1102" s="227"/>
      <c r="N1102" s="228"/>
      <c r="O1102" s="228"/>
      <c r="P1102" s="228"/>
      <c r="Q1102" s="228"/>
      <c r="R1102" s="228"/>
      <c r="S1102" s="228"/>
      <c r="T1102" s="229"/>
      <c r="AT1102" s="230" t="s">
        <v>155</v>
      </c>
      <c r="AU1102" s="230" t="s">
        <v>87</v>
      </c>
      <c r="AV1102" s="13" t="s">
        <v>83</v>
      </c>
      <c r="AW1102" s="13" t="s">
        <v>32</v>
      </c>
      <c r="AX1102" s="13" t="s">
        <v>78</v>
      </c>
      <c r="AY1102" s="230" t="s">
        <v>146</v>
      </c>
    </row>
    <row r="1103" spans="2:51" s="13" customFormat="1" ht="10">
      <c r="B1103" s="220"/>
      <c r="C1103" s="221"/>
      <c r="D1103" s="222" t="s">
        <v>155</v>
      </c>
      <c r="E1103" s="223" t="s">
        <v>1</v>
      </c>
      <c r="F1103" s="224" t="s">
        <v>652</v>
      </c>
      <c r="G1103" s="221"/>
      <c r="H1103" s="223" t="s">
        <v>1</v>
      </c>
      <c r="I1103" s="225"/>
      <c r="J1103" s="221"/>
      <c r="K1103" s="221"/>
      <c r="L1103" s="226"/>
      <c r="M1103" s="227"/>
      <c r="N1103" s="228"/>
      <c r="O1103" s="228"/>
      <c r="P1103" s="228"/>
      <c r="Q1103" s="228"/>
      <c r="R1103" s="228"/>
      <c r="S1103" s="228"/>
      <c r="T1103" s="229"/>
      <c r="AT1103" s="230" t="s">
        <v>155</v>
      </c>
      <c r="AU1103" s="230" t="s">
        <v>87</v>
      </c>
      <c r="AV1103" s="13" t="s">
        <v>83</v>
      </c>
      <c r="AW1103" s="13" t="s">
        <v>32</v>
      </c>
      <c r="AX1103" s="13" t="s">
        <v>78</v>
      </c>
      <c r="AY1103" s="230" t="s">
        <v>146</v>
      </c>
    </row>
    <row r="1104" spans="2:51" s="14" customFormat="1" ht="10">
      <c r="B1104" s="231"/>
      <c r="C1104" s="232"/>
      <c r="D1104" s="222" t="s">
        <v>155</v>
      </c>
      <c r="E1104" s="233" t="s">
        <v>1</v>
      </c>
      <c r="F1104" s="234" t="s">
        <v>659</v>
      </c>
      <c r="G1104" s="232"/>
      <c r="H1104" s="235">
        <v>15.476000000000001</v>
      </c>
      <c r="I1104" s="236"/>
      <c r="J1104" s="232"/>
      <c r="K1104" s="232"/>
      <c r="L1104" s="237"/>
      <c r="M1104" s="238"/>
      <c r="N1104" s="239"/>
      <c r="O1104" s="239"/>
      <c r="P1104" s="239"/>
      <c r="Q1104" s="239"/>
      <c r="R1104" s="239"/>
      <c r="S1104" s="239"/>
      <c r="T1104" s="240"/>
      <c r="AT1104" s="241" t="s">
        <v>155</v>
      </c>
      <c r="AU1104" s="241" t="s">
        <v>87</v>
      </c>
      <c r="AV1104" s="14" t="s">
        <v>87</v>
      </c>
      <c r="AW1104" s="14" t="s">
        <v>32</v>
      </c>
      <c r="AX1104" s="14" t="s">
        <v>78</v>
      </c>
      <c r="AY1104" s="241" t="s">
        <v>146</v>
      </c>
    </row>
    <row r="1105" spans="2:51" s="13" customFormat="1" ht="10">
      <c r="B1105" s="220"/>
      <c r="C1105" s="221"/>
      <c r="D1105" s="222" t="s">
        <v>155</v>
      </c>
      <c r="E1105" s="223" t="s">
        <v>1</v>
      </c>
      <c r="F1105" s="224" t="s">
        <v>654</v>
      </c>
      <c r="G1105" s="221"/>
      <c r="H1105" s="223" t="s">
        <v>1</v>
      </c>
      <c r="I1105" s="225"/>
      <c r="J1105" s="221"/>
      <c r="K1105" s="221"/>
      <c r="L1105" s="226"/>
      <c r="M1105" s="227"/>
      <c r="N1105" s="228"/>
      <c r="O1105" s="228"/>
      <c r="P1105" s="228"/>
      <c r="Q1105" s="228"/>
      <c r="R1105" s="228"/>
      <c r="S1105" s="228"/>
      <c r="T1105" s="229"/>
      <c r="AT1105" s="230" t="s">
        <v>155</v>
      </c>
      <c r="AU1105" s="230" t="s">
        <v>87</v>
      </c>
      <c r="AV1105" s="13" t="s">
        <v>83</v>
      </c>
      <c r="AW1105" s="13" t="s">
        <v>32</v>
      </c>
      <c r="AX1105" s="13" t="s">
        <v>78</v>
      </c>
      <c r="AY1105" s="230" t="s">
        <v>146</v>
      </c>
    </row>
    <row r="1106" spans="2:51" s="14" customFormat="1" ht="30">
      <c r="B1106" s="231"/>
      <c r="C1106" s="232"/>
      <c r="D1106" s="222" t="s">
        <v>155</v>
      </c>
      <c r="E1106" s="233" t="s">
        <v>1</v>
      </c>
      <c r="F1106" s="234" t="s">
        <v>660</v>
      </c>
      <c r="G1106" s="232"/>
      <c r="H1106" s="235">
        <v>43.835000000000001</v>
      </c>
      <c r="I1106" s="236"/>
      <c r="J1106" s="232"/>
      <c r="K1106" s="232"/>
      <c r="L1106" s="237"/>
      <c r="M1106" s="238"/>
      <c r="N1106" s="239"/>
      <c r="O1106" s="239"/>
      <c r="P1106" s="239"/>
      <c r="Q1106" s="239"/>
      <c r="R1106" s="239"/>
      <c r="S1106" s="239"/>
      <c r="T1106" s="240"/>
      <c r="AT1106" s="241" t="s">
        <v>155</v>
      </c>
      <c r="AU1106" s="241" t="s">
        <v>87</v>
      </c>
      <c r="AV1106" s="14" t="s">
        <v>87</v>
      </c>
      <c r="AW1106" s="14" t="s">
        <v>32</v>
      </c>
      <c r="AX1106" s="14" t="s">
        <v>78</v>
      </c>
      <c r="AY1106" s="241" t="s">
        <v>146</v>
      </c>
    </row>
    <row r="1107" spans="2:51" s="13" customFormat="1" ht="10">
      <c r="B1107" s="220"/>
      <c r="C1107" s="221"/>
      <c r="D1107" s="222" t="s">
        <v>155</v>
      </c>
      <c r="E1107" s="223" t="s">
        <v>1</v>
      </c>
      <c r="F1107" s="224" t="s">
        <v>206</v>
      </c>
      <c r="G1107" s="221"/>
      <c r="H1107" s="223" t="s">
        <v>1</v>
      </c>
      <c r="I1107" s="225"/>
      <c r="J1107" s="221"/>
      <c r="K1107" s="221"/>
      <c r="L1107" s="226"/>
      <c r="M1107" s="227"/>
      <c r="N1107" s="228"/>
      <c r="O1107" s="228"/>
      <c r="P1107" s="228"/>
      <c r="Q1107" s="228"/>
      <c r="R1107" s="228"/>
      <c r="S1107" s="228"/>
      <c r="T1107" s="229"/>
      <c r="AT1107" s="230" t="s">
        <v>155</v>
      </c>
      <c r="AU1107" s="230" t="s">
        <v>87</v>
      </c>
      <c r="AV1107" s="13" t="s">
        <v>83</v>
      </c>
      <c r="AW1107" s="13" t="s">
        <v>32</v>
      </c>
      <c r="AX1107" s="13" t="s">
        <v>78</v>
      </c>
      <c r="AY1107" s="230" t="s">
        <v>146</v>
      </c>
    </row>
    <row r="1108" spans="2:51" s="14" customFormat="1" ht="10">
      <c r="B1108" s="231"/>
      <c r="C1108" s="232"/>
      <c r="D1108" s="222" t="s">
        <v>155</v>
      </c>
      <c r="E1108" s="233" t="s">
        <v>1</v>
      </c>
      <c r="F1108" s="234" t="s">
        <v>207</v>
      </c>
      <c r="G1108" s="232"/>
      <c r="H1108" s="235">
        <v>-1.379</v>
      </c>
      <c r="I1108" s="236"/>
      <c r="J1108" s="232"/>
      <c r="K1108" s="232"/>
      <c r="L1108" s="237"/>
      <c r="M1108" s="238"/>
      <c r="N1108" s="239"/>
      <c r="O1108" s="239"/>
      <c r="P1108" s="239"/>
      <c r="Q1108" s="239"/>
      <c r="R1108" s="239"/>
      <c r="S1108" s="239"/>
      <c r="T1108" s="240"/>
      <c r="AT1108" s="241" t="s">
        <v>155</v>
      </c>
      <c r="AU1108" s="241" t="s">
        <v>87</v>
      </c>
      <c r="AV1108" s="14" t="s">
        <v>87</v>
      </c>
      <c r="AW1108" s="14" t="s">
        <v>32</v>
      </c>
      <c r="AX1108" s="14" t="s">
        <v>78</v>
      </c>
      <c r="AY1108" s="241" t="s">
        <v>146</v>
      </c>
    </row>
    <row r="1109" spans="2:51" s="14" customFormat="1" ht="10">
      <c r="B1109" s="231"/>
      <c r="C1109" s="232"/>
      <c r="D1109" s="222" t="s">
        <v>155</v>
      </c>
      <c r="E1109" s="233" t="s">
        <v>1</v>
      </c>
      <c r="F1109" s="234" t="s">
        <v>238</v>
      </c>
      <c r="G1109" s="232"/>
      <c r="H1109" s="235">
        <v>-1.5760000000000001</v>
      </c>
      <c r="I1109" s="236"/>
      <c r="J1109" s="232"/>
      <c r="K1109" s="232"/>
      <c r="L1109" s="237"/>
      <c r="M1109" s="238"/>
      <c r="N1109" s="239"/>
      <c r="O1109" s="239"/>
      <c r="P1109" s="239"/>
      <c r="Q1109" s="239"/>
      <c r="R1109" s="239"/>
      <c r="S1109" s="239"/>
      <c r="T1109" s="240"/>
      <c r="AT1109" s="241" t="s">
        <v>155</v>
      </c>
      <c r="AU1109" s="241" t="s">
        <v>87</v>
      </c>
      <c r="AV1109" s="14" t="s">
        <v>87</v>
      </c>
      <c r="AW1109" s="14" t="s">
        <v>32</v>
      </c>
      <c r="AX1109" s="14" t="s">
        <v>78</v>
      </c>
      <c r="AY1109" s="241" t="s">
        <v>146</v>
      </c>
    </row>
    <row r="1110" spans="2:51" s="14" customFormat="1" ht="10">
      <c r="B1110" s="231"/>
      <c r="C1110" s="232"/>
      <c r="D1110" s="222" t="s">
        <v>155</v>
      </c>
      <c r="E1110" s="233" t="s">
        <v>1</v>
      </c>
      <c r="F1110" s="234" t="s">
        <v>656</v>
      </c>
      <c r="G1110" s="232"/>
      <c r="H1110" s="235">
        <v>-3.5459999999999998</v>
      </c>
      <c r="I1110" s="236"/>
      <c r="J1110" s="232"/>
      <c r="K1110" s="232"/>
      <c r="L1110" s="237"/>
      <c r="M1110" s="238"/>
      <c r="N1110" s="239"/>
      <c r="O1110" s="239"/>
      <c r="P1110" s="239"/>
      <c r="Q1110" s="239"/>
      <c r="R1110" s="239"/>
      <c r="S1110" s="239"/>
      <c r="T1110" s="240"/>
      <c r="AT1110" s="241" t="s">
        <v>155</v>
      </c>
      <c r="AU1110" s="241" t="s">
        <v>87</v>
      </c>
      <c r="AV1110" s="14" t="s">
        <v>87</v>
      </c>
      <c r="AW1110" s="14" t="s">
        <v>32</v>
      </c>
      <c r="AX1110" s="14" t="s">
        <v>78</v>
      </c>
      <c r="AY1110" s="241" t="s">
        <v>146</v>
      </c>
    </row>
    <row r="1111" spans="2:51" s="14" customFormat="1" ht="10">
      <c r="B1111" s="231"/>
      <c r="C1111" s="232"/>
      <c r="D1111" s="222" t="s">
        <v>155</v>
      </c>
      <c r="E1111" s="233" t="s">
        <v>1</v>
      </c>
      <c r="F1111" s="234" t="s">
        <v>661</v>
      </c>
      <c r="G1111" s="232"/>
      <c r="H1111" s="235">
        <v>-2.34</v>
      </c>
      <c r="I1111" s="236"/>
      <c r="J1111" s="232"/>
      <c r="K1111" s="232"/>
      <c r="L1111" s="237"/>
      <c r="M1111" s="238"/>
      <c r="N1111" s="239"/>
      <c r="O1111" s="239"/>
      <c r="P1111" s="239"/>
      <c r="Q1111" s="239"/>
      <c r="R1111" s="239"/>
      <c r="S1111" s="239"/>
      <c r="T1111" s="240"/>
      <c r="AT1111" s="241" t="s">
        <v>155</v>
      </c>
      <c r="AU1111" s="241" t="s">
        <v>87</v>
      </c>
      <c r="AV1111" s="14" t="s">
        <v>87</v>
      </c>
      <c r="AW1111" s="14" t="s">
        <v>32</v>
      </c>
      <c r="AX1111" s="14" t="s">
        <v>78</v>
      </c>
      <c r="AY1111" s="241" t="s">
        <v>146</v>
      </c>
    </row>
    <row r="1112" spans="2:51" s="16" customFormat="1" ht="10">
      <c r="B1112" s="264"/>
      <c r="C1112" s="265"/>
      <c r="D1112" s="222" t="s">
        <v>155</v>
      </c>
      <c r="E1112" s="266" t="s">
        <v>1</v>
      </c>
      <c r="F1112" s="267" t="s">
        <v>187</v>
      </c>
      <c r="G1112" s="265"/>
      <c r="H1112" s="268">
        <v>50.47</v>
      </c>
      <c r="I1112" s="269"/>
      <c r="J1112" s="265"/>
      <c r="K1112" s="265"/>
      <c r="L1112" s="270"/>
      <c r="M1112" s="271"/>
      <c r="N1112" s="272"/>
      <c r="O1112" s="272"/>
      <c r="P1112" s="272"/>
      <c r="Q1112" s="272"/>
      <c r="R1112" s="272"/>
      <c r="S1112" s="272"/>
      <c r="T1112" s="273"/>
      <c r="AT1112" s="274" t="s">
        <v>155</v>
      </c>
      <c r="AU1112" s="274" t="s">
        <v>87</v>
      </c>
      <c r="AV1112" s="16" t="s">
        <v>147</v>
      </c>
      <c r="AW1112" s="16" t="s">
        <v>32</v>
      </c>
      <c r="AX1112" s="16" t="s">
        <v>78</v>
      </c>
      <c r="AY1112" s="274" t="s">
        <v>146</v>
      </c>
    </row>
    <row r="1113" spans="2:51" s="13" customFormat="1" ht="10">
      <c r="B1113" s="220"/>
      <c r="C1113" s="221"/>
      <c r="D1113" s="222" t="s">
        <v>155</v>
      </c>
      <c r="E1113" s="223" t="s">
        <v>1</v>
      </c>
      <c r="F1113" s="224" t="s">
        <v>174</v>
      </c>
      <c r="G1113" s="221"/>
      <c r="H1113" s="223" t="s">
        <v>1</v>
      </c>
      <c r="I1113" s="225"/>
      <c r="J1113" s="221"/>
      <c r="K1113" s="221"/>
      <c r="L1113" s="226"/>
      <c r="M1113" s="227"/>
      <c r="N1113" s="228"/>
      <c r="O1113" s="228"/>
      <c r="P1113" s="228"/>
      <c r="Q1113" s="228"/>
      <c r="R1113" s="228"/>
      <c r="S1113" s="228"/>
      <c r="T1113" s="229"/>
      <c r="AT1113" s="230" t="s">
        <v>155</v>
      </c>
      <c r="AU1113" s="230" t="s">
        <v>87</v>
      </c>
      <c r="AV1113" s="13" t="s">
        <v>83</v>
      </c>
      <c r="AW1113" s="13" t="s">
        <v>32</v>
      </c>
      <c r="AX1113" s="13" t="s">
        <v>78</v>
      </c>
      <c r="AY1113" s="230" t="s">
        <v>146</v>
      </c>
    </row>
    <row r="1114" spans="2:51" s="13" customFormat="1" ht="10">
      <c r="B1114" s="220"/>
      <c r="C1114" s="221"/>
      <c r="D1114" s="222" t="s">
        <v>155</v>
      </c>
      <c r="E1114" s="223" t="s">
        <v>1</v>
      </c>
      <c r="F1114" s="224" t="s">
        <v>652</v>
      </c>
      <c r="G1114" s="221"/>
      <c r="H1114" s="223" t="s">
        <v>1</v>
      </c>
      <c r="I1114" s="225"/>
      <c r="J1114" s="221"/>
      <c r="K1114" s="221"/>
      <c r="L1114" s="226"/>
      <c r="M1114" s="227"/>
      <c r="N1114" s="228"/>
      <c r="O1114" s="228"/>
      <c r="P1114" s="228"/>
      <c r="Q1114" s="228"/>
      <c r="R1114" s="228"/>
      <c r="S1114" s="228"/>
      <c r="T1114" s="229"/>
      <c r="AT1114" s="230" t="s">
        <v>155</v>
      </c>
      <c r="AU1114" s="230" t="s">
        <v>87</v>
      </c>
      <c r="AV1114" s="13" t="s">
        <v>83</v>
      </c>
      <c r="AW1114" s="13" t="s">
        <v>32</v>
      </c>
      <c r="AX1114" s="13" t="s">
        <v>78</v>
      </c>
      <c r="AY1114" s="230" t="s">
        <v>146</v>
      </c>
    </row>
    <row r="1115" spans="2:51" s="14" customFormat="1" ht="10">
      <c r="B1115" s="231"/>
      <c r="C1115" s="232"/>
      <c r="D1115" s="222" t="s">
        <v>155</v>
      </c>
      <c r="E1115" s="233" t="s">
        <v>1</v>
      </c>
      <c r="F1115" s="234" t="s">
        <v>659</v>
      </c>
      <c r="G1115" s="232"/>
      <c r="H1115" s="235">
        <v>15.476000000000001</v>
      </c>
      <c r="I1115" s="236"/>
      <c r="J1115" s="232"/>
      <c r="K1115" s="232"/>
      <c r="L1115" s="237"/>
      <c r="M1115" s="238"/>
      <c r="N1115" s="239"/>
      <c r="O1115" s="239"/>
      <c r="P1115" s="239"/>
      <c r="Q1115" s="239"/>
      <c r="R1115" s="239"/>
      <c r="S1115" s="239"/>
      <c r="T1115" s="240"/>
      <c r="AT1115" s="241" t="s">
        <v>155</v>
      </c>
      <c r="AU1115" s="241" t="s">
        <v>87</v>
      </c>
      <c r="AV1115" s="14" t="s">
        <v>87</v>
      </c>
      <c r="AW1115" s="14" t="s">
        <v>32</v>
      </c>
      <c r="AX1115" s="14" t="s">
        <v>78</v>
      </c>
      <c r="AY1115" s="241" t="s">
        <v>146</v>
      </c>
    </row>
    <row r="1116" spans="2:51" s="13" customFormat="1" ht="10">
      <c r="B1116" s="220"/>
      <c r="C1116" s="221"/>
      <c r="D1116" s="222" t="s">
        <v>155</v>
      </c>
      <c r="E1116" s="223" t="s">
        <v>1</v>
      </c>
      <c r="F1116" s="224" t="s">
        <v>654</v>
      </c>
      <c r="G1116" s="221"/>
      <c r="H1116" s="223" t="s">
        <v>1</v>
      </c>
      <c r="I1116" s="225"/>
      <c r="J1116" s="221"/>
      <c r="K1116" s="221"/>
      <c r="L1116" s="226"/>
      <c r="M1116" s="227"/>
      <c r="N1116" s="228"/>
      <c r="O1116" s="228"/>
      <c r="P1116" s="228"/>
      <c r="Q1116" s="228"/>
      <c r="R1116" s="228"/>
      <c r="S1116" s="228"/>
      <c r="T1116" s="229"/>
      <c r="AT1116" s="230" t="s">
        <v>155</v>
      </c>
      <c r="AU1116" s="230" t="s">
        <v>87</v>
      </c>
      <c r="AV1116" s="13" t="s">
        <v>83</v>
      </c>
      <c r="AW1116" s="13" t="s">
        <v>32</v>
      </c>
      <c r="AX1116" s="13" t="s">
        <v>78</v>
      </c>
      <c r="AY1116" s="230" t="s">
        <v>146</v>
      </c>
    </row>
    <row r="1117" spans="2:51" s="14" customFormat="1" ht="30">
      <c r="B1117" s="231"/>
      <c r="C1117" s="232"/>
      <c r="D1117" s="222" t="s">
        <v>155</v>
      </c>
      <c r="E1117" s="233" t="s">
        <v>1</v>
      </c>
      <c r="F1117" s="234" t="s">
        <v>660</v>
      </c>
      <c r="G1117" s="232"/>
      <c r="H1117" s="235">
        <v>43.835000000000001</v>
      </c>
      <c r="I1117" s="236"/>
      <c r="J1117" s="232"/>
      <c r="K1117" s="232"/>
      <c r="L1117" s="237"/>
      <c r="M1117" s="238"/>
      <c r="N1117" s="239"/>
      <c r="O1117" s="239"/>
      <c r="P1117" s="239"/>
      <c r="Q1117" s="239"/>
      <c r="R1117" s="239"/>
      <c r="S1117" s="239"/>
      <c r="T1117" s="240"/>
      <c r="AT1117" s="241" t="s">
        <v>155</v>
      </c>
      <c r="AU1117" s="241" t="s">
        <v>87</v>
      </c>
      <c r="AV1117" s="14" t="s">
        <v>87</v>
      </c>
      <c r="AW1117" s="14" t="s">
        <v>32</v>
      </c>
      <c r="AX1117" s="14" t="s">
        <v>78</v>
      </c>
      <c r="AY1117" s="241" t="s">
        <v>146</v>
      </c>
    </row>
    <row r="1118" spans="2:51" s="13" customFormat="1" ht="10">
      <c r="B1118" s="220"/>
      <c r="C1118" s="221"/>
      <c r="D1118" s="222" t="s">
        <v>155</v>
      </c>
      <c r="E1118" s="223" t="s">
        <v>1</v>
      </c>
      <c r="F1118" s="224" t="s">
        <v>206</v>
      </c>
      <c r="G1118" s="221"/>
      <c r="H1118" s="223" t="s">
        <v>1</v>
      </c>
      <c r="I1118" s="225"/>
      <c r="J1118" s="221"/>
      <c r="K1118" s="221"/>
      <c r="L1118" s="226"/>
      <c r="M1118" s="227"/>
      <c r="N1118" s="228"/>
      <c r="O1118" s="228"/>
      <c r="P1118" s="228"/>
      <c r="Q1118" s="228"/>
      <c r="R1118" s="228"/>
      <c r="S1118" s="228"/>
      <c r="T1118" s="229"/>
      <c r="AT1118" s="230" t="s">
        <v>155</v>
      </c>
      <c r="AU1118" s="230" t="s">
        <v>87</v>
      </c>
      <c r="AV1118" s="13" t="s">
        <v>83</v>
      </c>
      <c r="AW1118" s="13" t="s">
        <v>32</v>
      </c>
      <c r="AX1118" s="13" t="s">
        <v>78</v>
      </c>
      <c r="AY1118" s="230" t="s">
        <v>146</v>
      </c>
    </row>
    <row r="1119" spans="2:51" s="14" customFormat="1" ht="10">
      <c r="B1119" s="231"/>
      <c r="C1119" s="232"/>
      <c r="D1119" s="222" t="s">
        <v>155</v>
      </c>
      <c r="E1119" s="233" t="s">
        <v>1</v>
      </c>
      <c r="F1119" s="234" t="s">
        <v>662</v>
      </c>
      <c r="G1119" s="232"/>
      <c r="H1119" s="235">
        <v>-2.52</v>
      </c>
      <c r="I1119" s="236"/>
      <c r="J1119" s="232"/>
      <c r="K1119" s="232"/>
      <c r="L1119" s="237"/>
      <c r="M1119" s="238"/>
      <c r="N1119" s="239"/>
      <c r="O1119" s="239"/>
      <c r="P1119" s="239"/>
      <c r="Q1119" s="239"/>
      <c r="R1119" s="239"/>
      <c r="S1119" s="239"/>
      <c r="T1119" s="240"/>
      <c r="AT1119" s="241" t="s">
        <v>155</v>
      </c>
      <c r="AU1119" s="241" t="s">
        <v>87</v>
      </c>
      <c r="AV1119" s="14" t="s">
        <v>87</v>
      </c>
      <c r="AW1119" s="14" t="s">
        <v>32</v>
      </c>
      <c r="AX1119" s="14" t="s">
        <v>78</v>
      </c>
      <c r="AY1119" s="241" t="s">
        <v>146</v>
      </c>
    </row>
    <row r="1120" spans="2:51" s="14" customFormat="1" ht="10">
      <c r="B1120" s="231"/>
      <c r="C1120" s="232"/>
      <c r="D1120" s="222" t="s">
        <v>155</v>
      </c>
      <c r="E1120" s="233" t="s">
        <v>1</v>
      </c>
      <c r="F1120" s="234" t="s">
        <v>207</v>
      </c>
      <c r="G1120" s="232"/>
      <c r="H1120" s="235">
        <v>-1.379</v>
      </c>
      <c r="I1120" s="236"/>
      <c r="J1120" s="232"/>
      <c r="K1120" s="232"/>
      <c r="L1120" s="237"/>
      <c r="M1120" s="238"/>
      <c r="N1120" s="239"/>
      <c r="O1120" s="239"/>
      <c r="P1120" s="239"/>
      <c r="Q1120" s="239"/>
      <c r="R1120" s="239"/>
      <c r="S1120" s="239"/>
      <c r="T1120" s="240"/>
      <c r="AT1120" s="241" t="s">
        <v>155</v>
      </c>
      <c r="AU1120" s="241" t="s">
        <v>87</v>
      </c>
      <c r="AV1120" s="14" t="s">
        <v>87</v>
      </c>
      <c r="AW1120" s="14" t="s">
        <v>32</v>
      </c>
      <c r="AX1120" s="14" t="s">
        <v>78</v>
      </c>
      <c r="AY1120" s="241" t="s">
        <v>146</v>
      </c>
    </row>
    <row r="1121" spans="1:65" s="14" customFormat="1" ht="10">
      <c r="B1121" s="231"/>
      <c r="C1121" s="232"/>
      <c r="D1121" s="222" t="s">
        <v>155</v>
      </c>
      <c r="E1121" s="233" t="s">
        <v>1</v>
      </c>
      <c r="F1121" s="234" t="s">
        <v>238</v>
      </c>
      <c r="G1121" s="232"/>
      <c r="H1121" s="235">
        <v>-1.5760000000000001</v>
      </c>
      <c r="I1121" s="236"/>
      <c r="J1121" s="232"/>
      <c r="K1121" s="232"/>
      <c r="L1121" s="237"/>
      <c r="M1121" s="238"/>
      <c r="N1121" s="239"/>
      <c r="O1121" s="239"/>
      <c r="P1121" s="239"/>
      <c r="Q1121" s="239"/>
      <c r="R1121" s="239"/>
      <c r="S1121" s="239"/>
      <c r="T1121" s="240"/>
      <c r="AT1121" s="241" t="s">
        <v>155</v>
      </c>
      <c r="AU1121" s="241" t="s">
        <v>87</v>
      </c>
      <c r="AV1121" s="14" t="s">
        <v>87</v>
      </c>
      <c r="AW1121" s="14" t="s">
        <v>32</v>
      </c>
      <c r="AX1121" s="14" t="s">
        <v>78</v>
      </c>
      <c r="AY1121" s="241" t="s">
        <v>146</v>
      </c>
    </row>
    <row r="1122" spans="1:65" s="14" customFormat="1" ht="10">
      <c r="B1122" s="231"/>
      <c r="C1122" s="232"/>
      <c r="D1122" s="222" t="s">
        <v>155</v>
      </c>
      <c r="E1122" s="233" t="s">
        <v>1</v>
      </c>
      <c r="F1122" s="234" t="s">
        <v>661</v>
      </c>
      <c r="G1122" s="232"/>
      <c r="H1122" s="235">
        <v>-2.34</v>
      </c>
      <c r="I1122" s="236"/>
      <c r="J1122" s="232"/>
      <c r="K1122" s="232"/>
      <c r="L1122" s="237"/>
      <c r="M1122" s="238"/>
      <c r="N1122" s="239"/>
      <c r="O1122" s="239"/>
      <c r="P1122" s="239"/>
      <c r="Q1122" s="239"/>
      <c r="R1122" s="239"/>
      <c r="S1122" s="239"/>
      <c r="T1122" s="240"/>
      <c r="AT1122" s="241" t="s">
        <v>155</v>
      </c>
      <c r="AU1122" s="241" t="s">
        <v>87</v>
      </c>
      <c r="AV1122" s="14" t="s">
        <v>87</v>
      </c>
      <c r="AW1122" s="14" t="s">
        <v>32</v>
      </c>
      <c r="AX1122" s="14" t="s">
        <v>78</v>
      </c>
      <c r="AY1122" s="241" t="s">
        <v>146</v>
      </c>
    </row>
    <row r="1123" spans="1:65" s="16" customFormat="1" ht="10">
      <c r="B1123" s="264"/>
      <c r="C1123" s="265"/>
      <c r="D1123" s="222" t="s">
        <v>155</v>
      </c>
      <c r="E1123" s="266" t="s">
        <v>1</v>
      </c>
      <c r="F1123" s="267" t="s">
        <v>187</v>
      </c>
      <c r="G1123" s="265"/>
      <c r="H1123" s="268">
        <v>51.495999999999995</v>
      </c>
      <c r="I1123" s="269"/>
      <c r="J1123" s="265"/>
      <c r="K1123" s="265"/>
      <c r="L1123" s="270"/>
      <c r="M1123" s="271"/>
      <c r="N1123" s="272"/>
      <c r="O1123" s="272"/>
      <c r="P1123" s="272"/>
      <c r="Q1123" s="272"/>
      <c r="R1123" s="272"/>
      <c r="S1123" s="272"/>
      <c r="T1123" s="273"/>
      <c r="AT1123" s="274" t="s">
        <v>155</v>
      </c>
      <c r="AU1123" s="274" t="s">
        <v>87</v>
      </c>
      <c r="AV1123" s="16" t="s">
        <v>147</v>
      </c>
      <c r="AW1123" s="16" t="s">
        <v>32</v>
      </c>
      <c r="AX1123" s="16" t="s">
        <v>78</v>
      </c>
      <c r="AY1123" s="274" t="s">
        <v>146</v>
      </c>
    </row>
    <row r="1124" spans="1:65" s="13" customFormat="1" ht="10">
      <c r="B1124" s="220"/>
      <c r="C1124" s="221"/>
      <c r="D1124" s="222" t="s">
        <v>155</v>
      </c>
      <c r="E1124" s="223" t="s">
        <v>1</v>
      </c>
      <c r="F1124" s="224" t="s">
        <v>681</v>
      </c>
      <c r="G1124" s="221"/>
      <c r="H1124" s="223" t="s">
        <v>1</v>
      </c>
      <c r="I1124" s="225"/>
      <c r="J1124" s="221"/>
      <c r="K1124" s="221"/>
      <c r="L1124" s="226"/>
      <c r="M1124" s="227"/>
      <c r="N1124" s="228"/>
      <c r="O1124" s="228"/>
      <c r="P1124" s="228"/>
      <c r="Q1124" s="228"/>
      <c r="R1124" s="228"/>
      <c r="S1124" s="228"/>
      <c r="T1124" s="229"/>
      <c r="AT1124" s="230" t="s">
        <v>155</v>
      </c>
      <c r="AU1124" s="230" t="s">
        <v>87</v>
      </c>
      <c r="AV1124" s="13" t="s">
        <v>83</v>
      </c>
      <c r="AW1124" s="13" t="s">
        <v>32</v>
      </c>
      <c r="AX1124" s="13" t="s">
        <v>78</v>
      </c>
      <c r="AY1124" s="230" t="s">
        <v>146</v>
      </c>
    </row>
    <row r="1125" spans="1:65" s="14" customFormat="1" ht="10">
      <c r="B1125" s="231"/>
      <c r="C1125" s="232"/>
      <c r="D1125" s="222" t="s">
        <v>155</v>
      </c>
      <c r="E1125" s="233" t="s">
        <v>1</v>
      </c>
      <c r="F1125" s="234" t="s">
        <v>247</v>
      </c>
      <c r="G1125" s="232"/>
      <c r="H1125" s="235">
        <v>22.67</v>
      </c>
      <c r="I1125" s="236"/>
      <c r="J1125" s="232"/>
      <c r="K1125" s="232"/>
      <c r="L1125" s="237"/>
      <c r="M1125" s="238"/>
      <c r="N1125" s="239"/>
      <c r="O1125" s="239"/>
      <c r="P1125" s="239"/>
      <c r="Q1125" s="239"/>
      <c r="R1125" s="239"/>
      <c r="S1125" s="239"/>
      <c r="T1125" s="240"/>
      <c r="AT1125" s="241" t="s">
        <v>155</v>
      </c>
      <c r="AU1125" s="241" t="s">
        <v>87</v>
      </c>
      <c r="AV1125" s="14" t="s">
        <v>87</v>
      </c>
      <c r="AW1125" s="14" t="s">
        <v>32</v>
      </c>
      <c r="AX1125" s="14" t="s">
        <v>78</v>
      </c>
      <c r="AY1125" s="241" t="s">
        <v>146</v>
      </c>
    </row>
    <row r="1126" spans="1:65" s="15" customFormat="1" ht="10">
      <c r="B1126" s="242"/>
      <c r="C1126" s="243"/>
      <c r="D1126" s="222" t="s">
        <v>155</v>
      </c>
      <c r="E1126" s="244" t="s">
        <v>1</v>
      </c>
      <c r="F1126" s="245" t="s">
        <v>160</v>
      </c>
      <c r="G1126" s="243"/>
      <c r="H1126" s="246">
        <v>246.81900000000002</v>
      </c>
      <c r="I1126" s="247"/>
      <c r="J1126" s="243"/>
      <c r="K1126" s="243"/>
      <c r="L1126" s="248"/>
      <c r="M1126" s="249"/>
      <c r="N1126" s="250"/>
      <c r="O1126" s="250"/>
      <c r="P1126" s="250"/>
      <c r="Q1126" s="250"/>
      <c r="R1126" s="250"/>
      <c r="S1126" s="250"/>
      <c r="T1126" s="251"/>
      <c r="AT1126" s="252" t="s">
        <v>155</v>
      </c>
      <c r="AU1126" s="252" t="s">
        <v>87</v>
      </c>
      <c r="AV1126" s="15" t="s">
        <v>153</v>
      </c>
      <c r="AW1126" s="15" t="s">
        <v>32</v>
      </c>
      <c r="AX1126" s="15" t="s">
        <v>83</v>
      </c>
      <c r="AY1126" s="252" t="s">
        <v>146</v>
      </c>
    </row>
    <row r="1127" spans="1:65" s="2" customFormat="1" ht="24.15" customHeight="1">
      <c r="A1127" s="36"/>
      <c r="B1127" s="37"/>
      <c r="C1127" s="207" t="s">
        <v>682</v>
      </c>
      <c r="D1127" s="207" t="s">
        <v>149</v>
      </c>
      <c r="E1127" s="208" t="s">
        <v>683</v>
      </c>
      <c r="F1127" s="209" t="s">
        <v>684</v>
      </c>
      <c r="G1127" s="210" t="s">
        <v>196</v>
      </c>
      <c r="H1127" s="211">
        <v>246.81899999999999</v>
      </c>
      <c r="I1127" s="212"/>
      <c r="J1127" s="213">
        <f>ROUND(I1127*H1127,2)</f>
        <v>0</v>
      </c>
      <c r="K1127" s="214"/>
      <c r="L1127" s="39"/>
      <c r="M1127" s="215" t="s">
        <v>1</v>
      </c>
      <c r="N1127" s="216" t="s">
        <v>43</v>
      </c>
      <c r="O1127" s="73"/>
      <c r="P1127" s="217">
        <f>O1127*H1127</f>
        <v>0</v>
      </c>
      <c r="Q1127" s="217">
        <v>2.7999999999999998E-4</v>
      </c>
      <c r="R1127" s="217">
        <f>Q1127*H1127</f>
        <v>6.9109319999999988E-2</v>
      </c>
      <c r="S1127" s="217">
        <v>0</v>
      </c>
      <c r="T1127" s="218">
        <f>S1127*H1127</f>
        <v>0</v>
      </c>
      <c r="U1127" s="36"/>
      <c r="V1127" s="36"/>
      <c r="W1127" s="36"/>
      <c r="X1127" s="36"/>
      <c r="Y1127" s="36"/>
      <c r="Z1127" s="36"/>
      <c r="AA1127" s="36"/>
      <c r="AB1127" s="36"/>
      <c r="AC1127" s="36"/>
      <c r="AD1127" s="36"/>
      <c r="AE1127" s="36"/>
      <c r="AR1127" s="219" t="s">
        <v>248</v>
      </c>
      <c r="AT1127" s="219" t="s">
        <v>149</v>
      </c>
      <c r="AU1127" s="219" t="s">
        <v>87</v>
      </c>
      <c r="AY1127" s="18" t="s">
        <v>146</v>
      </c>
      <c r="BE1127" s="112">
        <f>IF(N1127="základní",J1127,0)</f>
        <v>0</v>
      </c>
      <c r="BF1127" s="112">
        <f>IF(N1127="snížená",J1127,0)</f>
        <v>0</v>
      </c>
      <c r="BG1127" s="112">
        <f>IF(N1127="zákl. přenesená",J1127,0)</f>
        <v>0</v>
      </c>
      <c r="BH1127" s="112">
        <f>IF(N1127="sníž. přenesená",J1127,0)</f>
        <v>0</v>
      </c>
      <c r="BI1127" s="112">
        <f>IF(N1127="nulová",J1127,0)</f>
        <v>0</v>
      </c>
      <c r="BJ1127" s="18" t="s">
        <v>83</v>
      </c>
      <c r="BK1127" s="112">
        <f>ROUND(I1127*H1127,2)</f>
        <v>0</v>
      </c>
      <c r="BL1127" s="18" t="s">
        <v>248</v>
      </c>
      <c r="BM1127" s="219" t="s">
        <v>685</v>
      </c>
    </row>
    <row r="1128" spans="1:65" s="14" customFormat="1" ht="10">
      <c r="B1128" s="231"/>
      <c r="C1128" s="232"/>
      <c r="D1128" s="222" t="s">
        <v>155</v>
      </c>
      <c r="E1128" s="233" t="s">
        <v>1</v>
      </c>
      <c r="F1128" s="234" t="s">
        <v>686</v>
      </c>
      <c r="G1128" s="232"/>
      <c r="H1128" s="235">
        <v>246.81899999999999</v>
      </c>
      <c r="I1128" s="236"/>
      <c r="J1128" s="232"/>
      <c r="K1128" s="232"/>
      <c r="L1128" s="237"/>
      <c r="M1128" s="276"/>
      <c r="N1128" s="277"/>
      <c r="O1128" s="277"/>
      <c r="P1128" s="277"/>
      <c r="Q1128" s="277"/>
      <c r="R1128" s="277"/>
      <c r="S1128" s="277"/>
      <c r="T1128" s="278"/>
      <c r="AT1128" s="241" t="s">
        <v>155</v>
      </c>
      <c r="AU1128" s="241" t="s">
        <v>87</v>
      </c>
      <c r="AV1128" s="14" t="s">
        <v>87</v>
      </c>
      <c r="AW1128" s="14" t="s">
        <v>32</v>
      </c>
      <c r="AX1128" s="14" t="s">
        <v>83</v>
      </c>
      <c r="AY1128" s="241" t="s">
        <v>146</v>
      </c>
    </row>
    <row r="1129" spans="1:65" s="2" customFormat="1" ht="7" customHeight="1">
      <c r="A1129" s="36"/>
      <c r="B1129" s="56"/>
      <c r="C1129" s="57"/>
      <c r="D1129" s="57"/>
      <c r="E1129" s="57"/>
      <c r="F1129" s="57"/>
      <c r="G1129" s="57"/>
      <c r="H1129" s="57"/>
      <c r="I1129" s="57"/>
      <c r="J1129" s="57"/>
      <c r="K1129" s="57"/>
      <c r="L1129" s="39"/>
      <c r="M1129" s="36"/>
      <c r="O1129" s="36"/>
      <c r="P1129" s="36"/>
      <c r="Q1129" s="36"/>
      <c r="R1129" s="36"/>
      <c r="S1129" s="36"/>
      <c r="T1129" s="36"/>
      <c r="U1129" s="36"/>
      <c r="V1129" s="36"/>
      <c r="W1129" s="36"/>
      <c r="X1129" s="36"/>
      <c r="Y1129" s="36"/>
      <c r="Z1129" s="36"/>
      <c r="AA1129" s="36"/>
      <c r="AB1129" s="36"/>
      <c r="AC1129" s="36"/>
      <c r="AD1129" s="36"/>
      <c r="AE1129" s="36"/>
    </row>
  </sheetData>
  <sheetProtection algorithmName="SHA-512" hashValue="wpGiD8QicWVmqNMqtB+/sDFIV81Y3Dj8BAFfDFUwBKdVSFsIWSgzs+JZgIeCfurCMnc0iSiGx+vvYSs4FHffEg==" saltValue="bdkgnuiy1r3KVx4346cJ//asSnmjJwHzb6Lb5TCs6ciYTZlgXLbA/zuTScGR961bmicb0oGckxYwteQ25iqZhw==" spinCount="100000" sheet="1" objects="1" scenarios="1" formatColumns="0" formatRows="0" autoFilter="0"/>
  <autoFilter ref="C141:K1128"/>
  <mergeCells count="14">
    <mergeCell ref="D120:F120"/>
    <mergeCell ref="E132:H132"/>
    <mergeCell ref="E134:H134"/>
    <mergeCell ref="L2:V2"/>
    <mergeCell ref="E87:H87"/>
    <mergeCell ref="D116:F116"/>
    <mergeCell ref="D117:F117"/>
    <mergeCell ref="D118:F118"/>
    <mergeCell ref="D119:F11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Rekonstrukce  </vt:lpstr>
      <vt:lpstr>'1 - Rekonstrukce  '!Názvy_tisku</vt:lpstr>
      <vt:lpstr>'Rekapitulace stavby'!Názvy_tisku</vt:lpstr>
      <vt:lpstr>'1 - Rekonstrukce  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FialaKarel-PC\Fiala Karel</dc:creator>
  <cp:lastModifiedBy>Fiala Karel</cp:lastModifiedBy>
  <dcterms:created xsi:type="dcterms:W3CDTF">2024-04-22T08:44:55Z</dcterms:created>
  <dcterms:modified xsi:type="dcterms:W3CDTF">2024-04-22T08:45:42Z</dcterms:modified>
</cp:coreProperties>
</file>