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92" yWindow="540" windowWidth="21756" windowHeight="8676"/>
  </bookViews>
  <sheets>
    <sheet name="Rekapitulace stavby" sheetId="1" r:id="rId1"/>
    <sheet name="SO - 01 - Sportovní hřiště" sheetId="2" r:id="rId2"/>
    <sheet name="IO - 01 - Závlaha" sheetId="3" r:id="rId3"/>
    <sheet name="IO-01" sheetId="5" r:id="rId4"/>
    <sheet name="IO - 02 - Areálové osvětlení" sheetId="4" r:id="rId5"/>
    <sheet name="IO-02" sheetId="6" r:id="rId6"/>
  </sheets>
  <externalReferences>
    <externalReference r:id="rId7"/>
  </externalReferences>
  <definedNames>
    <definedName name="_xlnm._FilterDatabase" localSheetId="2" hidden="1">'IO - 01 - Závlaha'!$C$121:$K$132</definedName>
    <definedName name="_xlnm._FilterDatabase" localSheetId="4" hidden="1">'IO - 02 - Areálové osvětlení'!$C$121:$K$132</definedName>
    <definedName name="_xlnm._FilterDatabase" localSheetId="1" hidden="1">'SO - 01 - Sportovní hřiště'!$C$136:$K$565</definedName>
    <definedName name="cisloobjektu">[1]Stavba!$D$3</definedName>
    <definedName name="CisloStavebnihoRozpoctu">[1]Stavba!$D$4</definedName>
    <definedName name="NazevStavebnihoRozpoctu">[1]Stavba!$E$4</definedName>
    <definedName name="_xlnm.Print_Titles" localSheetId="2">'IO - 01 - Závlaha'!$121:$121</definedName>
    <definedName name="_xlnm.Print_Titles" localSheetId="4">'IO - 02 - Areálové osvětlení'!$121:$121</definedName>
    <definedName name="_xlnm.Print_Titles" localSheetId="0">'Rekapitulace stavby'!$92:$92</definedName>
    <definedName name="_xlnm.Print_Titles" localSheetId="1">'SO - 01 - Sportovní hřiště'!$136:$136</definedName>
    <definedName name="_xlnm.Print_Area" localSheetId="2">'IO - 01 - Závlaha'!$C$4:$J$76,'IO - 01 - Závlaha'!$C$82:$J$103,'IO - 01 - Závlaha'!$C$109:$J$132</definedName>
    <definedName name="_xlnm.Print_Area" localSheetId="4">'IO - 02 - Areálové osvětlení'!$C$4:$J$76,'IO - 02 - Areálové osvětlení'!$C$82:$J$103,'IO - 02 - Areálové osvětlení'!$C$109:$J$132</definedName>
    <definedName name="_xlnm.Print_Area" localSheetId="0">'Rekapitulace stavby'!$D$4:$AO$76,'Rekapitulace stavby'!$C$82:$AQ$98</definedName>
    <definedName name="_xlnm.Print_Area" localSheetId="1">'SO - 01 - Sportovní hřiště'!$C$4:$J$76,'SO - 01 - Sportovní hřiště'!$C$82:$J$118,'SO - 01 - Sportovní hřiště'!$C$124:$J$565</definedName>
  </definedNames>
  <calcPr calcId="124519"/>
</workbook>
</file>

<file path=xl/calcChain.xml><?xml version="1.0" encoding="utf-8"?>
<calcChain xmlns="http://schemas.openxmlformats.org/spreadsheetml/2006/main">
  <c r="F59" i="6"/>
  <c r="G59" s="1"/>
  <c r="M59" s="1"/>
  <c r="K77"/>
  <c r="I77"/>
  <c r="F77"/>
  <c r="G77" s="1"/>
  <c r="M77" s="1"/>
  <c r="K76"/>
  <c r="I76"/>
  <c r="F76"/>
  <c r="G76" s="1"/>
  <c r="K75"/>
  <c r="I75"/>
  <c r="F75"/>
  <c r="G75" s="1"/>
  <c r="M75" s="1"/>
  <c r="K73"/>
  <c r="I73"/>
  <c r="F73"/>
  <c r="G73" s="1"/>
  <c r="M73" s="1"/>
  <c r="K72"/>
  <c r="I72"/>
  <c r="F72"/>
  <c r="G72" s="1"/>
  <c r="M72" s="1"/>
  <c r="K71"/>
  <c r="I71"/>
  <c r="F71"/>
  <c r="G71" s="1"/>
  <c r="M71" s="1"/>
  <c r="K70"/>
  <c r="I70"/>
  <c r="F70"/>
  <c r="G70" s="1"/>
  <c r="M70" s="1"/>
  <c r="K69"/>
  <c r="K67" s="1"/>
  <c r="I69"/>
  <c r="F69"/>
  <c r="G69" s="1"/>
  <c r="M69" s="1"/>
  <c r="K68"/>
  <c r="I68"/>
  <c r="G68"/>
  <c r="M68" s="1"/>
  <c r="F68"/>
  <c r="K66"/>
  <c r="I66"/>
  <c r="F66"/>
  <c r="G66" s="1"/>
  <c r="M66" s="1"/>
  <c r="K65"/>
  <c r="I65"/>
  <c r="F65"/>
  <c r="G65" s="1"/>
  <c r="M65" s="1"/>
  <c r="K64"/>
  <c r="I64"/>
  <c r="F64"/>
  <c r="G64" s="1"/>
  <c r="M64" s="1"/>
  <c r="K63"/>
  <c r="I63"/>
  <c r="F63"/>
  <c r="G63" s="1"/>
  <c r="M63" s="1"/>
  <c r="K61"/>
  <c r="I61"/>
  <c r="F61"/>
  <c r="G61" s="1"/>
  <c r="M61" s="1"/>
  <c r="K60"/>
  <c r="I60"/>
  <c r="F60"/>
  <c r="G60" s="1"/>
  <c r="M60" s="1"/>
  <c r="K59"/>
  <c r="I59"/>
  <c r="K58"/>
  <c r="I58"/>
  <c r="F58"/>
  <c r="G58" s="1"/>
  <c r="M58" s="1"/>
  <c r="K57"/>
  <c r="I57"/>
  <c r="G57"/>
  <c r="M57" s="1"/>
  <c r="F57"/>
  <c r="K56"/>
  <c r="I56"/>
  <c r="F56"/>
  <c r="G56" s="1"/>
  <c r="M56" s="1"/>
  <c r="K55"/>
  <c r="I55"/>
  <c r="F55"/>
  <c r="G55" s="1"/>
  <c r="M55" s="1"/>
  <c r="K54"/>
  <c r="I54"/>
  <c r="F54"/>
  <c r="G54" s="1"/>
  <c r="M54" s="1"/>
  <c r="K53"/>
  <c r="I53"/>
  <c r="F53"/>
  <c r="G53" s="1"/>
  <c r="M53" s="1"/>
  <c r="K52"/>
  <c r="I52"/>
  <c r="F52"/>
  <c r="G52" s="1"/>
  <c r="M52" s="1"/>
  <c r="K51"/>
  <c r="I51"/>
  <c r="F51"/>
  <c r="G51" s="1"/>
  <c r="M51" s="1"/>
  <c r="K50"/>
  <c r="I50"/>
  <c r="F50"/>
  <c r="G50" s="1"/>
  <c r="M50" s="1"/>
  <c r="K49"/>
  <c r="I49"/>
  <c r="F49"/>
  <c r="G49" s="1"/>
  <c r="M49" s="1"/>
  <c r="K48"/>
  <c r="I48"/>
  <c r="F48"/>
  <c r="G48" s="1"/>
  <c r="M48" s="1"/>
  <c r="K47"/>
  <c r="I47"/>
  <c r="F47"/>
  <c r="G47" s="1"/>
  <c r="M47" s="1"/>
  <c r="K46"/>
  <c r="I46"/>
  <c r="F46"/>
  <c r="G46" s="1"/>
  <c r="M46" s="1"/>
  <c r="K45"/>
  <c r="I45"/>
  <c r="F45"/>
  <c r="G45" s="1"/>
  <c r="M45" s="1"/>
  <c r="K43"/>
  <c r="I43"/>
  <c r="F43"/>
  <c r="G43" s="1"/>
  <c r="M43" s="1"/>
  <c r="K42"/>
  <c r="I42"/>
  <c r="F42"/>
  <c r="G42" s="1"/>
  <c r="M42" s="1"/>
  <c r="K41"/>
  <c r="I41"/>
  <c r="F41"/>
  <c r="G41" s="1"/>
  <c r="M41" s="1"/>
  <c r="K40"/>
  <c r="I40"/>
  <c r="G40"/>
  <c r="M40" s="1"/>
  <c r="F40"/>
  <c r="K39"/>
  <c r="I39"/>
  <c r="F39"/>
  <c r="G39" s="1"/>
  <c r="M39" s="1"/>
  <c r="K38"/>
  <c r="I38"/>
  <c r="F38"/>
  <c r="G38" s="1"/>
  <c r="M38" s="1"/>
  <c r="K37"/>
  <c r="I37"/>
  <c r="F37"/>
  <c r="G37" s="1"/>
  <c r="M37" s="1"/>
  <c r="K36"/>
  <c r="I36"/>
  <c r="F36"/>
  <c r="G36" s="1"/>
  <c r="M36" s="1"/>
  <c r="K35"/>
  <c r="I35"/>
  <c r="F35"/>
  <c r="G35" s="1"/>
  <c r="M35" s="1"/>
  <c r="K34"/>
  <c r="I34"/>
  <c r="F34"/>
  <c r="G34" s="1"/>
  <c r="M34" s="1"/>
  <c r="K33"/>
  <c r="I33"/>
  <c r="F33"/>
  <c r="G33" s="1"/>
  <c r="M33" s="1"/>
  <c r="K32"/>
  <c r="I32"/>
  <c r="G32"/>
  <c r="M32" s="1"/>
  <c r="F32"/>
  <c r="K31"/>
  <c r="I31"/>
  <c r="F31"/>
  <c r="G31" s="1"/>
  <c r="M31" s="1"/>
  <c r="K30"/>
  <c r="I30"/>
  <c r="F30"/>
  <c r="G30" s="1"/>
  <c r="M30" s="1"/>
  <c r="K29"/>
  <c r="I29"/>
  <c r="F29"/>
  <c r="G29" s="1"/>
  <c r="M29" s="1"/>
  <c r="K28"/>
  <c r="I28"/>
  <c r="G28"/>
  <c r="M28" s="1"/>
  <c r="F28"/>
  <c r="K27"/>
  <c r="I27"/>
  <c r="F27"/>
  <c r="G27" s="1"/>
  <c r="M27" s="1"/>
  <c r="K26"/>
  <c r="I26"/>
  <c r="F26"/>
  <c r="G26" s="1"/>
  <c r="M26" s="1"/>
  <c r="K25"/>
  <c r="I25"/>
  <c r="F25"/>
  <c r="G25" s="1"/>
  <c r="M25" s="1"/>
  <c r="K24"/>
  <c r="I24"/>
  <c r="F24"/>
  <c r="G24" s="1"/>
  <c r="M24" s="1"/>
  <c r="K23"/>
  <c r="I23"/>
  <c r="F23"/>
  <c r="G23" s="1"/>
  <c r="M23" s="1"/>
  <c r="K22"/>
  <c r="I22"/>
  <c r="F22"/>
  <c r="G22" s="1"/>
  <c r="M22" s="1"/>
  <c r="K21"/>
  <c r="I21"/>
  <c r="F21"/>
  <c r="G21" s="1"/>
  <c r="M21" s="1"/>
  <c r="K20"/>
  <c r="I20"/>
  <c r="F20"/>
  <c r="G20" s="1"/>
  <c r="M20" s="1"/>
  <c r="K19"/>
  <c r="I19"/>
  <c r="F19"/>
  <c r="G19" s="1"/>
  <c r="M19" s="1"/>
  <c r="K18"/>
  <c r="I18"/>
  <c r="F18"/>
  <c r="G18" s="1"/>
  <c r="M18" s="1"/>
  <c r="K17"/>
  <c r="I17"/>
  <c r="F17"/>
  <c r="G17" s="1"/>
  <c r="M17" s="1"/>
  <c r="K16"/>
  <c r="I16"/>
  <c r="F16"/>
  <c r="G16" s="1"/>
  <c r="M16" s="1"/>
  <c r="K15"/>
  <c r="I15"/>
  <c r="F15"/>
  <c r="G15" s="1"/>
  <c r="M15" s="1"/>
  <c r="K14"/>
  <c r="I14"/>
  <c r="G14"/>
  <c r="M14" s="1"/>
  <c r="F14"/>
  <c r="K13"/>
  <c r="I13"/>
  <c r="F13"/>
  <c r="G13" s="1"/>
  <c r="M13" s="1"/>
  <c r="K12"/>
  <c r="I12"/>
  <c r="F12"/>
  <c r="G12" s="1"/>
  <c r="M12" s="1"/>
  <c r="K11"/>
  <c r="I11"/>
  <c r="F11"/>
  <c r="G11" s="1"/>
  <c r="M11" s="1"/>
  <c r="K10"/>
  <c r="I10"/>
  <c r="F10"/>
  <c r="G10" s="1"/>
  <c r="M10" s="1"/>
  <c r="K9"/>
  <c r="I9"/>
  <c r="F9"/>
  <c r="G9" s="1"/>
  <c r="C4"/>
  <c r="B4"/>
  <c r="C3"/>
  <c r="B3"/>
  <c r="C2"/>
  <c r="B2"/>
  <c r="G50" i="5"/>
  <c r="G49"/>
  <c r="G48"/>
  <c r="G46"/>
  <c r="G45"/>
  <c r="G44"/>
  <c r="G43"/>
  <c r="G42"/>
  <c r="G41"/>
  <c r="G40"/>
  <c r="G39"/>
  <c r="G38"/>
  <c r="G37"/>
  <c r="G36" s="1"/>
  <c r="G35"/>
  <c r="G34"/>
  <c r="G33"/>
  <c r="G32"/>
  <c r="G31"/>
  <c r="G30" s="1"/>
  <c r="G29"/>
  <c r="G28" s="1"/>
  <c r="G27"/>
  <c r="G26"/>
  <c r="G25"/>
  <c r="G23"/>
  <c r="G22"/>
  <c r="G21"/>
  <c r="G20"/>
  <c r="G19"/>
  <c r="G18"/>
  <c r="G14" s="1"/>
  <c r="G17"/>
  <c r="G16"/>
  <c r="G15"/>
  <c r="K44" i="6" l="1"/>
  <c r="K74"/>
  <c r="K62"/>
  <c r="K8"/>
  <c r="I8"/>
  <c r="M67"/>
  <c r="M62" s="1"/>
  <c r="I62"/>
  <c r="I44"/>
  <c r="I67"/>
  <c r="I74"/>
  <c r="G24" i="5"/>
  <c r="G13" s="1"/>
  <c r="G47"/>
  <c r="M76" i="6"/>
  <c r="M74" s="1"/>
  <c r="G74"/>
  <c r="M9"/>
  <c r="M8" s="1"/>
  <c r="G8"/>
  <c r="M44"/>
  <c r="G44"/>
  <c r="G62"/>
  <c r="G67"/>
  <c r="G51" i="5" l="1"/>
  <c r="I125" i="3" s="1"/>
  <c r="G79" i="6"/>
  <c r="I125" i="4" s="1"/>
  <c r="J37" l="1"/>
  <c r="J36"/>
  <c r="AY97" i="1"/>
  <c r="J35" i="4"/>
  <c r="AX97" i="1" s="1"/>
  <c r="BI132" i="4"/>
  <c r="BH132"/>
  <c r="BG132"/>
  <c r="BF132"/>
  <c r="T132"/>
  <c r="T131"/>
  <c r="R132"/>
  <c r="R131" s="1"/>
  <c r="P132"/>
  <c r="P131"/>
  <c r="BI130"/>
  <c r="BH130"/>
  <c r="BG130"/>
  <c r="BF130"/>
  <c r="T130"/>
  <c r="T129" s="1"/>
  <c r="R130"/>
  <c r="R129"/>
  <c r="P130"/>
  <c r="P129" s="1"/>
  <c r="BI128"/>
  <c r="BH128"/>
  <c r="BG128"/>
  <c r="BF128"/>
  <c r="T128"/>
  <c r="T127"/>
  <c r="R128"/>
  <c r="R127"/>
  <c r="R126" s="1"/>
  <c r="P128"/>
  <c r="P127"/>
  <c r="P126" s="1"/>
  <c r="BI125"/>
  <c r="BH125"/>
  <c r="BG125"/>
  <c r="BF125"/>
  <c r="T125"/>
  <c r="T124" s="1"/>
  <c r="T123" s="1"/>
  <c r="R125"/>
  <c r="R124"/>
  <c r="R123"/>
  <c r="R122" s="1"/>
  <c r="P125"/>
  <c r="P124" s="1"/>
  <c r="P123" s="1"/>
  <c r="J119"/>
  <c r="J118"/>
  <c r="F118"/>
  <c r="F116"/>
  <c r="E114"/>
  <c r="J92"/>
  <c r="J91"/>
  <c r="F91"/>
  <c r="F89"/>
  <c r="E87"/>
  <c r="J18"/>
  <c r="E18"/>
  <c r="F119" s="1"/>
  <c r="J17"/>
  <c r="J12"/>
  <c r="J89" s="1"/>
  <c r="E7"/>
  <c r="E112"/>
  <c r="J37" i="3"/>
  <c r="J36"/>
  <c r="AY96" i="1" s="1"/>
  <c r="J35" i="3"/>
  <c r="AX96" i="1"/>
  <c r="BI132" i="3"/>
  <c r="BH132"/>
  <c r="BG132"/>
  <c r="BF132"/>
  <c r="T132"/>
  <c r="T131" s="1"/>
  <c r="R132"/>
  <c r="R131" s="1"/>
  <c r="P132"/>
  <c r="P131" s="1"/>
  <c r="BI130"/>
  <c r="BH130"/>
  <c r="BG130"/>
  <c r="BF130"/>
  <c r="T130"/>
  <c r="T129" s="1"/>
  <c r="T126" s="1"/>
  <c r="R130"/>
  <c r="R129"/>
  <c r="P130"/>
  <c r="P129" s="1"/>
  <c r="BI128"/>
  <c r="BH128"/>
  <c r="BG128"/>
  <c r="BF128"/>
  <c r="T128"/>
  <c r="T127"/>
  <c r="R128"/>
  <c r="R127" s="1"/>
  <c r="R126" s="1"/>
  <c r="P128"/>
  <c r="P127"/>
  <c r="BI125"/>
  <c r="BH125"/>
  <c r="BG125"/>
  <c r="BF125"/>
  <c r="T125"/>
  <c r="T124" s="1"/>
  <c r="T123" s="1"/>
  <c r="R125"/>
  <c r="R124"/>
  <c r="R123"/>
  <c r="R122" s="1"/>
  <c r="P125"/>
  <c r="P124" s="1"/>
  <c r="P123" s="1"/>
  <c r="J119"/>
  <c r="J118"/>
  <c r="F118"/>
  <c r="F116"/>
  <c r="E114"/>
  <c r="J92"/>
  <c r="J91"/>
  <c r="F91"/>
  <c r="F89"/>
  <c r="E87"/>
  <c r="J18"/>
  <c r="E18"/>
  <c r="F119"/>
  <c r="J17"/>
  <c r="J12"/>
  <c r="J116" s="1"/>
  <c r="E7"/>
  <c r="E112" s="1"/>
  <c r="J37" i="2"/>
  <c r="J36"/>
  <c r="AY95" i="1"/>
  <c r="J35" i="2"/>
  <c r="AX95" i="1" s="1"/>
  <c r="BI565" i="2"/>
  <c r="BH565"/>
  <c r="BG565"/>
  <c r="BF565"/>
  <c r="T565"/>
  <c r="T564" s="1"/>
  <c r="R565"/>
  <c r="R564" s="1"/>
  <c r="P565"/>
  <c r="P564" s="1"/>
  <c r="BI563"/>
  <c r="BH563"/>
  <c r="BG563"/>
  <c r="BF563"/>
  <c r="T563"/>
  <c r="T562" s="1"/>
  <c r="R563"/>
  <c r="R562"/>
  <c r="P563"/>
  <c r="P562" s="1"/>
  <c r="BI561"/>
  <c r="BH561"/>
  <c r="BG561"/>
  <c r="BF561"/>
  <c r="T561"/>
  <c r="T560" s="1"/>
  <c r="R561"/>
  <c r="R560" s="1"/>
  <c r="P561"/>
  <c r="P560" s="1"/>
  <c r="BI559"/>
  <c r="BH559"/>
  <c r="BG559"/>
  <c r="BF559"/>
  <c r="T559"/>
  <c r="T558" s="1"/>
  <c r="R559"/>
  <c r="R558" s="1"/>
  <c r="P559"/>
  <c r="P558"/>
  <c r="BI555"/>
  <c r="BH555"/>
  <c r="BG555"/>
  <c r="BF555"/>
  <c r="T555"/>
  <c r="R555"/>
  <c r="P555"/>
  <c r="BI553"/>
  <c r="BH553"/>
  <c r="BG553"/>
  <c r="BF553"/>
  <c r="T553"/>
  <c r="R553"/>
  <c r="P553"/>
  <c r="BI550"/>
  <c r="BH550"/>
  <c r="BG550"/>
  <c r="BF550"/>
  <c r="T550"/>
  <c r="R550"/>
  <c r="P550"/>
  <c r="BI549"/>
  <c r="BH549"/>
  <c r="BG549"/>
  <c r="BF549"/>
  <c r="T549"/>
  <c r="R549"/>
  <c r="P549"/>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2"/>
  <c r="BH532"/>
  <c r="BG532"/>
  <c r="BF532"/>
  <c r="T532"/>
  <c r="R532"/>
  <c r="P532"/>
  <c r="BI530"/>
  <c r="BH530"/>
  <c r="BG530"/>
  <c r="BF530"/>
  <c r="T530"/>
  <c r="R530"/>
  <c r="P530"/>
  <c r="BI525"/>
  <c r="BH525"/>
  <c r="BG525"/>
  <c r="BF525"/>
  <c r="T525"/>
  <c r="R525"/>
  <c r="P525"/>
  <c r="BI524"/>
  <c r="BH524"/>
  <c r="BG524"/>
  <c r="BF524"/>
  <c r="T524"/>
  <c r="R524"/>
  <c r="P524"/>
  <c r="BI523"/>
  <c r="BH523"/>
  <c r="BG523"/>
  <c r="BF523"/>
  <c r="F34" s="1"/>
  <c r="T523"/>
  <c r="R523"/>
  <c r="P523"/>
  <c r="BI522"/>
  <c r="BH522"/>
  <c r="BG522"/>
  <c r="BF522"/>
  <c r="T522"/>
  <c r="R522"/>
  <c r="P522"/>
  <c r="BI521"/>
  <c r="BH521"/>
  <c r="BG521"/>
  <c r="BF521"/>
  <c r="T521"/>
  <c r="R521"/>
  <c r="P521"/>
  <c r="BI519"/>
  <c r="BH519"/>
  <c r="BG519"/>
  <c r="BF519"/>
  <c r="T519"/>
  <c r="R519"/>
  <c r="P519"/>
  <c r="BI516"/>
  <c r="BH516"/>
  <c r="BG516"/>
  <c r="BF516"/>
  <c r="T516"/>
  <c r="R516"/>
  <c r="P516"/>
  <c r="BI514"/>
  <c r="BH514"/>
  <c r="BG514"/>
  <c r="F35" s="1"/>
  <c r="BF514"/>
  <c r="T514"/>
  <c r="R514"/>
  <c r="P514"/>
  <c r="BI511"/>
  <c r="BH511"/>
  <c r="BG511"/>
  <c r="BF511"/>
  <c r="T511"/>
  <c r="R511"/>
  <c r="P511"/>
  <c r="BI509"/>
  <c r="BH509"/>
  <c r="BG509"/>
  <c r="BF509"/>
  <c r="T509"/>
  <c r="R509"/>
  <c r="P509"/>
  <c r="BI506"/>
  <c r="BH506"/>
  <c r="BG506"/>
  <c r="BF506"/>
  <c r="T506"/>
  <c r="R506"/>
  <c r="P506"/>
  <c r="BI502"/>
  <c r="F37" s="1"/>
  <c r="BH502"/>
  <c r="BG502"/>
  <c r="BF502"/>
  <c r="T502"/>
  <c r="R502"/>
  <c r="P502"/>
  <c r="BI500"/>
  <c r="BH500"/>
  <c r="BG500"/>
  <c r="BF500"/>
  <c r="T500"/>
  <c r="R500"/>
  <c r="P500"/>
  <c r="BI497"/>
  <c r="BH497"/>
  <c r="BG497"/>
  <c r="BF497"/>
  <c r="T497"/>
  <c r="T496" s="1"/>
  <c r="R497"/>
  <c r="R496"/>
  <c r="P497"/>
  <c r="P496" s="1"/>
  <c r="BI494"/>
  <c r="BH494"/>
  <c r="BG494"/>
  <c r="BF494"/>
  <c r="T494"/>
  <c r="R494"/>
  <c r="P494"/>
  <c r="BI493"/>
  <c r="BH493"/>
  <c r="BG493"/>
  <c r="BF493"/>
  <c r="T493"/>
  <c r="R493"/>
  <c r="P493"/>
  <c r="BI491"/>
  <c r="BH491"/>
  <c r="BG491"/>
  <c r="BF491"/>
  <c r="T491"/>
  <c r="R491"/>
  <c r="P491"/>
  <c r="BI489"/>
  <c r="BH489"/>
  <c r="BG489"/>
  <c r="BF489"/>
  <c r="T489"/>
  <c r="R489"/>
  <c r="P489"/>
  <c r="BI487"/>
  <c r="BH487"/>
  <c r="BG487"/>
  <c r="BF487"/>
  <c r="T487"/>
  <c r="R487"/>
  <c r="P487"/>
  <c r="BI485"/>
  <c r="BH485"/>
  <c r="BG485"/>
  <c r="BF485"/>
  <c r="T485"/>
  <c r="R485"/>
  <c r="P485"/>
  <c r="BI483"/>
  <c r="BH483"/>
  <c r="BG483"/>
  <c r="BF483"/>
  <c r="T483"/>
  <c r="R483"/>
  <c r="P483"/>
  <c r="BI481"/>
  <c r="BH481"/>
  <c r="BG481"/>
  <c r="BF481"/>
  <c r="T481"/>
  <c r="R481"/>
  <c r="P481"/>
  <c r="BI480"/>
  <c r="BH480"/>
  <c r="BG480"/>
  <c r="BF480"/>
  <c r="T480"/>
  <c r="R480"/>
  <c r="P480"/>
  <c r="BI478"/>
  <c r="BH478"/>
  <c r="BG478"/>
  <c r="BF478"/>
  <c r="T478"/>
  <c r="R478"/>
  <c r="P478"/>
  <c r="BI474"/>
  <c r="BH474"/>
  <c r="BG474"/>
  <c r="BF474"/>
  <c r="T474"/>
  <c r="R474"/>
  <c r="P474"/>
  <c r="BI473"/>
  <c r="BH473"/>
  <c r="BG473"/>
  <c r="BF473"/>
  <c r="T473"/>
  <c r="R473"/>
  <c r="P473"/>
  <c r="BI472"/>
  <c r="BH472"/>
  <c r="BG472"/>
  <c r="BF472"/>
  <c r="T472"/>
  <c r="R472"/>
  <c r="P472"/>
  <c r="BI457"/>
  <c r="BH457"/>
  <c r="BG457"/>
  <c r="BF457"/>
  <c r="T457"/>
  <c r="R457"/>
  <c r="P457"/>
  <c r="BI455"/>
  <c r="BH455"/>
  <c r="BG455"/>
  <c r="BF455"/>
  <c r="T455"/>
  <c r="R455"/>
  <c r="P455"/>
  <c r="BI454"/>
  <c r="BH454"/>
  <c r="BG454"/>
  <c r="BF454"/>
  <c r="T454"/>
  <c r="R454"/>
  <c r="P454"/>
  <c r="BI452"/>
  <c r="BH452"/>
  <c r="BG452"/>
  <c r="BF452"/>
  <c r="T452"/>
  <c r="R452"/>
  <c r="P452"/>
  <c r="BI445"/>
  <c r="BH445"/>
  <c r="BG445"/>
  <c r="BF445"/>
  <c r="T445"/>
  <c r="R445"/>
  <c r="P445"/>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1"/>
  <c r="BH411"/>
  <c r="BG411"/>
  <c r="BF411"/>
  <c r="T411"/>
  <c r="R411"/>
  <c r="P411"/>
  <c r="BI409"/>
  <c r="BH409"/>
  <c r="BG409"/>
  <c r="BF409"/>
  <c r="T409"/>
  <c r="R409"/>
  <c r="P409"/>
  <c r="BI407"/>
  <c r="BH407"/>
  <c r="BG407"/>
  <c r="BF407"/>
  <c r="T407"/>
  <c r="R407"/>
  <c r="P407"/>
  <c r="BI406"/>
  <c r="BH406"/>
  <c r="BG406"/>
  <c r="BF406"/>
  <c r="T406"/>
  <c r="R406"/>
  <c r="P406"/>
  <c r="BI405"/>
  <c r="BH405"/>
  <c r="BG405"/>
  <c r="BF405"/>
  <c r="T405"/>
  <c r="R405"/>
  <c r="P405"/>
  <c r="BI403"/>
  <c r="BH403"/>
  <c r="BG403"/>
  <c r="BF403"/>
  <c r="T403"/>
  <c r="R403"/>
  <c r="P403"/>
  <c r="BI400"/>
  <c r="BH400"/>
  <c r="BG400"/>
  <c r="BF400"/>
  <c r="T400"/>
  <c r="R400"/>
  <c r="P400"/>
  <c r="BI398"/>
  <c r="BH398"/>
  <c r="BG398"/>
  <c r="BF398"/>
  <c r="T398"/>
  <c r="R398"/>
  <c r="P398"/>
  <c r="BI396"/>
  <c r="BH396"/>
  <c r="BG396"/>
  <c r="BF396"/>
  <c r="T396"/>
  <c r="R396"/>
  <c r="P396"/>
  <c r="BI394"/>
  <c r="BH394"/>
  <c r="BG394"/>
  <c r="BF394"/>
  <c r="T394"/>
  <c r="R394"/>
  <c r="P394"/>
  <c r="BI392"/>
  <c r="BH392"/>
  <c r="BG392"/>
  <c r="BF392"/>
  <c r="T392"/>
  <c r="R392"/>
  <c r="P392"/>
  <c r="BI381"/>
  <c r="BH381"/>
  <c r="BG381"/>
  <c r="BF381"/>
  <c r="T381"/>
  <c r="R381"/>
  <c r="P381"/>
  <c r="BI379"/>
  <c r="BH379"/>
  <c r="BG379"/>
  <c r="BF379"/>
  <c r="T379"/>
  <c r="R379"/>
  <c r="P379"/>
  <c r="BI377"/>
  <c r="BH377"/>
  <c r="BG377"/>
  <c r="BF377"/>
  <c r="T377"/>
  <c r="R377"/>
  <c r="P377"/>
  <c r="BI375"/>
  <c r="BH375"/>
  <c r="BG375"/>
  <c r="BF375"/>
  <c r="T375"/>
  <c r="R375"/>
  <c r="P375"/>
  <c r="BI371"/>
  <c r="BH371"/>
  <c r="BG371"/>
  <c r="BF371"/>
  <c r="T371"/>
  <c r="R371"/>
  <c r="P371"/>
  <c r="BI367"/>
  <c r="BH367"/>
  <c r="BG367"/>
  <c r="BF367"/>
  <c r="T367"/>
  <c r="R367"/>
  <c r="P367"/>
  <c r="BI365"/>
  <c r="BH365"/>
  <c r="BG365"/>
  <c r="BF365"/>
  <c r="T365"/>
  <c r="R365"/>
  <c r="P365"/>
  <c r="BI363"/>
  <c r="BH363"/>
  <c r="BG363"/>
  <c r="BF363"/>
  <c r="T363"/>
  <c r="R363"/>
  <c r="P363"/>
  <c r="BI361"/>
  <c r="BH361"/>
  <c r="BG361"/>
  <c r="BF361"/>
  <c r="T361"/>
  <c r="R361"/>
  <c r="P361"/>
  <c r="BI357"/>
  <c r="BH357"/>
  <c r="BG357"/>
  <c r="BF357"/>
  <c r="T357"/>
  <c r="R357"/>
  <c r="P357"/>
  <c r="BI353"/>
  <c r="BH353"/>
  <c r="BG353"/>
  <c r="BF353"/>
  <c r="T353"/>
  <c r="R353"/>
  <c r="P353"/>
  <c r="BI349"/>
  <c r="BH349"/>
  <c r="BG349"/>
  <c r="BF349"/>
  <c r="T349"/>
  <c r="R349"/>
  <c r="P349"/>
  <c r="BI347"/>
  <c r="BH347"/>
  <c r="BG347"/>
  <c r="BF347"/>
  <c r="T347"/>
  <c r="R347"/>
  <c r="P347"/>
  <c r="BI345"/>
  <c r="BH345"/>
  <c r="BG345"/>
  <c r="BF345"/>
  <c r="T345"/>
  <c r="R345"/>
  <c r="P345"/>
  <c r="BI343"/>
  <c r="BH343"/>
  <c r="BG343"/>
  <c r="BF343"/>
  <c r="T343"/>
  <c r="R343"/>
  <c r="P343"/>
  <c r="BI339"/>
  <c r="BH339"/>
  <c r="BG339"/>
  <c r="BF339"/>
  <c r="T339"/>
  <c r="R339"/>
  <c r="P339"/>
  <c r="BI337"/>
  <c r="BH337"/>
  <c r="BG337"/>
  <c r="BF337"/>
  <c r="T337"/>
  <c r="R337"/>
  <c r="P337"/>
  <c r="BI335"/>
  <c r="BH335"/>
  <c r="BG335"/>
  <c r="BF335"/>
  <c r="T335"/>
  <c r="R335"/>
  <c r="P335"/>
  <c r="BI330"/>
  <c r="BH330"/>
  <c r="BG330"/>
  <c r="BF330"/>
  <c r="T330"/>
  <c r="R330"/>
  <c r="P330"/>
  <c r="BI329"/>
  <c r="BH329"/>
  <c r="BG329"/>
  <c r="BF329"/>
  <c r="T329"/>
  <c r="R329"/>
  <c r="P329"/>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0"/>
  <c r="BH320"/>
  <c r="BG320"/>
  <c r="BF320"/>
  <c r="T320"/>
  <c r="R320"/>
  <c r="P320"/>
  <c r="BI318"/>
  <c r="BH318"/>
  <c r="BG318"/>
  <c r="BF318"/>
  <c r="T318"/>
  <c r="R318"/>
  <c r="P318"/>
  <c r="BI317"/>
  <c r="BH317"/>
  <c r="BG317"/>
  <c r="BF317"/>
  <c r="T317"/>
  <c r="R317"/>
  <c r="P317"/>
  <c r="BI310"/>
  <c r="BH310"/>
  <c r="BG310"/>
  <c r="BF310"/>
  <c r="T310"/>
  <c r="R310"/>
  <c r="P310"/>
  <c r="BI308"/>
  <c r="BH308"/>
  <c r="BG308"/>
  <c r="BF308"/>
  <c r="T308"/>
  <c r="R308"/>
  <c r="P308"/>
  <c r="BI307"/>
  <c r="BH307"/>
  <c r="BG307"/>
  <c r="BF307"/>
  <c r="T307"/>
  <c r="R307"/>
  <c r="P307"/>
  <c r="BI305"/>
  <c r="BH305"/>
  <c r="BG305"/>
  <c r="BF305"/>
  <c r="T305"/>
  <c r="R305"/>
  <c r="P305"/>
  <c r="BI303"/>
  <c r="BH303"/>
  <c r="BG303"/>
  <c r="BF303"/>
  <c r="T303"/>
  <c r="R303"/>
  <c r="P303"/>
  <c r="BI302"/>
  <c r="BH302"/>
  <c r="BG302"/>
  <c r="BF302"/>
  <c r="T302"/>
  <c r="R302"/>
  <c r="P302"/>
  <c r="BI300"/>
  <c r="BH300"/>
  <c r="BG300"/>
  <c r="BF300"/>
  <c r="T300"/>
  <c r="R300"/>
  <c r="P300"/>
  <c r="BI296"/>
  <c r="BH296"/>
  <c r="BG296"/>
  <c r="BF296"/>
  <c r="T296"/>
  <c r="R296"/>
  <c r="P296"/>
  <c r="BI294"/>
  <c r="BH294"/>
  <c r="BG294"/>
  <c r="BF294"/>
  <c r="T294"/>
  <c r="R294"/>
  <c r="P294"/>
  <c r="BI290"/>
  <c r="BH290"/>
  <c r="BG290"/>
  <c r="BF290"/>
  <c r="T290"/>
  <c r="R290"/>
  <c r="P290"/>
  <c r="BI286"/>
  <c r="BH286"/>
  <c r="BG286"/>
  <c r="BF286"/>
  <c r="T286"/>
  <c r="R286"/>
  <c r="P286"/>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2"/>
  <c r="BH272"/>
  <c r="BG272"/>
  <c r="BF272"/>
  <c r="T272"/>
  <c r="R272"/>
  <c r="P272"/>
  <c r="BI258"/>
  <c r="BH258"/>
  <c r="BG258"/>
  <c r="BF258"/>
  <c r="T258"/>
  <c r="R258"/>
  <c r="P258"/>
  <c r="BI256"/>
  <c r="BH256"/>
  <c r="BG256"/>
  <c r="BF256"/>
  <c r="T256"/>
  <c r="R256"/>
  <c r="P256"/>
  <c r="BI254"/>
  <c r="BH254"/>
  <c r="BG254"/>
  <c r="BF254"/>
  <c r="T254"/>
  <c r="R254"/>
  <c r="P254"/>
  <c r="BI251"/>
  <c r="BH251"/>
  <c r="BG251"/>
  <c r="BF251"/>
  <c r="T251"/>
  <c r="R251"/>
  <c r="P251"/>
  <c r="BI249"/>
  <c r="BH249"/>
  <c r="BG249"/>
  <c r="BF249"/>
  <c r="T249"/>
  <c r="R249"/>
  <c r="P249"/>
  <c r="BI245"/>
  <c r="BH245"/>
  <c r="BG245"/>
  <c r="BF245"/>
  <c r="T245"/>
  <c r="R245"/>
  <c r="P245"/>
  <c r="BI241"/>
  <c r="BH241"/>
  <c r="BG241"/>
  <c r="BF241"/>
  <c r="T241"/>
  <c r="R241"/>
  <c r="P241"/>
  <c r="BI237"/>
  <c r="BH237"/>
  <c r="BG237"/>
  <c r="BF237"/>
  <c r="T237"/>
  <c r="R237"/>
  <c r="P237"/>
  <c r="BI230"/>
  <c r="BH230"/>
  <c r="BG230"/>
  <c r="BF230"/>
  <c r="T230"/>
  <c r="R230"/>
  <c r="P230"/>
  <c r="BI228"/>
  <c r="BH228"/>
  <c r="BG228"/>
  <c r="BF228"/>
  <c r="T228"/>
  <c r="R228"/>
  <c r="P228"/>
  <c r="BI225"/>
  <c r="BH225"/>
  <c r="BG225"/>
  <c r="BF225"/>
  <c r="T225"/>
  <c r="R225"/>
  <c r="P225"/>
  <c r="BI218"/>
  <c r="BH218"/>
  <c r="BG218"/>
  <c r="BF218"/>
  <c r="T218"/>
  <c r="R218"/>
  <c r="P218"/>
  <c r="BI216"/>
  <c r="BH216"/>
  <c r="BG216"/>
  <c r="BF216"/>
  <c r="T216"/>
  <c r="R216"/>
  <c r="P216"/>
  <c r="BI214"/>
  <c r="BH214"/>
  <c r="BG214"/>
  <c r="BF214"/>
  <c r="T214"/>
  <c r="R214"/>
  <c r="P214"/>
  <c r="BI207"/>
  <c r="BH207"/>
  <c r="BG207"/>
  <c r="BF207"/>
  <c r="T207"/>
  <c r="R207"/>
  <c r="P207"/>
  <c r="BI202"/>
  <c r="BH202"/>
  <c r="BG202"/>
  <c r="BF202"/>
  <c r="T202"/>
  <c r="R202"/>
  <c r="P202"/>
  <c r="BI200"/>
  <c r="BH200"/>
  <c r="BG200"/>
  <c r="BF200"/>
  <c r="T200"/>
  <c r="R200"/>
  <c r="P200"/>
  <c r="BI199"/>
  <c r="BH199"/>
  <c r="BG199"/>
  <c r="BF199"/>
  <c r="T199"/>
  <c r="R199"/>
  <c r="P199"/>
  <c r="BI193"/>
  <c r="BH193"/>
  <c r="BG193"/>
  <c r="BF193"/>
  <c r="T193"/>
  <c r="R193"/>
  <c r="P193"/>
  <c r="BI186"/>
  <c r="BH186"/>
  <c r="BG186"/>
  <c r="BF186"/>
  <c r="T186"/>
  <c r="R186"/>
  <c r="P186"/>
  <c r="BI184"/>
  <c r="BH184"/>
  <c r="BG184"/>
  <c r="BF184"/>
  <c r="T184"/>
  <c r="R184"/>
  <c r="P184"/>
  <c r="BI182"/>
  <c r="BH182"/>
  <c r="BG182"/>
  <c r="BF182"/>
  <c r="T182"/>
  <c r="R182"/>
  <c r="P182"/>
  <c r="BI181"/>
  <c r="BH181"/>
  <c r="BG181"/>
  <c r="BF181"/>
  <c r="T181"/>
  <c r="R181"/>
  <c r="P181"/>
  <c r="BI173"/>
  <c r="BH173"/>
  <c r="BG173"/>
  <c r="BF173"/>
  <c r="T173"/>
  <c r="R173"/>
  <c r="P173"/>
  <c r="BI171"/>
  <c r="BH171"/>
  <c r="BG171"/>
  <c r="BF171"/>
  <c r="T171"/>
  <c r="R171"/>
  <c r="P171"/>
  <c r="BI169"/>
  <c r="BH169"/>
  <c r="BG169"/>
  <c r="BF169"/>
  <c r="T169"/>
  <c r="R169"/>
  <c r="P169"/>
  <c r="BI165"/>
  <c r="BH165"/>
  <c r="BG165"/>
  <c r="BF165"/>
  <c r="T165"/>
  <c r="R165"/>
  <c r="P165"/>
  <c r="BI161"/>
  <c r="BH161"/>
  <c r="BG161"/>
  <c r="BF161"/>
  <c r="T161"/>
  <c r="R161"/>
  <c r="P161"/>
  <c r="BI159"/>
  <c r="BH159"/>
  <c r="BG159"/>
  <c r="BF159"/>
  <c r="T159"/>
  <c r="R159"/>
  <c r="P159"/>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1"/>
  <c r="BH141"/>
  <c r="BG141"/>
  <c r="BF141"/>
  <c r="T141"/>
  <c r="R141"/>
  <c r="P141"/>
  <c r="BI140"/>
  <c r="BH140"/>
  <c r="BG140"/>
  <c r="BF140"/>
  <c r="T140"/>
  <c r="R140"/>
  <c r="P140"/>
  <c r="J134"/>
  <c r="J133"/>
  <c r="F133"/>
  <c r="F131"/>
  <c r="E129"/>
  <c r="J92"/>
  <c r="J91"/>
  <c r="F91"/>
  <c r="F89"/>
  <c r="E87"/>
  <c r="J18"/>
  <c r="E18"/>
  <c r="F134"/>
  <c r="J17"/>
  <c r="J12"/>
  <c r="J131" s="1"/>
  <c r="E7"/>
  <c r="E127" s="1"/>
  <c r="L90" i="1"/>
  <c r="AM90"/>
  <c r="AM89"/>
  <c r="L89"/>
  <c r="AM87"/>
  <c r="L87"/>
  <c r="L85"/>
  <c r="L84"/>
  <c r="J563" i="2"/>
  <c r="J553"/>
  <c r="J549"/>
  <c r="BK545"/>
  <c r="J542"/>
  <c r="BK539"/>
  <c r="J538"/>
  <c r="J535"/>
  <c r="BK530"/>
  <c r="J524"/>
  <c r="BK514"/>
  <c r="BK509"/>
  <c r="BK502"/>
  <c r="J497"/>
  <c r="J491"/>
  <c r="J487"/>
  <c r="BK481"/>
  <c r="J478"/>
  <c r="BK473"/>
  <c r="BK457"/>
  <c r="J454"/>
  <c r="J438"/>
  <c r="BK432"/>
  <c r="J428"/>
  <c r="J424"/>
  <c r="BK420"/>
  <c r="BK418"/>
  <c r="BK416"/>
  <c r="BK414"/>
  <c r="BK407"/>
  <c r="BK403"/>
  <c r="J398"/>
  <c r="BK392"/>
  <c r="J379"/>
  <c r="J375"/>
  <c r="BK365"/>
  <c r="BK361"/>
  <c r="BK353"/>
  <c r="BK347"/>
  <c r="J343"/>
  <c r="BK335"/>
  <c r="BK329"/>
  <c r="BK324"/>
  <c r="J323"/>
  <c r="BK317"/>
  <c r="BK308"/>
  <c r="J303"/>
  <c r="J296"/>
  <c r="BK283"/>
  <c r="BK275"/>
  <c r="J272"/>
  <c r="BK245"/>
  <c r="J228"/>
  <c r="BK214"/>
  <c r="BK199"/>
  <c r="BK173"/>
  <c r="J165"/>
  <c r="BK153"/>
  <c r="BK149"/>
  <c r="BK125" i="3"/>
  <c r="J128" i="4"/>
  <c r="BK130"/>
  <c r="BK561" i="2"/>
  <c r="J559"/>
  <c r="BK550"/>
  <c r="J547"/>
  <c r="BK544"/>
  <c r="BK542"/>
  <c r="J540"/>
  <c r="J537"/>
  <c r="BK534"/>
  <c r="J525"/>
  <c r="BK522"/>
  <c r="BK519"/>
  <c r="BK511"/>
  <c r="J506"/>
  <c r="J500"/>
  <c r="BK493"/>
  <c r="BK485"/>
  <c r="BK480"/>
  <c r="BK472"/>
  <c r="BK454"/>
  <c r="BK436"/>
  <c r="J432"/>
  <c r="BK428"/>
  <c r="J422"/>
  <c r="J419"/>
  <c r="J416"/>
  <c r="BK411"/>
  <c r="BK405"/>
  <c r="J400"/>
  <c r="J396"/>
  <c r="J381"/>
  <c r="BK371"/>
  <c r="J365"/>
  <c r="J357"/>
  <c r="J347"/>
  <c r="BK339"/>
  <c r="J335"/>
  <c r="BK327"/>
  <c r="BK325"/>
  <c r="BK323"/>
  <c r="BK320"/>
  <c r="J317"/>
  <c r="BK307"/>
  <c r="J305"/>
  <c r="J300"/>
  <c r="J290"/>
  <c r="J281"/>
  <c r="BK273"/>
  <c r="BK251"/>
  <c r="BK237"/>
  <c r="J218"/>
  <c r="BK202"/>
  <c r="J199"/>
  <c r="J173"/>
  <c r="BK161"/>
  <c r="J152"/>
  <c r="BK140"/>
  <c r="J128" i="3"/>
  <c r="BK128"/>
  <c r="BK125" i="4"/>
  <c r="BK254" i="2"/>
  <c r="J245"/>
  <c r="J230"/>
  <c r="J202"/>
  <c r="J184"/>
  <c r="BK169"/>
  <c r="J153"/>
  <c r="J150"/>
  <c r="AS94" i="1"/>
  <c r="J302" i="2"/>
  <c r="BK294"/>
  <c r="BK281"/>
  <c r="BK272"/>
  <c r="J254"/>
  <c r="BK228"/>
  <c r="J216"/>
  <c r="BK200"/>
  <c r="BK184"/>
  <c r="BK171"/>
  <c r="J159"/>
  <c r="BK151"/>
  <c r="J141"/>
  <c r="BK132" i="3"/>
  <c r="J125"/>
  <c r="J132" i="4"/>
  <c r="BK296" i="2"/>
  <c r="J286"/>
  <c r="BK279"/>
  <c r="J275"/>
  <c r="J258"/>
  <c r="J251"/>
  <c r="J241"/>
  <c r="J225"/>
  <c r="J214"/>
  <c r="BK193"/>
  <c r="BK182"/>
  <c r="J171"/>
  <c r="BK159"/>
  <c r="BK150"/>
  <c r="BK565"/>
  <c r="BK559"/>
  <c r="BK553"/>
  <c r="BK547"/>
  <c r="J545"/>
  <c r="J543"/>
  <c r="J541"/>
  <c r="J539"/>
  <c r="J536"/>
  <c r="J534"/>
  <c r="J530"/>
  <c r="J523"/>
  <c r="J521"/>
  <c r="BK516"/>
  <c r="J509"/>
  <c r="BK497"/>
  <c r="BK491"/>
  <c r="BK487"/>
  <c r="BK483"/>
  <c r="J480"/>
  <c r="J474"/>
  <c r="J472"/>
  <c r="J455"/>
  <c r="J452"/>
  <c r="BK438"/>
  <c r="J434"/>
  <c r="J430"/>
  <c r="J426"/>
  <c r="BK421"/>
  <c r="J420"/>
  <c r="BK417"/>
  <c r="J415"/>
  <c r="BK409"/>
  <c r="BK406"/>
  <c r="J403"/>
  <c r="BK394"/>
  <c r="BK381"/>
  <c r="BK377"/>
  <c r="J367"/>
  <c r="J363"/>
  <c r="J353"/>
  <c r="BK345"/>
  <c r="J339"/>
  <c r="J330"/>
  <c r="BK326"/>
  <c r="J325"/>
  <c r="J322"/>
  <c r="J318"/>
  <c r="J310"/>
  <c r="BK305"/>
  <c r="BK300"/>
  <c r="J294"/>
  <c r="J283"/>
  <c r="J277"/>
  <c r="BK256"/>
  <c r="BK241"/>
  <c r="BK225"/>
  <c r="BK207"/>
  <c r="J186"/>
  <c r="BK181"/>
  <c r="BK165"/>
  <c r="BK155"/>
  <c r="J151"/>
  <c r="J140"/>
  <c r="J132" i="3"/>
  <c r="J125" i="4"/>
  <c r="J565" i="2"/>
  <c r="J561"/>
  <c r="J555"/>
  <c r="BK549"/>
  <c r="J546"/>
  <c r="BK543"/>
  <c r="BK540"/>
  <c r="BK537"/>
  <c r="BK535"/>
  <c r="J532"/>
  <c r="BK524"/>
  <c r="J522"/>
  <c r="J519"/>
  <c r="J514"/>
  <c r="BK506"/>
  <c r="BK500"/>
  <c r="J494"/>
  <c r="BK489"/>
  <c r="J485"/>
  <c r="J481"/>
  <c r="BK474"/>
  <c r="J457"/>
  <c r="BK452"/>
  <c r="J445"/>
  <c r="J436"/>
  <c r="BK430"/>
  <c r="BK424"/>
  <c r="J421"/>
  <c r="J418"/>
  <c r="BK415"/>
  <c r="J411"/>
  <c r="J407"/>
  <c r="J405"/>
  <c r="BK398"/>
  <c r="J394"/>
  <c r="BK379"/>
  <c r="BK375"/>
  <c r="BK367"/>
  <c r="J361"/>
  <c r="BK349"/>
  <c r="J345"/>
  <c r="BK337"/>
  <c r="BK330"/>
  <c r="J327"/>
  <c r="J324"/>
  <c r="J320"/>
  <c r="BK310"/>
  <c r="J307"/>
  <c r="BK302"/>
  <c r="BK286"/>
  <c r="BK277"/>
  <c r="J273"/>
  <c r="J256"/>
  <c r="BK249"/>
  <c r="BK230"/>
  <c r="BK216"/>
  <c r="J200"/>
  <c r="BK186"/>
  <c r="J182"/>
  <c r="J169"/>
  <c r="J155"/>
  <c r="BK141"/>
  <c r="BK130" i="3"/>
  <c r="J130"/>
  <c r="BK132" i="4"/>
  <c r="BK128"/>
  <c r="J130"/>
  <c r="BK563" i="2"/>
  <c r="BK555"/>
  <c r="J550"/>
  <c r="BK546"/>
  <c r="J544"/>
  <c r="BK541"/>
  <c r="BK538"/>
  <c r="BK536"/>
  <c r="BK532"/>
  <c r="BK525"/>
  <c r="BK523"/>
  <c r="BK521"/>
  <c r="J516"/>
  <c r="J511"/>
  <c r="J502"/>
  <c r="BK494"/>
  <c r="J493"/>
  <c r="J489"/>
  <c r="J483"/>
  <c r="BK478"/>
  <c r="J473"/>
  <c r="BK455"/>
  <c r="BK445"/>
  <c r="BK434"/>
  <c r="BK426"/>
  <c r="BK422"/>
  <c r="BK419"/>
  <c r="J417"/>
  <c r="J414"/>
  <c r="J409"/>
  <c r="J406"/>
  <c r="BK400"/>
  <c r="BK396"/>
  <c r="J392"/>
  <c r="J377"/>
  <c r="J371"/>
  <c r="BK363"/>
  <c r="BK357"/>
  <c r="J349"/>
  <c r="BK343"/>
  <c r="J337"/>
  <c r="J329"/>
  <c r="J326"/>
  <c r="BK322"/>
  <c r="BK318"/>
  <c r="J308"/>
  <c r="BK303"/>
  <c r="BK290"/>
  <c r="J279"/>
  <c r="BK258"/>
  <c r="J249"/>
  <c r="J237"/>
  <c r="BK218"/>
  <c r="J207"/>
  <c r="J193"/>
  <c r="J181"/>
  <c r="J161"/>
  <c r="BK152"/>
  <c r="J149"/>
  <c r="F34" i="4" l="1"/>
  <c r="BA97" i="1" s="1"/>
  <c r="J34" i="2"/>
  <c r="AW95" i="1" s="1"/>
  <c r="P557" i="2"/>
  <c r="F36"/>
  <c r="BC95" i="1" s="1"/>
  <c r="T557" i="2"/>
  <c r="R557"/>
  <c r="T122" i="3"/>
  <c r="P126"/>
  <c r="P122" s="1"/>
  <c r="AU96" i="1" s="1"/>
  <c r="P122" i="4"/>
  <c r="AU97" i="1"/>
  <c r="T126" i="4"/>
  <c r="T122" s="1"/>
  <c r="R139" i="2"/>
  <c r="BK334"/>
  <c r="J334" s="1"/>
  <c r="J101" s="1"/>
  <c r="BK413"/>
  <c r="J413" s="1"/>
  <c r="J103" s="1"/>
  <c r="BK482"/>
  <c r="J482" s="1"/>
  <c r="J104" s="1"/>
  <c r="BK499"/>
  <c r="J499" s="1"/>
  <c r="J107" s="1"/>
  <c r="T505"/>
  <c r="T498" s="1"/>
  <c r="T520"/>
  <c r="R552"/>
  <c r="R551"/>
  <c r="T139"/>
  <c r="BK316"/>
  <c r="J316" s="1"/>
  <c r="J100" s="1"/>
  <c r="R316"/>
  <c r="R413"/>
  <c r="BK505"/>
  <c r="J505" s="1"/>
  <c r="J108" s="1"/>
  <c r="R520"/>
  <c r="P552"/>
  <c r="P551"/>
  <c r="P139"/>
  <c r="T285"/>
  <c r="T334"/>
  <c r="P402"/>
  <c r="R402"/>
  <c r="P482"/>
  <c r="P505"/>
  <c r="BK533"/>
  <c r="J533"/>
  <c r="J110" s="1"/>
  <c r="T552"/>
  <c r="T551" s="1"/>
  <c r="BK139"/>
  <c r="J139" s="1"/>
  <c r="J98" s="1"/>
  <c r="R285"/>
  <c r="R334"/>
  <c r="BK402"/>
  <c r="J402" s="1"/>
  <c r="J102" s="1"/>
  <c r="T402"/>
  <c r="R482"/>
  <c r="R505"/>
  <c r="P533"/>
  <c r="BK552"/>
  <c r="BK551" s="1"/>
  <c r="J551" s="1"/>
  <c r="J111" s="1"/>
  <c r="P285"/>
  <c r="P316"/>
  <c r="T316"/>
  <c r="T413"/>
  <c r="R499"/>
  <c r="BK520"/>
  <c r="J520" s="1"/>
  <c r="J109" s="1"/>
  <c r="T533"/>
  <c r="BK285"/>
  <c r="J285" s="1"/>
  <c r="J99" s="1"/>
  <c r="P334"/>
  <c r="P413"/>
  <c r="T482"/>
  <c r="P499"/>
  <c r="T499"/>
  <c r="P520"/>
  <c r="R533"/>
  <c r="BK564"/>
  <c r="J564" s="1"/>
  <c r="J117" s="1"/>
  <c r="BK496"/>
  <c r="J496" s="1"/>
  <c r="J105" s="1"/>
  <c r="BK558"/>
  <c r="J558" s="1"/>
  <c r="J114" s="1"/>
  <c r="BK127" i="4"/>
  <c r="BK562" i="2"/>
  <c r="J562" s="1"/>
  <c r="J116" s="1"/>
  <c r="BK129" i="4"/>
  <c r="J129" s="1"/>
  <c r="J101" s="1"/>
  <c r="BK560" i="2"/>
  <c r="J560" s="1"/>
  <c r="J115" s="1"/>
  <c r="BK127" i="3"/>
  <c r="J127"/>
  <c r="J100" s="1"/>
  <c r="BK124" i="4"/>
  <c r="J124" s="1"/>
  <c r="J98" s="1"/>
  <c r="BK124" i="3"/>
  <c r="J124" s="1"/>
  <c r="J98" s="1"/>
  <c r="BK129"/>
  <c r="J129" s="1"/>
  <c r="J101" s="1"/>
  <c r="BK131"/>
  <c r="J131" s="1"/>
  <c r="J102" s="1"/>
  <c r="BK131" i="4"/>
  <c r="J131" s="1"/>
  <c r="J102" s="1"/>
  <c r="E85"/>
  <c r="BE128"/>
  <c r="J116"/>
  <c r="F92"/>
  <c r="BE125"/>
  <c r="BE130"/>
  <c r="BE132"/>
  <c r="J89" i="3"/>
  <c r="E85"/>
  <c r="BE130"/>
  <c r="BE132"/>
  <c r="BE125"/>
  <c r="BK138" i="2"/>
  <c r="F92" i="3"/>
  <c r="BE128"/>
  <c r="E85" i="2"/>
  <c r="J89"/>
  <c r="F92"/>
  <c r="BE140"/>
  <c r="BE141"/>
  <c r="BE149"/>
  <c r="BE150"/>
  <c r="BE151"/>
  <c r="BE152"/>
  <c r="BE153"/>
  <c r="BE155"/>
  <c r="BE159"/>
  <c r="BE161"/>
  <c r="BE165"/>
  <c r="BE169"/>
  <c r="BE171"/>
  <c r="BE173"/>
  <c r="BE181"/>
  <c r="BE182"/>
  <c r="BE184"/>
  <c r="BE186"/>
  <c r="BE193"/>
  <c r="BE199"/>
  <c r="BE200"/>
  <c r="BE202"/>
  <c r="BE207"/>
  <c r="BE214"/>
  <c r="BE216"/>
  <c r="BE218"/>
  <c r="BE225"/>
  <c r="BE228"/>
  <c r="BE230"/>
  <c r="BE237"/>
  <c r="BE241"/>
  <c r="BE245"/>
  <c r="BE249"/>
  <c r="BE251"/>
  <c r="BE254"/>
  <c r="BE256"/>
  <c r="BE258"/>
  <c r="BE272"/>
  <c r="BE273"/>
  <c r="BE275"/>
  <c r="BE277"/>
  <c r="BE279"/>
  <c r="BE281"/>
  <c r="BE283"/>
  <c r="BE286"/>
  <c r="BE290"/>
  <c r="BE294"/>
  <c r="BE296"/>
  <c r="BE300"/>
  <c r="BE302"/>
  <c r="BE303"/>
  <c r="BE305"/>
  <c r="BE307"/>
  <c r="BE308"/>
  <c r="BE310"/>
  <c r="BE317"/>
  <c r="BE318"/>
  <c r="BE320"/>
  <c r="BE322"/>
  <c r="BE323"/>
  <c r="BE324"/>
  <c r="BE325"/>
  <c r="BE326"/>
  <c r="BE327"/>
  <c r="BE329"/>
  <c r="BE330"/>
  <c r="BE335"/>
  <c r="BE337"/>
  <c r="BE339"/>
  <c r="BE343"/>
  <c r="BE345"/>
  <c r="BE347"/>
  <c r="BE349"/>
  <c r="BE353"/>
  <c r="BE357"/>
  <c r="BE361"/>
  <c r="BE363"/>
  <c r="BE365"/>
  <c r="BE367"/>
  <c r="BE371"/>
  <c r="BE375"/>
  <c r="BE377"/>
  <c r="BE379"/>
  <c r="BE381"/>
  <c r="BE392"/>
  <c r="BE394"/>
  <c r="BE396"/>
  <c r="BE398"/>
  <c r="BE400"/>
  <c r="BE403"/>
  <c r="BE405"/>
  <c r="BE406"/>
  <c r="BE407"/>
  <c r="BE409"/>
  <c r="BE411"/>
  <c r="BE414"/>
  <c r="BE415"/>
  <c r="BE416"/>
  <c r="BE417"/>
  <c r="BE418"/>
  <c r="BE419"/>
  <c r="BE420"/>
  <c r="BE421"/>
  <c r="BE422"/>
  <c r="BE424"/>
  <c r="BE426"/>
  <c r="BE428"/>
  <c r="BE430"/>
  <c r="BE432"/>
  <c r="BE434"/>
  <c r="BE436"/>
  <c r="BE438"/>
  <c r="BE445"/>
  <c r="BE452"/>
  <c r="BE454"/>
  <c r="BE455"/>
  <c r="BE457"/>
  <c r="BE472"/>
  <c r="BE473"/>
  <c r="BE474"/>
  <c r="BE478"/>
  <c r="BE480"/>
  <c r="BE481"/>
  <c r="BE483"/>
  <c r="BE485"/>
  <c r="BE487"/>
  <c r="BE489"/>
  <c r="BE491"/>
  <c r="BE493"/>
  <c r="BE494"/>
  <c r="BE497"/>
  <c r="BE500"/>
  <c r="BE502"/>
  <c r="BE506"/>
  <c r="BE509"/>
  <c r="BE511"/>
  <c r="BE514"/>
  <c r="BE516"/>
  <c r="BE519"/>
  <c r="BE521"/>
  <c r="BE522"/>
  <c r="BE523"/>
  <c r="BE524"/>
  <c r="BE525"/>
  <c r="BE530"/>
  <c r="BE532"/>
  <c r="BE534"/>
  <c r="BE535"/>
  <c r="BE536"/>
  <c r="BE537"/>
  <c r="BE538"/>
  <c r="BE539"/>
  <c r="BE540"/>
  <c r="BE541"/>
  <c r="BE542"/>
  <c r="BE543"/>
  <c r="BE544"/>
  <c r="BE545"/>
  <c r="BE546"/>
  <c r="BE547"/>
  <c r="BE549"/>
  <c r="BE550"/>
  <c r="BE553"/>
  <c r="BE555"/>
  <c r="BE559"/>
  <c r="BE561"/>
  <c r="BE563"/>
  <c r="BE565"/>
  <c r="BA95" i="1"/>
  <c r="BB95"/>
  <c r="BD95"/>
  <c r="F37" i="3"/>
  <c r="BD96" i="1" s="1"/>
  <c r="F36" i="4"/>
  <c r="BC97" i="1" s="1"/>
  <c r="J34" i="3"/>
  <c r="AW96" i="1" s="1"/>
  <c r="F37" i="4"/>
  <c r="BD97" i="1" s="1"/>
  <c r="F36" i="3"/>
  <c r="BC96" i="1" s="1"/>
  <c r="J34" i="4"/>
  <c r="AW97" i="1" s="1"/>
  <c r="F35" i="4"/>
  <c r="BB97" i="1" s="1"/>
  <c r="F35" i="3"/>
  <c r="BB96" i="1" s="1"/>
  <c r="F34" i="3"/>
  <c r="BA96" i="1" s="1"/>
  <c r="BA94" l="1"/>
  <c r="W30" s="1"/>
  <c r="J552" i="2"/>
  <c r="J112" s="1"/>
  <c r="BK126" i="4"/>
  <c r="J126" s="1"/>
  <c r="J99" s="1"/>
  <c r="R498" i="2"/>
  <c r="T138"/>
  <c r="T137"/>
  <c r="P138"/>
  <c r="P498"/>
  <c r="R138"/>
  <c r="BK557"/>
  <c r="J557" s="1"/>
  <c r="J113" s="1"/>
  <c r="BK123" i="3"/>
  <c r="J123" s="1"/>
  <c r="J97" s="1"/>
  <c r="BK123" i="4"/>
  <c r="BK498" i="2"/>
  <c r="J498" s="1"/>
  <c r="J106" s="1"/>
  <c r="BK126" i="3"/>
  <c r="J126" s="1"/>
  <c r="J99" s="1"/>
  <c r="J127" i="4"/>
  <c r="J100"/>
  <c r="J138" i="2"/>
  <c r="J97" s="1"/>
  <c r="F33" i="3"/>
  <c r="AZ96" i="1" s="1"/>
  <c r="BD94"/>
  <c r="W33" s="1"/>
  <c r="BB94"/>
  <c r="W31" s="1"/>
  <c r="J33" i="2"/>
  <c r="AV95" i="1" s="1"/>
  <c r="AT95" s="1"/>
  <c r="BC94"/>
  <c r="W32" s="1"/>
  <c r="F33" i="4"/>
  <c r="AZ97" i="1" s="1"/>
  <c r="F33" i="2"/>
  <c r="AZ95" i="1" s="1"/>
  <c r="J33" i="3"/>
  <c r="AV96" i="1" s="1"/>
  <c r="AT96" s="1"/>
  <c r="J33" i="4"/>
  <c r="AV97" i="1" s="1"/>
  <c r="AT97" s="1"/>
  <c r="BK122" i="4" l="1"/>
  <c r="J122" s="1"/>
  <c r="J96" s="1"/>
  <c r="P137" i="2"/>
  <c r="AU95" i="1" s="1"/>
  <c r="AU94" s="1"/>
  <c r="R137" i="2"/>
  <c r="AW94" i="1"/>
  <c r="AK30" s="1"/>
  <c r="J123" i="4"/>
  <c r="J97" s="1"/>
  <c r="BK137" i="2"/>
  <c r="J137" s="1"/>
  <c r="J96" s="1"/>
  <c r="BK122" i="3"/>
  <c r="J122" s="1"/>
  <c r="J96" s="1"/>
  <c r="AY94" i="1"/>
  <c r="AX94"/>
  <c r="AZ94"/>
  <c r="W29" s="1"/>
  <c r="J30" i="4" l="1"/>
  <c r="AG97" i="1" s="1"/>
  <c r="AN97" s="1"/>
  <c r="J30" i="3"/>
  <c r="AG96" i="1" s="1"/>
  <c r="J30" i="2"/>
  <c r="AG95" i="1" s="1"/>
  <c r="AN95" s="1"/>
  <c r="AV94"/>
  <c r="AK29" s="1"/>
  <c r="J39" i="4" l="1"/>
  <c r="J39" i="2"/>
  <c r="J39" i="3"/>
  <c r="AN96" i="1"/>
  <c r="AG94"/>
  <c r="AN94" s="1"/>
  <c r="AT94"/>
  <c r="AK26" l="1"/>
  <c r="AK35" s="1"/>
</calcChain>
</file>

<file path=xl/sharedStrings.xml><?xml version="1.0" encoding="utf-8"?>
<sst xmlns="http://schemas.openxmlformats.org/spreadsheetml/2006/main" count="5682" uniqueCount="1218">
  <si>
    <t>Export Komplet</t>
  </si>
  <si>
    <t/>
  </si>
  <si>
    <t>2.0</t>
  </si>
  <si>
    <t>False</t>
  </si>
  <si>
    <t>{b1e9839a-9261-4333-847c-714aad861df0}</t>
  </si>
  <si>
    <t>&gt;&gt;  skryté sloupce  &lt;&lt;</t>
  </si>
  <si>
    <t>0,01</t>
  </si>
  <si>
    <t>21</t>
  </si>
  <si>
    <t>15</t>
  </si>
  <si>
    <t>REKAPITULACE STAVBY</t>
  </si>
  <si>
    <t>v ---  níže se nacházejí doplnkové a pomocné údaje k sestavám  --- v</t>
  </si>
  <si>
    <t>0,001</t>
  </si>
  <si>
    <t>Kód:</t>
  </si>
  <si>
    <t>Stavba:</t>
  </si>
  <si>
    <t>Rekonstrukce sportovního hřiště</t>
  </si>
  <si>
    <t>KSO:</t>
  </si>
  <si>
    <t>CC-CZ:</t>
  </si>
  <si>
    <t>Místo:</t>
  </si>
  <si>
    <t>ZŠ Břeclav</t>
  </si>
  <si>
    <t>Datum:</t>
  </si>
  <si>
    <t>Zadavatel:</t>
  </si>
  <si>
    <t>IČ:</t>
  </si>
  <si>
    <t>Město Břeclav</t>
  </si>
  <si>
    <t>DIČ:</t>
  </si>
  <si>
    <t>Zhotovitel:</t>
  </si>
  <si>
    <t xml:space="preserve"> </t>
  </si>
  <si>
    <t>Projektant:</t>
  </si>
  <si>
    <t>Sportovní projekty s.r.o.</t>
  </si>
  <si>
    <t>True</t>
  </si>
  <si>
    <t>Zpracovatel:</t>
  </si>
  <si>
    <t>F.Pecka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</si>
  <si>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</si>
  <si>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</si>
  <si>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</si>
  <si>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</si>
  <si>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</si>
  <si>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</si>
  <si>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</si>
  <si>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</si>
  <si>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</si>
  <si>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</si>
  <si>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</si>
  <si>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</si>
  <si>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</si>
  <si>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</si>
  <si>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</si>
  <si>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</si>
  <si>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</si>
  <si>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</si>
  <si>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</si>
  <si>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</si>
  <si>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</si>
  <si>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</si>
  <si>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</si>
  <si>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</si>
  <si>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</si>
  <si>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</si>
  <si>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</si>
  <si>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</si>
  <si>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</si>
  <si>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</si>
  <si>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</si>
  <si>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</si>
  <si>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</si>
  <si>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</si>
  <si>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</si>
  <si>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</si>
  <si>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</si>
  <si>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</si>
  <si>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</si>
  <si>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</si>
  <si>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</si>
  <si>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</si>
  <si>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</si>
  <si>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</si>
  <si>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</si>
  <si>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</si>
  <si>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- 01</t>
  </si>
  <si>
    <t>Sportovní hřiště</t>
  </si>
  <si>
    <t>STA</t>
  </si>
  <si>
    <t>1</t>
  </si>
  <si>
    <t>{9ace36ec-b5c0-46b3-b0ec-35ccf7d315c9}</t>
  </si>
  <si>
    <t>2</t>
  </si>
  <si>
    <t>IO - 01</t>
  </si>
  <si>
    <t>Závlaha</t>
  </si>
  <si>
    <t>ING</t>
  </si>
  <si>
    <t>{6049c921-05ff-404c-b3a2-aa8453251215}</t>
  </si>
  <si>
    <t>IO - 02</t>
  </si>
  <si>
    <t>Areálové osvětlení</t>
  </si>
  <si>
    <t>{c9103d3f-0150-4ad5-a199-299d40322eea}</t>
  </si>
  <si>
    <t>KRYCÍ LIST SOUPISU PRACÍ</t>
  </si>
  <si>
    <t>Objekt:</t>
  </si>
  <si>
    <t>SO - 01 - Sportovní hřiště</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</si>
  <si>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</si>
  <si>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</si>
  <si>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</si>
  <si>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</si>
  <si>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</si>
  <si>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</si>
  <si>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</si>
  <si>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</si>
  <si>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</si>
  <si>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</si>
  <si>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</si>
  <si>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</si>
  <si>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</si>
  <si>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</si>
  <si>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</si>
  <si>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714 - Akustická a protiotřesová opatření</t>
  </si>
  <si>
    <t xml:space="preserve">    762 - Konstrukce tesařské</t>
  </si>
  <si>
    <t xml:space="preserve">    767 - Konstrukce zámečnické</t>
  </si>
  <si>
    <t xml:space="preserve">    792 - Sportovní vybavení</t>
  </si>
  <si>
    <t>M - Práce a dodávky M</t>
  </si>
  <si>
    <t xml:space="preserve">    21-M - Elektromontáže</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</si>
  <si>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</si>
  <si>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</si>
  <si>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</si>
  <si>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</si>
  <si>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</si>
  <si>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</si>
  <si>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</si>
  <si>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</si>
  <si>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</si>
  <si>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</si>
  <si>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</si>
  <si>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</si>
  <si>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</si>
  <si>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</si>
  <si>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</si>
  <si>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</si>
  <si>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</si>
  <si>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</si>
  <si>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</si>
  <si>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</si>
  <si>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</si>
  <si>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</si>
  <si>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</si>
  <si>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</si>
  <si>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</si>
  <si>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</si>
  <si>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4</t>
  </si>
  <si>
    <t>-1782691955</t>
  </si>
  <si>
    <t>111311113</t>
  </si>
  <si>
    <t>Odstranění odumřelého travního drnu po aplikaci herbicidu v rovině nebo ve svahu do 1:5 hloubky do 100 mm</t>
  </si>
  <si>
    <t>-1313794423</t>
  </si>
  <si>
    <t>VV</t>
  </si>
  <si>
    <t>"odměřeno digitálně" 8099,0</t>
  </si>
  <si>
    <t>"odečet živice" -1209,0</t>
  </si>
  <si>
    <t>"odečet beton povrchu" -785,0</t>
  </si>
  <si>
    <t>"odečet pískového povrchu" -120,0</t>
  </si>
  <si>
    <t>"odečet zatravň tvárnic" -21,0</t>
  </si>
  <si>
    <t>"odečet mobilní buňky" -48,0</t>
  </si>
  <si>
    <t>Součet</t>
  </si>
  <si>
    <t>3</t>
  </si>
  <si>
    <t>112151312</t>
  </si>
  <si>
    <t>Kácení stromu bez postupného spouštění koruny a kmene D přes 0,2 do 0,3 m</t>
  </si>
  <si>
    <t>kus</t>
  </si>
  <si>
    <t>-52551461</t>
  </si>
  <si>
    <t>112155215</t>
  </si>
  <si>
    <t>Štěpkování solitérních stromků a větví průměru kmene do 300 mm s naložením a odvozem do 20 km</t>
  </si>
  <si>
    <t>-98797891</t>
  </si>
  <si>
    <t>5</t>
  </si>
  <si>
    <t>112155315</t>
  </si>
  <si>
    <t>Štěpkování keřového porostu hustého s naložením a odvozem do 20 km</t>
  </si>
  <si>
    <t>-1555445081</t>
  </si>
  <si>
    <t>6</t>
  </si>
  <si>
    <t>112201112</t>
  </si>
  <si>
    <t>Odstranění pařezů D přes 0,2 do 0,3 m v rovině a svahu do 1:5 s odklizením do 20 m a zasypáním jámy</t>
  </si>
  <si>
    <t>-1584880506</t>
  </si>
  <si>
    <t>7</t>
  </si>
  <si>
    <t>113102111R</t>
  </si>
  <si>
    <t>Odstranění umělého sportovního povrchu z atletického oválu</t>
  </si>
  <si>
    <t>1215731627</t>
  </si>
  <si>
    <t>"atletický ovál" 945,0</t>
  </si>
  <si>
    <t>8</t>
  </si>
  <si>
    <t>113106136</t>
  </si>
  <si>
    <t>Rozebrání dlažeb z vegetačních dlaždic betonových komunikací pro pěší strojně pl do 50 m2</t>
  </si>
  <si>
    <t>1383401650</t>
  </si>
  <si>
    <t>odměřeno digitálně</t>
  </si>
  <si>
    <t>16,0+5,0</t>
  </si>
  <si>
    <t>9</t>
  </si>
  <si>
    <t>113107222</t>
  </si>
  <si>
    <t>Odstranění podkladu z kameniva drceného tl 200 mm strojně pl přes 200 m2</t>
  </si>
  <si>
    <t>-545805471</t>
  </si>
  <si>
    <t>1209+759+21+26</t>
  </si>
  <si>
    <t>10</t>
  </si>
  <si>
    <t>113107243</t>
  </si>
  <si>
    <t>Odstranění podkladu/krytu živičného tl 150 mm strojně pl přes 200 m2</t>
  </si>
  <si>
    <t>725990496</t>
  </si>
  <si>
    <t>945,0+264,0</t>
  </si>
  <si>
    <t>11</t>
  </si>
  <si>
    <t>113202111</t>
  </si>
  <si>
    <t>Vytrhání obrub krajníků obrubníků stojatých</t>
  </si>
  <si>
    <t>m</t>
  </si>
  <si>
    <t>338554715</t>
  </si>
  <si>
    <t>99,0+325,0+126,0+225,0+60,0</t>
  </si>
  <si>
    <t>12</t>
  </si>
  <si>
    <t>116951201</t>
  </si>
  <si>
    <t>Úprava zeminy promícháním s pískem</t>
  </si>
  <si>
    <t>m3</t>
  </si>
  <si>
    <t>-1590043256</t>
  </si>
  <si>
    <t>"S5" 3361,0*0,14</t>
  </si>
  <si>
    <t>13</t>
  </si>
  <si>
    <t>M</t>
  </si>
  <si>
    <t>58153675</t>
  </si>
  <si>
    <t>písek technický filtrační vlhký PR VVL frakce 0,5/1 VL</t>
  </si>
  <si>
    <t>t</t>
  </si>
  <si>
    <t>-662912291</t>
  </si>
  <si>
    <t>"S5" 3361,0*0,14*0,5*1,837</t>
  </si>
  <si>
    <t>14</t>
  </si>
  <si>
    <t>121151123</t>
  </si>
  <si>
    <t>Sejmutí ornice plochy přes 500 m2 tl vrstvy do 200 mm strojně</t>
  </si>
  <si>
    <t>1524816974</t>
  </si>
  <si>
    <t>122251106</t>
  </si>
  <si>
    <t>Odkopávky a prokopávky nezapažené v hornině třídy těžitelnosti I skupiny 3 objem do 5000 m3 strojně</t>
  </si>
  <si>
    <t>-1058399461</t>
  </si>
  <si>
    <t>16</t>
  </si>
  <si>
    <t>131113102</t>
  </si>
  <si>
    <t>Hloubení jam v nesoudržných horninách třídy těžitelnosti I, skupiny 1 a 2 ručně</t>
  </si>
  <si>
    <t>-2042334829</t>
  </si>
  <si>
    <t>"odstranění písku z doskočiště a pískovišť" 8,0*3,0*0,35+29,0*0,35+67,0*0,35</t>
  </si>
  <si>
    <t>17</t>
  </si>
  <si>
    <t>131251204</t>
  </si>
  <si>
    <t>Hloubení jam zapažených v hornině třídy těžitelnosti I skupiny 3 objem do 500 m3 strojně</t>
  </si>
  <si>
    <t>-816503566</t>
  </si>
  <si>
    <t>"vsakovací jímka" 6,10*13,0*1,30</t>
  </si>
  <si>
    <t>18</t>
  </si>
  <si>
    <t>132254104</t>
  </si>
  <si>
    <t>Hloubení rýh zapažených š do 800 mm v hornině třídy těžitelnosti I skupiny 3 objem přes 100 m3 strojně</t>
  </si>
  <si>
    <t>432409315</t>
  </si>
  <si>
    <t>"zahradní obrubník" 0,30*0,40*634,0</t>
  </si>
  <si>
    <t>"chodníkový obrubník" 0,30*0,40*44,13</t>
  </si>
  <si>
    <t>"záchytný žlab" 0,40*0,40*298,0</t>
  </si>
  <si>
    <t>"drenáže" 0,30*0,70*(1419,70+58,20)</t>
  </si>
  <si>
    <t>"obruba z betonové dlažby" 0,30*0,40*13,75</t>
  </si>
  <si>
    <t>19</t>
  </si>
  <si>
    <t>133212011</t>
  </si>
  <si>
    <t>Hloubení šachet v hornině třídy těžitelnosti I skupiny 3 plocha výkopu do 4 m2 ručně</t>
  </si>
  <si>
    <t>-31671198</t>
  </si>
  <si>
    <t>"základy pro sportovní hrazení" 0,30*0,30*0,90*28</t>
  </si>
  <si>
    <t>"základ pod odvětrávací sloupek" 0,30*0,30*0,60</t>
  </si>
  <si>
    <t>"základy pro sloupky oplocení" 0,30*0,30*0,90*98</t>
  </si>
  <si>
    <t>"základy pro sloupky vrat a vrátek" 0,40*0,40*0,90*6</t>
  </si>
  <si>
    <t>20</t>
  </si>
  <si>
    <t>162201421</t>
  </si>
  <si>
    <t>Vodorovné přemístění pařezů do 1 km D přes 100 do 300 mm</t>
  </si>
  <si>
    <t>1691042325</t>
  </si>
  <si>
    <t>162301971</t>
  </si>
  <si>
    <t>Příplatek k vodorovnému přemístění pařezů D přes 100 do 300 mm ZKD 1 km</t>
  </si>
  <si>
    <t>1905780153</t>
  </si>
  <si>
    <t>26,000*19</t>
  </si>
  <si>
    <t>22</t>
  </si>
  <si>
    <t>162351103</t>
  </si>
  <si>
    <t>Vodorovné přemístění přes 50 do 500 m výkopku/sypaniny z horniny třídy těžitelnosti I skupiny 1 až 3</t>
  </si>
  <si>
    <t>1058179243</t>
  </si>
  <si>
    <t>"manipulace s ornicí - odvoz ornice na deponii" 3361,0*0,070+971,40*0,20</t>
  </si>
  <si>
    <t>"manipulace s ornicí - dovoz ornice z deponie na místo rozprostření" 3361,0*0,070+971,40*0,20</t>
  </si>
  <si>
    <t>"HTÚ násyp tam a zpět" 120,0*2</t>
  </si>
  <si>
    <t>23</t>
  </si>
  <si>
    <t>162751117</t>
  </si>
  <si>
    <t>Vodorovné přemístění přes 9 000 do 10000 m výkopku/sypaniny z horniny třídy těžitelnosti I skupiny 1 až 3</t>
  </si>
  <si>
    <t>-2038774783</t>
  </si>
  <si>
    <t>"přebytečná ornice" 1183,20-429,55</t>
  </si>
  <si>
    <t>"přebytečný odkop HTÚ" 2182,0-120,0</t>
  </si>
  <si>
    <t>"hloubení jam" 42,0+103,09</t>
  </si>
  <si>
    <t>"hloubení rýh" 441,065</t>
  </si>
  <si>
    <t>"hloubení šachet" 11,124</t>
  </si>
  <si>
    <t>24</t>
  </si>
  <si>
    <t>162751119</t>
  </si>
  <si>
    <t>Příplatek k vodorovnému přemístění výkopku/sypaniny z horniny třídy těžitelnosti I skupiny 1 až 3 ZKD 1000 m přes 10000 m</t>
  </si>
  <si>
    <t>-583578710</t>
  </si>
  <si>
    <t>3412,929*10</t>
  </si>
  <si>
    <t>25</t>
  </si>
  <si>
    <t>171151111</t>
  </si>
  <si>
    <t>Uložení sypaniny z hornin nesoudržných sypkých do násypů zhutněných strojně</t>
  </si>
  <si>
    <t>1433199942</t>
  </si>
  <si>
    <t>"násypy HTÚ" 120,0</t>
  </si>
  <si>
    <t>26</t>
  </si>
  <si>
    <t>171201221</t>
  </si>
  <si>
    <t>Poplatek za uložení na skládce (skládkovné) zeminy a kamení kód odpadu 17 05 04</t>
  </si>
  <si>
    <t>-279414778</t>
  </si>
  <si>
    <t>2659,279*1,7 'Přepočtené koeficientem množství</t>
  </si>
  <si>
    <t>27</t>
  </si>
  <si>
    <t>171251101</t>
  </si>
  <si>
    <t>Uložení sypaniny do násypů nezhutněných strojně</t>
  </si>
  <si>
    <t>-1600885874</t>
  </si>
  <si>
    <t>doskočiště</t>
  </si>
  <si>
    <t>"S3" 25,57*0,40</t>
  </si>
  <si>
    <t>28</t>
  </si>
  <si>
    <t>58156560R</t>
  </si>
  <si>
    <t>písek křemičitý pro doskočiště</t>
  </si>
  <si>
    <t>kg</t>
  </si>
  <si>
    <t>1797067162</t>
  </si>
  <si>
    <t>25,57*0,40*1,7*1000</t>
  </si>
  <si>
    <t>29</t>
  </si>
  <si>
    <t>171251201</t>
  </si>
  <si>
    <t>Uložení sypaniny na skládky nebo meziskládky</t>
  </si>
  <si>
    <t>-663447315</t>
  </si>
  <si>
    <t>"ornice" 1183,20</t>
  </si>
  <si>
    <t>"odkop HTÚ" 2182,0</t>
  </si>
  <si>
    <t>30</t>
  </si>
  <si>
    <t>181151213</t>
  </si>
  <si>
    <t>Úprava zrnitosti ornice rozpojením balvanů tl vrstvy do 200 mm v hornině třídy těžitelnosti I a II skupiny 1 až 4 pl přes 500 m2 strojně</t>
  </si>
  <si>
    <t>2069114195</t>
  </si>
  <si>
    <t>"S5" 3361,0</t>
  </si>
  <si>
    <t>"S7" 971,40</t>
  </si>
  <si>
    <t>31</t>
  </si>
  <si>
    <t>181311103</t>
  </si>
  <si>
    <t>Rozprostření ornice a písku tl vrstvy do 200 mm v rovině nebo ve svahu do 1:5 ručně</t>
  </si>
  <si>
    <t>592606592</t>
  </si>
  <si>
    <t>32</t>
  </si>
  <si>
    <t>10371500</t>
  </si>
  <si>
    <t>substrát pro trávníky VL</t>
  </si>
  <si>
    <t>1960167994</t>
  </si>
  <si>
    <t>"S5" 3361,0*0,05*1,05</t>
  </si>
  <si>
    <t>"S7" 971,40*0,05*1,05</t>
  </si>
  <si>
    <t>33</t>
  </si>
  <si>
    <t>181411131</t>
  </si>
  <si>
    <t xml:space="preserve">Založení parkového trávníku výsevem plochy do 1000 m2 v rovině a ve svahu do 1:5 </t>
  </si>
  <si>
    <t>-1779710307</t>
  </si>
  <si>
    <t>34</t>
  </si>
  <si>
    <t>00572410</t>
  </si>
  <si>
    <t>osivo směs travní parková</t>
  </si>
  <si>
    <t>142119986</t>
  </si>
  <si>
    <t>971,4*0,03 'Přepočtené koeficientem množství</t>
  </si>
  <si>
    <t>35</t>
  </si>
  <si>
    <t>181451151R</t>
  </si>
  <si>
    <t>Založení sportovního trávníku travním kobercem pl přes 1000 m2 v rovině a ve svahu do 1:5</t>
  </si>
  <si>
    <t>940240046</t>
  </si>
  <si>
    <t>36</t>
  </si>
  <si>
    <t>00570010</t>
  </si>
  <si>
    <t>koberec travní pro fotbalová hřiště</t>
  </si>
  <si>
    <t>532734486</t>
  </si>
  <si>
    <t>3361*1,05 'Přepočtené koeficientem množství</t>
  </si>
  <si>
    <t>37</t>
  </si>
  <si>
    <t>181951112</t>
  </si>
  <si>
    <t>Úprava pláně v hornině třídy těžitelnosti I skupiny 1 až 3 se zhutněním strojně vč.předepsaných zkoušek zhutnění</t>
  </si>
  <si>
    <t>-742471239</t>
  </si>
  <si>
    <t>"S1" 1220,0</t>
  </si>
  <si>
    <t>"S2" 2741,0+13,70</t>
  </si>
  <si>
    <t>"S3" 25,57</t>
  </si>
  <si>
    <t>"S4" 4,0</t>
  </si>
  <si>
    <t>"S6" 127,0</t>
  </si>
  <si>
    <t>"S7" 991,0-19,60</t>
  </si>
  <si>
    <t>"S8" 23,0</t>
  </si>
  <si>
    <t>"S9" 7,0</t>
  </si>
  <si>
    <t>"S10" 12,60</t>
  </si>
  <si>
    <t>"S11" 80,0</t>
  </si>
  <si>
    <t>"S12" 135,0+5,90</t>
  </si>
  <si>
    <t>38</t>
  </si>
  <si>
    <t>182111111</t>
  </si>
  <si>
    <t xml:space="preserve">Zpevnění svahu tkaninou nebo rohoží </t>
  </si>
  <si>
    <t>-72331003</t>
  </si>
  <si>
    <t>39</t>
  </si>
  <si>
    <t>693310R</t>
  </si>
  <si>
    <t>zatravňovací rohož GP Flex 1400</t>
  </si>
  <si>
    <t>-550719678</t>
  </si>
  <si>
    <t>21,7*1,15 'Přepočtené koeficientem množství</t>
  </si>
  <si>
    <t>40</t>
  </si>
  <si>
    <t>184802111</t>
  </si>
  <si>
    <t>Chemické odplevelení před založením kultury nad 20 m2 postřikem na široko v rovině a svahu do 1:5</t>
  </si>
  <si>
    <t>-120074579</t>
  </si>
  <si>
    <t>4352,0-19,60</t>
  </si>
  <si>
    <t>41</t>
  </si>
  <si>
    <t>185802113</t>
  </si>
  <si>
    <t>Hnojení půdy umělým hnojivem na široko v rovině a svahu do 1:5</t>
  </si>
  <si>
    <t>1822676574</t>
  </si>
  <si>
    <t>4332,40*0,000025</t>
  </si>
  <si>
    <t>42</t>
  </si>
  <si>
    <t>25191155</t>
  </si>
  <si>
    <t>hnojivo průmyslové Cererit</t>
  </si>
  <si>
    <t>54380780</t>
  </si>
  <si>
    <t>0,108*1000 'Přepočtené koeficientem množství</t>
  </si>
  <si>
    <t>43</t>
  </si>
  <si>
    <t>185804312</t>
  </si>
  <si>
    <t>Zalití rostlin vodou plocha přes 20 m2</t>
  </si>
  <si>
    <t>75904886</t>
  </si>
  <si>
    <t>4332,40*0,002</t>
  </si>
  <si>
    <t>44</t>
  </si>
  <si>
    <t>185851121</t>
  </si>
  <si>
    <t>Dovoz vody pro zálivku rostlin za vzdálenost do 1000 m</t>
  </si>
  <si>
    <t>-1528540339</t>
  </si>
  <si>
    <t>Zakládání</t>
  </si>
  <si>
    <t>45</t>
  </si>
  <si>
    <t>211531111</t>
  </si>
  <si>
    <t>Výplň odvodňovacích žeber nebo trativodů kamenivem hrubým drceným frakce 32 až 63 mm</t>
  </si>
  <si>
    <t>-1616179637</t>
  </si>
  <si>
    <t>46</t>
  </si>
  <si>
    <t>211971121</t>
  </si>
  <si>
    <t>Zřízení opláštění žeber nebo trativodů geotextilií v rýze nebo zářezu sklonu přes 1:2 š do 2,5 m</t>
  </si>
  <si>
    <t>-433817921</t>
  </si>
  <si>
    <t>"drenáže" (1419,70+58,20)*(0,70+0,30+0,70+0,30)</t>
  </si>
  <si>
    <t>"vsakovací jímka" 6,10*13,0*2+(6,10+13,0)*1,30*2</t>
  </si>
  <si>
    <t>47</t>
  </si>
  <si>
    <t>69311270</t>
  </si>
  <si>
    <t>geotextilie netkaná separační, ochranná, filtrační, drenážní PES 400g/m2</t>
  </si>
  <si>
    <t>-1749553215</t>
  </si>
  <si>
    <t>3164,06*1,1845 'Přepočtené koeficientem množství</t>
  </si>
  <si>
    <t>48</t>
  </si>
  <si>
    <t>212751106</t>
  </si>
  <si>
    <t>Trativod z drenážních trubek flexibilních PVC-U SN 4 perforace 360° včetně lože otevřený výkop DN 160 pro meliorace</t>
  </si>
  <si>
    <t>1417356329</t>
  </si>
  <si>
    <t>97,0+106,0+110,50+113,50+115,40+115,40+115,40+115,40+115,40+115,40+115,40+115,40</t>
  </si>
  <si>
    <t>5,0+9,50+12,50+12,50+10,50+7,50+6,0+6,0</t>
  </si>
  <si>
    <t>49</t>
  </si>
  <si>
    <t>212751107</t>
  </si>
  <si>
    <t>Trativod z drenážních trubek flexibilních PVC-U SN 4 perforace 360° včetně lože otevřený výkop DN 200 pro meliorace</t>
  </si>
  <si>
    <t>60305316</t>
  </si>
  <si>
    <t>30,0+25,0+3,20</t>
  </si>
  <si>
    <t>50</t>
  </si>
  <si>
    <t>21276R</t>
  </si>
  <si>
    <t>Provedení nálevové vsakovací zkoušky</t>
  </si>
  <si>
    <t>kpl</t>
  </si>
  <si>
    <t>905192779</t>
  </si>
  <si>
    <t>51</t>
  </si>
  <si>
    <t>273321611</t>
  </si>
  <si>
    <t>Základové desky ze ŽB bez zvýšených nároků na prostředí tř. C 30/37</t>
  </si>
  <si>
    <t>-1852844365</t>
  </si>
  <si>
    <t>"S10" 3,0*4,20*0,40</t>
  </si>
  <si>
    <t>52</t>
  </si>
  <si>
    <t>273351121</t>
  </si>
  <si>
    <t>Zřízení bednění základových desek</t>
  </si>
  <si>
    <t>-1438051562</t>
  </si>
  <si>
    <t>"S10" (3,0+4,20)*2*0,40</t>
  </si>
  <si>
    <t>53</t>
  </si>
  <si>
    <t>273351122</t>
  </si>
  <si>
    <t>Odstranění bednění základových desek</t>
  </si>
  <si>
    <t>-1597046320</t>
  </si>
  <si>
    <t>54</t>
  </si>
  <si>
    <t>273362021</t>
  </si>
  <si>
    <t>Výztuž základových desek svařovanými sítěmi Kari</t>
  </si>
  <si>
    <t>1847617359</t>
  </si>
  <si>
    <t>"S10" 12,60*7,90*0,001*2*1,25</t>
  </si>
  <si>
    <t>55</t>
  </si>
  <si>
    <t>275313711</t>
  </si>
  <si>
    <t>Základové patky z betonu tř. C 20/25</t>
  </si>
  <si>
    <t>-795735703</t>
  </si>
  <si>
    <t>"základy pro sportovní hrazení" 0,30*0,30*0,90*28*1,035</t>
  </si>
  <si>
    <t>"základ pod odvětrávací sloupek" 0,30*0,30*0,60*1,035</t>
  </si>
  <si>
    <t>"základy pro sloupky vrat" 0,40*0,40*0,80*6*1,035</t>
  </si>
  <si>
    <t>"základy pro sloupky oplocení" 0,40*0,40*0,80*98*1,035</t>
  </si>
  <si>
    <t>Svislé a kompletní konstrukce</t>
  </si>
  <si>
    <t>56</t>
  </si>
  <si>
    <t>311100</t>
  </si>
  <si>
    <t>Dodávka a montáž zděného elektrorozvaděče</t>
  </si>
  <si>
    <t>-1655508957</t>
  </si>
  <si>
    <t>57</t>
  </si>
  <si>
    <t>338171121R</t>
  </si>
  <si>
    <t>Osazování sloupků ocelových v do 5,0 m</t>
  </si>
  <si>
    <t>-1337164693</t>
  </si>
  <si>
    <t>"sloupky hrazení" 28</t>
  </si>
  <si>
    <t>58</t>
  </si>
  <si>
    <t>338171122R</t>
  </si>
  <si>
    <t>Osazování sloupků ocelových v do 10,0 m</t>
  </si>
  <si>
    <t>-416588327</t>
  </si>
  <si>
    <t>"sloupky hrazení" 4</t>
  </si>
  <si>
    <t>59</t>
  </si>
  <si>
    <t>5531001</t>
  </si>
  <si>
    <t>ocelový sloupek 89/3mm dl.4,90m, žárový pozink</t>
  </si>
  <si>
    <t>ks</t>
  </si>
  <si>
    <t>-262453869</t>
  </si>
  <si>
    <t>60</t>
  </si>
  <si>
    <t>5531002</t>
  </si>
  <si>
    <t>ocelový sloupek 89/4mm dl.9,50m, žárový pozink</t>
  </si>
  <si>
    <t>-1447260063</t>
  </si>
  <si>
    <t>61</t>
  </si>
  <si>
    <t>5531003</t>
  </si>
  <si>
    <t>ocelový sloupek 133/6mm dl.4,90m, žárový pozink</t>
  </si>
  <si>
    <t>604300840</t>
  </si>
  <si>
    <t>62</t>
  </si>
  <si>
    <t>338171123</t>
  </si>
  <si>
    <t>Osazování sloupků a vzpěr plotových ocelových v do 2,60 m se zabetonováním</t>
  </si>
  <si>
    <t>-1993142177</t>
  </si>
  <si>
    <t>63</t>
  </si>
  <si>
    <t>55342243</t>
  </si>
  <si>
    <t>sloupek plotový Pz 2500/48x1,5mm</t>
  </si>
  <si>
    <t>-51378263</t>
  </si>
  <si>
    <t>64</t>
  </si>
  <si>
    <t>348401130</t>
  </si>
  <si>
    <t>Montáž oplocení ze strojového pletiva s napínacími dráty výšky do 2,0 m</t>
  </si>
  <si>
    <t>-1115834279</t>
  </si>
  <si>
    <t>33,0+63,60+32,70+57,87</t>
  </si>
  <si>
    <t>65</t>
  </si>
  <si>
    <t>31324774</t>
  </si>
  <si>
    <t>pletivo čtyřhranné Zn pletené 55x55/3,0mm v 1800mm</t>
  </si>
  <si>
    <t>-582076789</t>
  </si>
  <si>
    <t>66</t>
  </si>
  <si>
    <t>389381001</t>
  </si>
  <si>
    <t>Dobetonování prefabrikovaných konstrukcí</t>
  </si>
  <si>
    <t>-1704449427</t>
  </si>
  <si>
    <t>"dobetonování horní části studny" 2*3,14*0,55*0,10*0,20</t>
  </si>
  <si>
    <t>"šachtová zákrytová deska s otvorem 800x800mm" 0,60*0,60*0,15</t>
  </si>
  <si>
    <t>Komunikace pozemní</t>
  </si>
  <si>
    <t>67</t>
  </si>
  <si>
    <t>564251111</t>
  </si>
  <si>
    <t>Podklad nebo podsyp ze štěrkopísku ŠP tl 150 mm</t>
  </si>
  <si>
    <t>622558893</t>
  </si>
  <si>
    <t>68</t>
  </si>
  <si>
    <t>564710011</t>
  </si>
  <si>
    <t>Podklad z kameniva hrubého drceného vel. 8-16 mm tl 50 mm</t>
  </si>
  <si>
    <t>-255239509</t>
  </si>
  <si>
    <t>69</t>
  </si>
  <si>
    <t>564730111</t>
  </si>
  <si>
    <t>Podklad z kameniva hrubého drceného vel. 16-32 mm plochy přes 100 m2 tl 100 mm</t>
  </si>
  <si>
    <t>-1075942343</t>
  </si>
  <si>
    <t>70</t>
  </si>
  <si>
    <t>564750011</t>
  </si>
  <si>
    <t>Podklad z kameniva hrubého drceného vel. 8-16 mm tl 150 mm</t>
  </si>
  <si>
    <t>336878941</t>
  </si>
  <si>
    <t>71</t>
  </si>
  <si>
    <t>564750111</t>
  </si>
  <si>
    <t>Podklad z kameniva hrubého drceného vel. 16-32 mm tl 150 mm</t>
  </si>
  <si>
    <t>2087036218</t>
  </si>
  <si>
    <t>72</t>
  </si>
  <si>
    <t>564750113</t>
  </si>
  <si>
    <t>Podklad z kameniva hrubého drceného vel. 16-32 mm tl 170 mm</t>
  </si>
  <si>
    <t>397530504</t>
  </si>
  <si>
    <t>73</t>
  </si>
  <si>
    <t>564760111</t>
  </si>
  <si>
    <t>Podklad z kameniva hrubého drceného vel. 16-32 mm tl 200 mm</t>
  </si>
  <si>
    <t>-1967841801</t>
  </si>
  <si>
    <t>74</t>
  </si>
  <si>
    <t>564761111</t>
  </si>
  <si>
    <t>Podklad z kameniva hrubého drceného vel. 32-63 mm tl 200 mm</t>
  </si>
  <si>
    <t>1746390516</t>
  </si>
  <si>
    <t>75</t>
  </si>
  <si>
    <t>564811111</t>
  </si>
  <si>
    <t>Podklad ze štěrkodrtě ŠD  fr.0-32 plochy přes 100 m2 tl 50 mm</t>
  </si>
  <si>
    <t>-332863025</t>
  </si>
  <si>
    <t>76</t>
  </si>
  <si>
    <t>564831111</t>
  </si>
  <si>
    <t>Podklad ze štěrkodrtě ŠD tl 100 mm fr.0-63</t>
  </si>
  <si>
    <t>812043565</t>
  </si>
  <si>
    <t>77</t>
  </si>
  <si>
    <t>564861115</t>
  </si>
  <si>
    <t>Podklad ze štěrkodrtě ŠD tl 240 mm</t>
  </si>
  <si>
    <t>-1104294564</t>
  </si>
  <si>
    <t>78</t>
  </si>
  <si>
    <t>565125121</t>
  </si>
  <si>
    <t>Asfaltový beton vrstva podkladní ACP 16 (obalované kamenivo OKS) tl 40 mm š přes 3 m</t>
  </si>
  <si>
    <t>-1581149000</t>
  </si>
  <si>
    <t>79</t>
  </si>
  <si>
    <t>576136121</t>
  </si>
  <si>
    <t>Asfaltový koberec otevřený AKO 8 (AKOJ) tl 40 mm š přes 3 m z modifikovaného asfaltu</t>
  </si>
  <si>
    <t>-1344396402</t>
  </si>
  <si>
    <t>80</t>
  </si>
  <si>
    <t>576146321</t>
  </si>
  <si>
    <t>Asfaltový koberec otevřený AKO 16 (AKOH) tl 50 mm š přes 3 m z nemodifikovaného asfaltu</t>
  </si>
  <si>
    <t>-1750382300</t>
  </si>
  <si>
    <t>81</t>
  </si>
  <si>
    <t>577135142</t>
  </si>
  <si>
    <t>Asfaltový beton vrstva ložní ACL 16 (ABH) tl 40 mm š přes 3 m z modifikovaného asfaltu</t>
  </si>
  <si>
    <t>604587766</t>
  </si>
  <si>
    <t>82</t>
  </si>
  <si>
    <t>579211120R</t>
  </si>
  <si>
    <t>Strojně litý polyuretanový povrch SP 1-vrstvý tl 13 mm 1 červená barva s impregnací přes 300 m2</t>
  </si>
  <si>
    <t>1656059833</t>
  </si>
  <si>
    <t>83</t>
  </si>
  <si>
    <t>579221222R</t>
  </si>
  <si>
    <t>Strojně litý polyuretanový povrch EPDM 1-vrstvý tl 13 mm 1 modrá barva s impregnací na asfalt přes 300 m2</t>
  </si>
  <si>
    <t>-1381547944</t>
  </si>
  <si>
    <t>84</t>
  </si>
  <si>
    <t>589811121</t>
  </si>
  <si>
    <t>Vodorovné značení (lajnování) oválu a hřišť š 10 cm</t>
  </si>
  <si>
    <t>1963917986</t>
  </si>
  <si>
    <t>hřiště 1</t>
  </si>
  <si>
    <t>"červená" 18,0*2*3+9,0*5*3</t>
  </si>
  <si>
    <t>"bílá" 20,0+1,0*2+120,0+22,0*2+25,0*2</t>
  </si>
  <si>
    <t>"modrá" 5,0*2*2+4,0*2*2+2,50*2*2+1,0*2*2</t>
  </si>
  <si>
    <t>hřiště 2</t>
  </si>
  <si>
    <t>"červená" 9,0*4+18,0*2+3,0*2</t>
  </si>
  <si>
    <t>"bílá" 15,0+6,0*2*2+5,0*2+5,0*2+6,0*2+12,0+24,30*2+86,0</t>
  </si>
  <si>
    <t>ovál</t>
  </si>
  <si>
    <t>7,50*12+123,0*6+27,0+70,0*4+11,0+85,0*4+85,0*4</t>
  </si>
  <si>
    <t>85</t>
  </si>
  <si>
    <t>593415131R</t>
  </si>
  <si>
    <t>Kryt venkovních hřišť z profilovaných desek z pryže tl 110 mm černý kladený do štěrkopísku tl 40 mm</t>
  </si>
  <si>
    <t>-819617101</t>
  </si>
  <si>
    <t>86</t>
  </si>
  <si>
    <t>596411113</t>
  </si>
  <si>
    <t>Kladení dlažby z vegetačních tvárnic komunikací pro pěší tl 80 mm pl do 300 m2</t>
  </si>
  <si>
    <t>591011150</t>
  </si>
  <si>
    <t>"S12" 135,0+5,9</t>
  </si>
  <si>
    <t>87</t>
  </si>
  <si>
    <t>59246016</t>
  </si>
  <si>
    <t>dlažba plošná betonová vegetační 600x400x80mm</t>
  </si>
  <si>
    <t>631404093</t>
  </si>
  <si>
    <t>140,9*1,02 'Přepočtené koeficientem množství</t>
  </si>
  <si>
    <t>88</t>
  </si>
  <si>
    <t>596811122</t>
  </si>
  <si>
    <t>Kladení betonové dlažby komunikací pro pěší do lože z kameniva velikosti do 0,09 m2 pl přes 100 do 300 m2</t>
  </si>
  <si>
    <t>124903284</t>
  </si>
  <si>
    <t>89</t>
  </si>
  <si>
    <t>59245018</t>
  </si>
  <si>
    <t>dlažba tvar obdélník betonová 200x100x60mm přírodní</t>
  </si>
  <si>
    <t>846163793</t>
  </si>
  <si>
    <t>127*1,03 'Přepočtené koeficientem množství</t>
  </si>
  <si>
    <t>Úpravy povrchů, podlahy a osazování výplní</t>
  </si>
  <si>
    <t>90</t>
  </si>
  <si>
    <t>631311135</t>
  </si>
  <si>
    <t>Mazanina tl přes 120 do 240 mm z betonu prostého bez zvýšených nároků na prostředí tř. C 20/25</t>
  </si>
  <si>
    <t>1794745670</t>
  </si>
  <si>
    <t>"S4" 4,0*0,14</t>
  </si>
  <si>
    <t>91</t>
  </si>
  <si>
    <t>631319013</t>
  </si>
  <si>
    <t>Příplatek k mazanině tl přes 120 do 240 mm za přehlazení povrchu</t>
  </si>
  <si>
    <t>-696285098</t>
  </si>
  <si>
    <t>92</t>
  </si>
  <si>
    <t>631319175</t>
  </si>
  <si>
    <t>Příplatek k mazanině tl přes 120 do 240 mm za stržení povrchu spodní vrstvy před vložením výztuže</t>
  </si>
  <si>
    <t>1751204123</t>
  </si>
  <si>
    <t>93</t>
  </si>
  <si>
    <t>631362021</t>
  </si>
  <si>
    <t>Výztuž mazanin svařovanými sítěmi Kari</t>
  </si>
  <si>
    <t>-1825869653</t>
  </si>
  <si>
    <t>4,0*4,44*0,001*1,25</t>
  </si>
  <si>
    <t>94</t>
  </si>
  <si>
    <t>635111121R</t>
  </si>
  <si>
    <t>Násyp z písku s pilinami poměr 1:1 s udusáním</t>
  </si>
  <si>
    <t>821897341</t>
  </si>
  <si>
    <t>"S8" 23,0*0,30</t>
  </si>
  <si>
    <t>95</t>
  </si>
  <si>
    <t>635611111</t>
  </si>
  <si>
    <t>Podklad pod podlahy ze směsi stmelené cementem SC C 1,5/2 se zhutněním</t>
  </si>
  <si>
    <t>-564587324</t>
  </si>
  <si>
    <t>"S11" 80,0*0,12</t>
  </si>
  <si>
    <t>Ostatní konstrukce a práce, bourání</t>
  </si>
  <si>
    <t>96</t>
  </si>
  <si>
    <t>9001001</t>
  </si>
  <si>
    <t>Demontáž sloupů stávajícího osvětlení vč.likvidace</t>
  </si>
  <si>
    <t>1923378692</t>
  </si>
  <si>
    <t>97</t>
  </si>
  <si>
    <t>9001002</t>
  </si>
  <si>
    <t>Odstranění stavební buňky vč.likvidace</t>
  </si>
  <si>
    <t>-1690492552</t>
  </si>
  <si>
    <t>98</t>
  </si>
  <si>
    <t>9001003</t>
  </si>
  <si>
    <t>Odstranění stávajících herních prvků vč.likvidace</t>
  </si>
  <si>
    <t>-1563849765</t>
  </si>
  <si>
    <t>99</t>
  </si>
  <si>
    <t>9001004</t>
  </si>
  <si>
    <t>Odstranění elektro rozvodné skříně vč.likvidace</t>
  </si>
  <si>
    <t>-37496207</t>
  </si>
  <si>
    <t>100</t>
  </si>
  <si>
    <t>9001005</t>
  </si>
  <si>
    <t>Odstranění vjezdových vrat vč.likvidace</t>
  </si>
  <si>
    <t>-1995137489</t>
  </si>
  <si>
    <t>101</t>
  </si>
  <si>
    <t>9001006</t>
  </si>
  <si>
    <t>Odstranění konstrukce fotbalové branky vč.likvidace</t>
  </si>
  <si>
    <t>-1889934420</t>
  </si>
  <si>
    <t>102</t>
  </si>
  <si>
    <t>9001007</t>
  </si>
  <si>
    <t>Demontáž stávajícího poklopu studny vč.likvidace</t>
  </si>
  <si>
    <t>2035354271</t>
  </si>
  <si>
    <t>103</t>
  </si>
  <si>
    <t>9001008</t>
  </si>
  <si>
    <t>Demontáž horního betonového prefabrikátu studny vč.likvidace</t>
  </si>
  <si>
    <t>-576446015</t>
  </si>
  <si>
    <t>104</t>
  </si>
  <si>
    <t>916132113</t>
  </si>
  <si>
    <t>Osazení obruby z betonové dlažby s boční opěrou do lože z betonu prostého</t>
  </si>
  <si>
    <t>-2051796948</t>
  </si>
  <si>
    <t>"S8" 4,0+5,75+4,0</t>
  </si>
  <si>
    <t>105</t>
  </si>
  <si>
    <t>59245320</t>
  </si>
  <si>
    <t>dlažba plošná betonová 400x400x50mm přírodní</t>
  </si>
  <si>
    <t>-989307673</t>
  </si>
  <si>
    <t>13,750*0,40</t>
  </si>
  <si>
    <t>106</t>
  </si>
  <si>
    <t>916231212R</t>
  </si>
  <si>
    <t>Osazení obrubníku betonového stojatého s gumovou hranou do lože z betonu prostého</t>
  </si>
  <si>
    <t>-743198270</t>
  </si>
  <si>
    <t>"S3" (8,90+2,90)*2</t>
  </si>
  <si>
    <t>107</t>
  </si>
  <si>
    <t>5921001</t>
  </si>
  <si>
    <t>obrubník sportovní betonový s gumovou hranou 60/400/1000mm</t>
  </si>
  <si>
    <t>-1938017447</t>
  </si>
  <si>
    <t>23,6*1,1 'Přepočtené koeficientem množství</t>
  </si>
  <si>
    <t>108</t>
  </si>
  <si>
    <t>916231213</t>
  </si>
  <si>
    <t>Osazení chodníkového obrubníku betonového stojatého s boční opěrou do lože z betonu prostého</t>
  </si>
  <si>
    <t>-876377008</t>
  </si>
  <si>
    <t>"odměřeno digitálně" 44,13</t>
  </si>
  <si>
    <t>109</t>
  </si>
  <si>
    <t>59217017</t>
  </si>
  <si>
    <t>obrubník betonový chodníkový 1000x100x250mm</t>
  </si>
  <si>
    <t>1567763484</t>
  </si>
  <si>
    <t>44,13*1,02 'Přepočtené koeficientem množství</t>
  </si>
  <si>
    <t>110</t>
  </si>
  <si>
    <t>916331112</t>
  </si>
  <si>
    <t>Osazení zahradního obrubníku betonového do lože z betonu s boční opěrou</t>
  </si>
  <si>
    <t>-709332978</t>
  </si>
  <si>
    <t>"odměřeno digitálně" 218,0+210,0+120,0+86,0</t>
  </si>
  <si>
    <t>111</t>
  </si>
  <si>
    <t>59217001</t>
  </si>
  <si>
    <t>obrubník betonový zahradní 1000x50x250mm</t>
  </si>
  <si>
    <t>-1579023630</t>
  </si>
  <si>
    <t>634*1,02 'Přepočtené koeficientem množství</t>
  </si>
  <si>
    <t>112</t>
  </si>
  <si>
    <t>916991121</t>
  </si>
  <si>
    <t>Lože pod obrubníky a žlaby z betonu prostého</t>
  </si>
  <si>
    <t>-1253056130</t>
  </si>
  <si>
    <t>"obrubník z měkkou obrubou" 0,30*0,40*23,60</t>
  </si>
  <si>
    <t>113</t>
  </si>
  <si>
    <t>919726123</t>
  </si>
  <si>
    <t>Geotextilie pro ochranu, separaci a filtraci netkaná měrná hmotnost do 500 g/m2</t>
  </si>
  <si>
    <t>733418614</t>
  </si>
  <si>
    <t>"S3" 25,57*2+(8,88+2,88)*2*0,20</t>
  </si>
  <si>
    <t>"S4" 4,0+(2*3,14*1,20*0,20)</t>
  </si>
  <si>
    <t>"S10" 12,60+(3,0+4,20)*2*0,20</t>
  </si>
  <si>
    <t>"S8" 23,0+(4,0+5,75+4,0)*0,60</t>
  </si>
  <si>
    <t>"S9" 7,0+(3,95+1,70)*2*0,40</t>
  </si>
  <si>
    <t>114</t>
  </si>
  <si>
    <t>935113111</t>
  </si>
  <si>
    <t>Osazení odvodňovacího polymerbetonového žlabu s krycím roštem šířky do 200 mm</t>
  </si>
  <si>
    <t>-1264854082</t>
  </si>
  <si>
    <t>298,0</t>
  </si>
  <si>
    <t>115</t>
  </si>
  <si>
    <t>59227007R</t>
  </si>
  <si>
    <t>bezpečnostní záchytný žlab 150x185 mm</t>
  </si>
  <si>
    <t>-592066461</t>
  </si>
  <si>
    <t>116</t>
  </si>
  <si>
    <t>949101112</t>
  </si>
  <si>
    <t>Lešení pomocné pro objekty pozemních staveb s lešeňovou podlahou v do 3,5 m zatížení do 150 kg/m2</t>
  </si>
  <si>
    <t>202844784</t>
  </si>
  <si>
    <t>(21,60+10,0)*2*1,20</t>
  </si>
  <si>
    <t>117</t>
  </si>
  <si>
    <t>952901411</t>
  </si>
  <si>
    <t xml:space="preserve">Vyčištění ostatních objektů </t>
  </si>
  <si>
    <t>-1252579501</t>
  </si>
  <si>
    <t>865,0</t>
  </si>
  <si>
    <t>118</t>
  </si>
  <si>
    <t>960102</t>
  </si>
  <si>
    <t>D+M Odrazové břevno pro skok daleký vel.1200x300x60mm ozn.X07</t>
  </si>
  <si>
    <t>-327140267</t>
  </si>
  <si>
    <t>119</t>
  </si>
  <si>
    <t>960103</t>
  </si>
  <si>
    <t>D+M Zakrývací plachta doskočiště vel.3500x9500mm, vč.kotvení k obvodu doskočiště ozn.X07</t>
  </si>
  <si>
    <t>776776054</t>
  </si>
  <si>
    <t>120</t>
  </si>
  <si>
    <t>961044111</t>
  </si>
  <si>
    <t>Bourání základů z betonu prostého</t>
  </si>
  <si>
    <t>-1661805016</t>
  </si>
  <si>
    <t>základ mobilní buňky</t>
  </si>
  <si>
    <t>30,0*0,50*1,0</t>
  </si>
  <si>
    <t>121</t>
  </si>
  <si>
    <t>966008211</t>
  </si>
  <si>
    <t xml:space="preserve">Bourání odvodňovacího žlabu </t>
  </si>
  <si>
    <t>-1253971005</t>
  </si>
  <si>
    <t>26,0+26,0+41,0</t>
  </si>
  <si>
    <t>122</t>
  </si>
  <si>
    <t>966071711</t>
  </si>
  <si>
    <t>Bourání sloupků a vzpěr plotových ocelových do 2,5 m zabetonovaných</t>
  </si>
  <si>
    <t>-1307796546</t>
  </si>
  <si>
    <t>123</t>
  </si>
  <si>
    <t>966071822</t>
  </si>
  <si>
    <t>Rozebrání oplocení z drátěného pletiva se čtvercovými oky výšky do 2,0 m</t>
  </si>
  <si>
    <t>-779200534</t>
  </si>
  <si>
    <t>997</t>
  </si>
  <si>
    <t>Přesun sutě</t>
  </si>
  <si>
    <t>124</t>
  </si>
  <si>
    <t>997013601</t>
  </si>
  <si>
    <t>Poplatek za uložení na skládce (skládkovné) stavebního odpadu betonového kód odpadu 17 01 01</t>
  </si>
  <si>
    <t>-608767069</t>
  </si>
  <si>
    <t>4,725+171,175+30,0</t>
  </si>
  <si>
    <t>125</t>
  </si>
  <si>
    <t>997013631</t>
  </si>
  <si>
    <t>Poplatek za uložení na skládce (skládkovné) stavebního odpadu směsného kód odpadu 17 09 04</t>
  </si>
  <si>
    <t>2137509527</t>
  </si>
  <si>
    <t>23,25+5,115+0,151</t>
  </si>
  <si>
    <t>126</t>
  </si>
  <si>
    <t>997013655</t>
  </si>
  <si>
    <t>1139473482</t>
  </si>
  <si>
    <t>584,35</t>
  </si>
  <si>
    <t>127</t>
  </si>
  <si>
    <t>997013813</t>
  </si>
  <si>
    <t>Poplatek za uložení na skládce (skládkovné) stavebního odpadu z plastických hmot kód odpadu 17 02 03</t>
  </si>
  <si>
    <t>175712907</t>
  </si>
  <si>
    <t>17,01</t>
  </si>
  <si>
    <t>128</t>
  </si>
  <si>
    <t>997013847</t>
  </si>
  <si>
    <t>Poplatek za uložení na skládce (skládkovné) odpadu asfaltového s dehtem kód odpadu 17 03 01</t>
  </si>
  <si>
    <t>-1051964654</t>
  </si>
  <si>
    <t>382,044</t>
  </si>
  <si>
    <t>129</t>
  </si>
  <si>
    <t>997231111</t>
  </si>
  <si>
    <t>Vodorovná doprava suti a vybouraných hmot do 1 km</t>
  </si>
  <si>
    <t>-1844205628</t>
  </si>
  <si>
    <t>130</t>
  </si>
  <si>
    <t>997231119</t>
  </si>
  <si>
    <t>Příplatek ZKD 1 km vodorovné dopravy suti a vybouraných hmot</t>
  </si>
  <si>
    <t>27245958</t>
  </si>
  <si>
    <t>1217,820*19</t>
  </si>
  <si>
    <t>998</t>
  </si>
  <si>
    <t>Přesun hmot</t>
  </si>
  <si>
    <t>131</t>
  </si>
  <si>
    <t>998222012</t>
  </si>
  <si>
    <t>Přesun hmot pro tělovýchovné plochy</t>
  </si>
  <si>
    <t>-790537960</t>
  </si>
  <si>
    <t>PSV</t>
  </si>
  <si>
    <t>Práce a dodávky PSV</t>
  </si>
  <si>
    <t>714</t>
  </si>
  <si>
    <t>Akustická a protiotřesová opatření</t>
  </si>
  <si>
    <t>132</t>
  </si>
  <si>
    <t>714551012R</t>
  </si>
  <si>
    <t>Montáž desek z PUR pěny pro bezpečnostní opatření na podlahu</t>
  </si>
  <si>
    <t>1324108322</t>
  </si>
  <si>
    <t>"S8" 23,0*2</t>
  </si>
  <si>
    <t>133</t>
  </si>
  <si>
    <t>28376472R</t>
  </si>
  <si>
    <t>panel izolační PUR pěna tl 100mm</t>
  </si>
  <si>
    <t>951416448</t>
  </si>
  <si>
    <t>23,000*2</t>
  </si>
  <si>
    <t>46*1,05 'Přepočtené koeficientem množství</t>
  </si>
  <si>
    <t>762</t>
  </si>
  <si>
    <t>Konstrukce tesařské</t>
  </si>
  <si>
    <t>134</t>
  </si>
  <si>
    <t>762134122</t>
  </si>
  <si>
    <t>Montáž bednění stěn z hoblovaných fošen na kotevní prvky - spodní část oplocení</t>
  </si>
  <si>
    <t>-2121408010</t>
  </si>
  <si>
    <t>"hrazení hřiště" 21,60*1,0*2+10,0*1,0*2</t>
  </si>
  <si>
    <t>135</t>
  </si>
  <si>
    <t>762134122.R</t>
  </si>
  <si>
    <t>Montáž bednění stěn - vytvoření středových prvků bednění s pomocí hoblované latě</t>
  </si>
  <si>
    <t>-1409603023</t>
  </si>
  <si>
    <t>1,0*24*2+1,0*12*2</t>
  </si>
  <si>
    <t>136</t>
  </si>
  <si>
    <t>60516111R</t>
  </si>
  <si>
    <t>Dodávka fošen modřínových hoblovaných š.150mm, tl.40mm bez povrchové úpravy</t>
  </si>
  <si>
    <t>-1201934405</t>
  </si>
  <si>
    <t>"hrazení hřiště" (21,60*1,0*2+10,0*1,0*2)*1,10</t>
  </si>
  <si>
    <t>137</t>
  </si>
  <si>
    <t>60516112R</t>
  </si>
  <si>
    <t>Dodávka latí modřínových hoblovaných vel.60x40mm</t>
  </si>
  <si>
    <t>-266963845</t>
  </si>
  <si>
    <t>(1,0*24*2+1,0*12*2)*1,1</t>
  </si>
  <si>
    <t>138</t>
  </si>
  <si>
    <t>60516113R</t>
  </si>
  <si>
    <t>Spojovací materiál nerezový pro uchycení fošen do ocelových prvků na sloupcích</t>
  </si>
  <si>
    <t>302230511</t>
  </si>
  <si>
    <t>139</t>
  </si>
  <si>
    <t>998762201</t>
  </si>
  <si>
    <t>Přesun hmot procentní pro kce tesařské v objektech v do 6 m</t>
  </si>
  <si>
    <t>%</t>
  </si>
  <si>
    <t>-959416343</t>
  </si>
  <si>
    <t>767</t>
  </si>
  <si>
    <t>Konstrukce zámečnické</t>
  </si>
  <si>
    <t>140</t>
  </si>
  <si>
    <t>7671001</t>
  </si>
  <si>
    <t>D+M vjezdová vrata se vstupní brankou vel.4000x1700 mm vč.kování, vč.nátěrů ozn.X11</t>
  </si>
  <si>
    <t>-49385689</t>
  </si>
  <si>
    <t>141</t>
  </si>
  <si>
    <t>7671001a</t>
  </si>
  <si>
    <t>D+M vstupní branka vel.1100x1800 mm vč.kování, vč.nátěrů, výplň pletivo</t>
  </si>
  <si>
    <t>-876420843</t>
  </si>
  <si>
    <t>142</t>
  </si>
  <si>
    <t>7671001b</t>
  </si>
  <si>
    <t>D+M vrata dvoukřídlá vel.1300x1800 mm vč.kování, vč.nátěrů, výplň pletivo</t>
  </si>
  <si>
    <t>698422786</t>
  </si>
  <si>
    <t>143</t>
  </si>
  <si>
    <t>767R002</t>
  </si>
  <si>
    <t>D+M plastových krytek na ocelové sloupky DN 89</t>
  </si>
  <si>
    <t>-689385473</t>
  </si>
  <si>
    <t>144</t>
  </si>
  <si>
    <t>767R004</t>
  </si>
  <si>
    <t>D+M sítě ochranné polypropylenové s osazením na sloupky a ocelové vzpěry oka 45x45mm, tl.3mm, zelená</t>
  </si>
  <si>
    <t>-414694625</t>
  </si>
  <si>
    <t>21,60*3,0*2*1,15</t>
  </si>
  <si>
    <t>10,0*3,0*2*1,15</t>
  </si>
  <si>
    <t>218,04*1,1 'Přepočtené koeficientem množství</t>
  </si>
  <si>
    <t>145</t>
  </si>
  <si>
    <t>767R005</t>
  </si>
  <si>
    <t>D+M ocelové vzpěry Jekl 35x35x3mm žárový pozink</t>
  </si>
  <si>
    <t>-1176438959</t>
  </si>
  <si>
    <t>21,60*2*2+10,0*2*2</t>
  </si>
  <si>
    <t>146</t>
  </si>
  <si>
    <t>998767201</t>
  </si>
  <si>
    <t>Přesun hmot procentní pro zámečnické konstrukce v objektech v do 6 m</t>
  </si>
  <si>
    <t>220973459</t>
  </si>
  <si>
    <t>792</t>
  </si>
  <si>
    <t>Sportovní vybavení</t>
  </si>
  <si>
    <t>147</t>
  </si>
  <si>
    <t>792R001</t>
  </si>
  <si>
    <t>D+M fotbalová branka vel.5,0x2,0m vč.sítě, vč.sady proti převrácení, ozn.X01</t>
  </si>
  <si>
    <t>-83001021</t>
  </si>
  <si>
    <t>148</t>
  </si>
  <si>
    <t>792R002</t>
  </si>
  <si>
    <t>D+M branka na házenou vel.3,0x2,0m vč.sítě, vč.sady proti převrácení, ozn.X02</t>
  </si>
  <si>
    <t>482318384</t>
  </si>
  <si>
    <t>149</t>
  </si>
  <si>
    <t>792R003</t>
  </si>
  <si>
    <t>D+M basketbalová konstrukce vč zemního pouzdra, beton základu, basketbal.desky, koš antivandal, síťka - komplet dle PD ozn.X03</t>
  </si>
  <si>
    <t>1148045696</t>
  </si>
  <si>
    <t>150</t>
  </si>
  <si>
    <t>792R004</t>
  </si>
  <si>
    <t>D+M volejbalové sloupky vč.napínacího mechanismu, vč zemního pouzdra, víčka pouzdra síťka - komplet dle PD ozn.X04</t>
  </si>
  <si>
    <t>1309846996</t>
  </si>
  <si>
    <t>151</t>
  </si>
  <si>
    <t>792R005</t>
  </si>
  <si>
    <t>D+M branka na florbal vel.1,60x1,15m vč.sítě, ozn.X05</t>
  </si>
  <si>
    <t>1426318007</t>
  </si>
  <si>
    <t>152</t>
  </si>
  <si>
    <t>792R006</t>
  </si>
  <si>
    <t>D+M ocelový kruh pro vrh koulí, pozink ocel, prům.2135mm ozn.X06</t>
  </si>
  <si>
    <t>-1242825138</t>
  </si>
  <si>
    <t>153</t>
  </si>
  <si>
    <t>792R006a</t>
  </si>
  <si>
    <t>D+M zarážecí břevno pro vrh koulí, plast vel.1140-1160x300x100mm, ozn.X06</t>
  </si>
  <si>
    <t>612765441</t>
  </si>
  <si>
    <t>154</t>
  </si>
  <si>
    <t>792R008</t>
  </si>
  <si>
    <t>D+M zamykatelný stojan na volejbal.sloupky vč.beton.základu ozn.X08</t>
  </si>
  <si>
    <t>-1969993595</t>
  </si>
  <si>
    <t>155</t>
  </si>
  <si>
    <t>792R009</t>
  </si>
  <si>
    <t>D+M lavička bez opěradla vel 2000x500x400mm, dřevěný sedák, ozn.X09</t>
  </si>
  <si>
    <t>-1003463825</t>
  </si>
  <si>
    <t>156</t>
  </si>
  <si>
    <t>792R010</t>
  </si>
  <si>
    <t>D+M hasičská tréninková věž pro nácvik požárního sportu, ozn.X10</t>
  </si>
  <si>
    <t>-295797715</t>
  </si>
  <si>
    <t>157</t>
  </si>
  <si>
    <t>792R012</t>
  </si>
  <si>
    <t>D+M uzamykatelný poklop šachty vel.800x800mm vč.nosného rámu ozn.X12</t>
  </si>
  <si>
    <t>279868798</t>
  </si>
  <si>
    <t>158</t>
  </si>
  <si>
    <t>792R013</t>
  </si>
  <si>
    <t>D+M plastová šachta 400x400x400mm, uzamykatelný poklop, přívodní požární potrubí C52 (9,30m), ozn.X13</t>
  </si>
  <si>
    <t>1677491190</t>
  </si>
  <si>
    <t>159</t>
  </si>
  <si>
    <t>792R014</t>
  </si>
  <si>
    <t>D+M odvětrání studny - podzemní a nadzemní část dle PD ozn.X14</t>
  </si>
  <si>
    <t>2071464664</t>
  </si>
  <si>
    <t>160</t>
  </si>
  <si>
    <t>792R015</t>
  </si>
  <si>
    <t>D+M záchytná vana s gumovou rohoží 500x140x1000 mm</t>
  </si>
  <si>
    <t>1997434771</t>
  </si>
  <si>
    <t>"S3" 9,50*2+2,88</t>
  </si>
  <si>
    <t>161</t>
  </si>
  <si>
    <t>792R022</t>
  </si>
  <si>
    <t>Doprava sportovního vybavení</t>
  </si>
  <si>
    <t>-1666429471</t>
  </si>
  <si>
    <t>162</t>
  </si>
  <si>
    <t>792R025</t>
  </si>
  <si>
    <t>Závěrečná revize sportoviště</t>
  </si>
  <si>
    <t>-1396736896</t>
  </si>
  <si>
    <t>Práce a dodávky M</t>
  </si>
  <si>
    <t>21-M</t>
  </si>
  <si>
    <t>Elektromontáže</t>
  </si>
  <si>
    <t>163</t>
  </si>
  <si>
    <t>210220021</t>
  </si>
  <si>
    <t>Montáž uzemňovacího vedení vodičů FeZn pomocí svorek v zemi páskou do 120 mm2 v průmyslové výstavbě</t>
  </si>
  <si>
    <t>-1828124974</t>
  </si>
  <si>
    <t>"S10" (3,0+4,20)*2*1,20</t>
  </si>
  <si>
    <t>164</t>
  </si>
  <si>
    <t>35442062</t>
  </si>
  <si>
    <t>pás zemnící 30x4mm FeZn</t>
  </si>
  <si>
    <t>192711257</t>
  </si>
  <si>
    <t>17,280*0,96*1,10</t>
  </si>
  <si>
    <t>VRN</t>
  </si>
  <si>
    <t>Vedlejší rozpočtové náklady</t>
  </si>
  <si>
    <t>VRN1</t>
  </si>
  <si>
    <t>Průzkumné, geodetické a projektové práce</t>
  </si>
  <si>
    <t>165</t>
  </si>
  <si>
    <t>012002000</t>
  </si>
  <si>
    <t>Geodetické práce - vytýčení objektu</t>
  </si>
  <si>
    <t>1024</t>
  </si>
  <si>
    <t>-1997120630</t>
  </si>
  <si>
    <t>VRN3</t>
  </si>
  <si>
    <t>Zařízení staveniště</t>
  </si>
  <si>
    <t>166</t>
  </si>
  <si>
    <t>030001000</t>
  </si>
  <si>
    <t>1339972852</t>
  </si>
  <si>
    <t>VRN4</t>
  </si>
  <si>
    <t>Inženýrská činnost</t>
  </si>
  <si>
    <t>167</t>
  </si>
  <si>
    <t>040001000</t>
  </si>
  <si>
    <t>215876987</t>
  </si>
  <si>
    <t>VRN9</t>
  </si>
  <si>
    <t>Ostatní náklady</t>
  </si>
  <si>
    <t>168</t>
  </si>
  <si>
    <t>090001000</t>
  </si>
  <si>
    <t>Kompletační činnost</t>
  </si>
  <si>
    <t>-1056010381</t>
  </si>
  <si>
    <t>IO - 01 - Závlaha</t>
  </si>
  <si>
    <t xml:space="preserve">    8 - Trubní vedení</t>
  </si>
  <si>
    <t>Trubní vedení</t>
  </si>
  <si>
    <t>800100</t>
  </si>
  <si>
    <t>Závlaha dle special</t>
  </si>
  <si>
    <t>1482645731</t>
  </si>
  <si>
    <t>1761151732</t>
  </si>
  <si>
    <t>159729964</t>
  </si>
  <si>
    <t>1267195813</t>
  </si>
  <si>
    <t>IO - 02 - Areálové osvětlení</t>
  </si>
  <si>
    <t>210100</t>
  </si>
  <si>
    <t>Areálové osvětlení dle special.</t>
  </si>
  <si>
    <t>-237875432</t>
  </si>
  <si>
    <t>1730737790</t>
  </si>
  <si>
    <t>704073587</t>
  </si>
  <si>
    <t>-732735203</t>
  </si>
  <si>
    <t xml:space="preserve">ROZPOČET  </t>
  </si>
  <si>
    <t>Stavba:   REKONSTRUKCE SPORTOVNÍHO HŘIŠTĚ ZŠ BŘECLAV, NA VALTICKÉ 31A</t>
  </si>
  <si>
    <t xml:space="preserve">Objekt:   </t>
  </si>
  <si>
    <t>Objednatel:   Město Břeclav, náměstí T.G.Masaryka 42/3, 690 02 B</t>
  </si>
  <si>
    <t>Zhotovitel:   Bude vybrán</t>
  </si>
  <si>
    <t>Zpracoval:   David Müller</t>
  </si>
  <si>
    <t>Místo:   SPORTOVNÍ HŘIŠTĚ, ZŠ BŘECLAV, NA VALTICKÉ 31A</t>
  </si>
  <si>
    <t>Datum:   19. 6. 2021</t>
  </si>
  <si>
    <t>Č.</t>
  </si>
  <si>
    <t>Kód položky</t>
  </si>
  <si>
    <t>Množství celkem</t>
  </si>
  <si>
    <t>Cena jednotková</t>
  </si>
  <si>
    <t>Cena celkem</t>
  </si>
  <si>
    <t>Hmotnost celkem</t>
  </si>
  <si>
    <t xml:space="preserve">Práce a dodávky HSV   </t>
  </si>
  <si>
    <t xml:space="preserve">Zemní práce   </t>
  </si>
  <si>
    <t>132101101R2</t>
  </si>
  <si>
    <t xml:space="preserve">Hloubení rýh šířky do 600 mm v hornině tř. 1 a 2 objemu do 100 m3 - výkop pro potubí a kabely   </t>
  </si>
  <si>
    <t>132103300R3</t>
  </si>
  <si>
    <t xml:space="preserve">Materiál pro zásyp rýh   </t>
  </si>
  <si>
    <t>1321033010R2</t>
  </si>
  <si>
    <t xml:space="preserve">Drenáž pro postřikovač   </t>
  </si>
  <si>
    <t>1396011103R12</t>
  </si>
  <si>
    <t xml:space="preserve">Ruční výkop jam pro postřikovače s urovnáním dna výkopu   </t>
  </si>
  <si>
    <t>162701103</t>
  </si>
  <si>
    <t xml:space="preserve">Vodorovné přemístění do 8000 m výkopku/sypaniny z horniny tř. 1 až 4 - akumulace, rozvody   </t>
  </si>
  <si>
    <t>17410310R3</t>
  </si>
  <si>
    <t xml:space="preserve">Zásyp se zhutněním po vrstvách - potrubí postřikovače   </t>
  </si>
  <si>
    <t>17422212R6</t>
  </si>
  <si>
    <t xml:space="preserve">Finální povrchové úpravy terénu   </t>
  </si>
  <si>
    <t xml:space="preserve">Vodorovné konstrukce   </t>
  </si>
  <si>
    <t>451572111R3</t>
  </si>
  <si>
    <t xml:space="preserve">Lože pod potrubí otevřený výkop z kameniva drobného těženého   </t>
  </si>
  <si>
    <t xml:space="preserve">Trubní vedení   </t>
  </si>
  <si>
    <t>87116114R28</t>
  </si>
  <si>
    <t xml:space="preserve">Montáž potrubí z PE100 SDR 17 otevřený výkop  D 63x3,8 mm  návin   </t>
  </si>
  <si>
    <t>WVNEM63-3,8 PN10</t>
  </si>
  <si>
    <t xml:space="preserve">HDPE  TRUBKA 63x3,8NÁV.   </t>
  </si>
  <si>
    <t>WVNEM63 PN10</t>
  </si>
  <si>
    <t xml:space="preserve">HDPE  TVAROVKA d63   </t>
  </si>
  <si>
    <t xml:space="preserve">Přesun sutě   </t>
  </si>
  <si>
    <t>997223855</t>
  </si>
  <si>
    <t xml:space="preserve">Poplatek za uložení na skládce (skládkovné) zeminy a kameniva kód odpadu 170 504   </t>
  </si>
  <si>
    <t>ČS7P</t>
  </si>
  <si>
    <t xml:space="preserve">Čerpací stanice   </t>
  </si>
  <si>
    <t>CS7P1</t>
  </si>
  <si>
    <t xml:space="preserve">Čerpací stanice dle PD 1x čerpadlo Q=10m3/h H=70m, ocelová podpůrná kanstrukce, potrubí tvarovky napojení  - včetně montáže   </t>
  </si>
  <si>
    <t>CS7P2</t>
  </si>
  <si>
    <t xml:space="preserve">Sondy snímání hladiny, kabel 10m - včetně montáže   </t>
  </si>
  <si>
    <t>CS7P4</t>
  </si>
  <si>
    <t xml:space="preserve">Ovládací rozvaděč - včetně montáže   </t>
  </si>
  <si>
    <t>CS7P5</t>
  </si>
  <si>
    <t xml:space="preserve">Vystrojení čerpací stanice dle PD - včetně montáže   </t>
  </si>
  <si>
    <t>CS7P7</t>
  </si>
  <si>
    <t xml:space="preserve">Přeložka stávajícího rozvody HDPE PE100 63x3,8 - výkop, demontáž, montáž, zához   </t>
  </si>
  <si>
    <t>bm</t>
  </si>
  <si>
    <t>Technologie závlahy</t>
  </si>
  <si>
    <t xml:space="preserve">Postřikovače, ostatní objekty   </t>
  </si>
  <si>
    <t>OCS0123R1</t>
  </si>
  <si>
    <t xml:space="preserve">Objekt pro umístění čerpací stanice, betonový základ včetně zemních prací - kompletní dodávka a montáž včetně dopravy na místo   </t>
  </si>
  <si>
    <t>TZ6P11</t>
  </si>
  <si>
    <t xml:space="preserve">Postřikovač výsečový, úderový pohon, vestavěný elektroventil, černé víko   </t>
  </si>
  <si>
    <t>TZ6P112</t>
  </si>
  <si>
    <t xml:space="preserve">Postřikovač kruhový, úderový pohon, ventil v šachtě, květináč pro přírodní trávník   </t>
  </si>
  <si>
    <t>TZ6P118</t>
  </si>
  <si>
    <t xml:space="preserve">Šachta pro osazení ventilů VBJ včetně dlenážního lože a montáže   </t>
  </si>
  <si>
    <t>TZ6P12</t>
  </si>
  <si>
    <t xml:space="preserve">Vodotěsný konektor - včetně montáže   </t>
  </si>
  <si>
    <t>TZ6P136</t>
  </si>
  <si>
    <t xml:space="preserve">Sekční ventil 2" dodávka montáž   </t>
  </si>
  <si>
    <t>TZ6P142</t>
  </si>
  <si>
    <t xml:space="preserve">Armatura ovládacích a sekčních ventilů   </t>
  </si>
  <si>
    <t>soubor</t>
  </si>
  <si>
    <t>TZ6P18</t>
  </si>
  <si>
    <t xml:space="preserve">Ovládací kabel CYKY 4x2,5mm včetně montáže   </t>
  </si>
  <si>
    <t>TZ6P336</t>
  </si>
  <si>
    <t xml:space="preserve">Montáž postřikovače   </t>
  </si>
  <si>
    <t>TZ6P99</t>
  </si>
  <si>
    <t xml:space="preserve">Ovládací jednotka 10 sekcí, srážkové čidlo - včetně montáže   </t>
  </si>
  <si>
    <t>ZK</t>
  </si>
  <si>
    <t xml:space="preserve">Zařízení staveniště, zkoušky, ostatní náklady   </t>
  </si>
  <si>
    <t>ZK1R126</t>
  </si>
  <si>
    <t xml:space="preserve">Zařzení staveniště   </t>
  </si>
  <si>
    <t>ZK1R158</t>
  </si>
  <si>
    <t xml:space="preserve">Tlaková zkouška systému, školení obsluhy, první zazimování systému   </t>
  </si>
  <si>
    <t>ZK1R19</t>
  </si>
  <si>
    <t xml:space="preserve">Dílenská dokumentace   </t>
  </si>
  <si>
    <t>h</t>
  </si>
  <si>
    <t xml:space="preserve">Celkem   </t>
  </si>
  <si>
    <t xml:space="preserve">Položkový rozpočet </t>
  </si>
  <si>
    <t>S:</t>
  </si>
  <si>
    <t>O:</t>
  </si>
  <si>
    <t>R:</t>
  </si>
  <si>
    <t>P.č.</t>
  </si>
  <si>
    <t>Číslo položky</t>
  </si>
  <si>
    <t>Název položky</t>
  </si>
  <si>
    <t>množství</t>
  </si>
  <si>
    <t>cena / MJ</t>
  </si>
  <si>
    <t>Celkem</t>
  </si>
  <si>
    <t>Dodávka</t>
  </si>
  <si>
    <t>Dodávka celk.</t>
  </si>
  <si>
    <t>Montáž</t>
  </si>
  <si>
    <t>Montáž celk.</t>
  </si>
  <si>
    <t>cena s DPH</t>
  </si>
  <si>
    <t>Díl:</t>
  </si>
  <si>
    <t>M21</t>
  </si>
  <si>
    <t>ELEKTROMONTÁŽE</t>
  </si>
  <si>
    <t>Kabel AYKY-m 750 V 4 x 16mm2, volně uložený, včetně dodávky kabelu 4x16 mm2</t>
  </si>
  <si>
    <t>210810013</t>
  </si>
  <si>
    <t>Kabel CYKY-m 750 V 4 x 10mm2, volně uložený, včetně dodávky kabelu 4x10 mm2</t>
  </si>
  <si>
    <t>210810017</t>
  </si>
  <si>
    <t>Kabel CYKY-m 750 V 4 x 6mm2, volně uložený, včetně dodávky kabelu 4x6 mm2</t>
  </si>
  <si>
    <t>210810016</t>
  </si>
  <si>
    <t>Kabel CYKY-m 750 V 4 x 4mm2, volně uložený, včetně dodávky kabelu 4x4 mm2</t>
  </si>
  <si>
    <t>230191008</t>
  </si>
  <si>
    <t>Uložení chráničky KF 09063 ve výkopu , vč. dodávky chráničky KF 09063</t>
  </si>
  <si>
    <t>230191003</t>
  </si>
  <si>
    <t>Uložení chráničky KF 09040 ve výkopu , vč. dodávky chráničky KF 09040</t>
  </si>
  <si>
    <t>210810005</t>
  </si>
  <si>
    <t>Kabel CYKY-m 750 V 3 x 2,5 mm2 volně uložený, včetně dodávky kabelu</t>
  </si>
  <si>
    <t>210100001</t>
  </si>
  <si>
    <t>Ukončení vodičů v rozvaděči + zapojení do 2,5 mm2</t>
  </si>
  <si>
    <t>210100003</t>
  </si>
  <si>
    <t>Ukončení vodičů v rozvaděči + zapojení do 16 mm2</t>
  </si>
  <si>
    <t>Rozvaděč elektroměrový RE, oceloplechový, v pilíři z bílých cihel</t>
  </si>
  <si>
    <t>Rozvaděč silový R1, oceloplechový, v pilíři z bílých cihel</t>
  </si>
  <si>
    <t>Vystrojení a zapojení rozvaděče R1</t>
  </si>
  <si>
    <t>Panelový spínač, zamykatelný KATKO 316</t>
  </si>
  <si>
    <t>Stykač výkonový, 400V/40A</t>
  </si>
  <si>
    <t>Montážní, spojovací a montážní materiál v rozvaděči</t>
  </si>
  <si>
    <t>Svítidlo LED, reflektorové, Eagle Vizulo 1040W, IK09, IP66</t>
  </si>
  <si>
    <t>Svítidlo LED, reflektorové, Eagle Vizulo 1560W, IK09, IP66</t>
  </si>
  <si>
    <t>Stožárová rozvodnice pojistková (3xFU) IP20</t>
  </si>
  <si>
    <t>Stožár UD 9-219/159/114 vetknutý</t>
  </si>
  <si>
    <t>Výložník OK 2-900/114 zesílený atyp</t>
  </si>
  <si>
    <t>Výložník URB 1/60 atyp</t>
  </si>
  <si>
    <t>Příplatek za recyklaci</t>
  </si>
  <si>
    <t>Čerpadlo do vrtu FX6 65/3 400V, 7,5kW</t>
  </si>
  <si>
    <t>210220022</t>
  </si>
  <si>
    <t>Vedení uzemňovací v zemi FeZn 30x4 mm</t>
  </si>
  <si>
    <t>Vedení uzemňovací v zemi FeZn D 8 - 10 mm</t>
  </si>
  <si>
    <t>Pásek uzemňovací FeZn 30x4 mm</t>
  </si>
  <si>
    <t>Drát uzemňovací FeZn pr. 10 mm</t>
  </si>
  <si>
    <t>210220302</t>
  </si>
  <si>
    <t>Svorka připojovací vč. dodávky svorky SP1</t>
  </si>
  <si>
    <t>Svorka spojovací do 4 šroubů , vč. dodávky  SR</t>
  </si>
  <si>
    <t>Svorka páska-drát do 4 šroubů , vč. dodávky  SR</t>
  </si>
  <si>
    <t>Spojka kabelová, gelová , 4x16</t>
  </si>
  <si>
    <t>Lak asfaltový A1010 1kg</t>
  </si>
  <si>
    <t>Koncovka kabelová do 1kV KSCZ4X 6-25</t>
  </si>
  <si>
    <t>210290891</t>
  </si>
  <si>
    <t>Doplnění štítku kovového na kabel</t>
  </si>
  <si>
    <t>Montážní, spojovací a instalační materiál</t>
  </si>
  <si>
    <t>M46</t>
  </si>
  <si>
    <t>Zemní práce při montážích</t>
  </si>
  <si>
    <t>460110001 R01</t>
  </si>
  <si>
    <t>Sonda pro vyhledávání vedení - výkop</t>
  </si>
  <si>
    <t>460110101 R01</t>
  </si>
  <si>
    <t>Sonda pro vyhledávání vedení - zához</t>
  </si>
  <si>
    <t>460050703</t>
  </si>
  <si>
    <t>Jáma do 2m3 pro stožár veř. osvětlení, hor. 3, ruční výkop jámy</t>
  </si>
  <si>
    <t>460080001</t>
  </si>
  <si>
    <t>Betonový základ do zeminy bez bednění, uložení betonu do výkopu</t>
  </si>
  <si>
    <t>460120002</t>
  </si>
  <si>
    <t>Zához jámy, hornina třídy 3 - 4, upěchování a úprava povrchu</t>
  </si>
  <si>
    <t>460200163.RT2</t>
  </si>
  <si>
    <t>Výkop kabelové rýhy 35/80 cm, hornina 3, ruční výkop rýhy</t>
  </si>
  <si>
    <t>460420018</t>
  </si>
  <si>
    <t>Zřízení kabelového lože šířky do 35cm z písku, tl. vrstvy 20cm, vč. dodávky písku</t>
  </si>
  <si>
    <t>460560163.RT1</t>
  </si>
  <si>
    <t>Zához rýhy 35/80 cm, hornina 3, ruční zához rýhy</t>
  </si>
  <si>
    <t>460300006</t>
  </si>
  <si>
    <t>Hutnění zeminy po vrstvách 20 cm, hutnění po strojním záhrnu rýh</t>
  </si>
  <si>
    <t>460600001</t>
  </si>
  <si>
    <t>Naložení a odvoz zeminy odvoz na vzdálenost 10000 m</t>
  </si>
  <si>
    <t>460490012</t>
  </si>
  <si>
    <t>Fólie výstražná z PVC, šířka 33 cm, fólie PVC šířka 33 cm</t>
  </si>
  <si>
    <t>1804561704</t>
  </si>
  <si>
    <t>Montážní plošina na autopod.  13,5m MP13</t>
  </si>
  <si>
    <t>Sh</t>
  </si>
  <si>
    <t>Průraz zdivem v cihlové zdi tl. 30cm</t>
  </si>
  <si>
    <t>Zazdění kabelového prostupu zdivem do 10x10cm</t>
  </si>
  <si>
    <t>199000005</t>
  </si>
  <si>
    <t>Poplatek za skládku zeminy 1 - 4</t>
  </si>
  <si>
    <t>460010024</t>
  </si>
  <si>
    <t>Vytýčení kabelové trasy v zastavěném prostoru délka trasy do 1000 m</t>
  </si>
  <si>
    <t>km</t>
  </si>
  <si>
    <t>460420501</t>
  </si>
  <si>
    <t>Křížovatka se silovým kabelem</t>
  </si>
  <si>
    <t>Demontážní práce</t>
  </si>
  <si>
    <t>Demontáž stávajícího elektroměrového rozvaděče</t>
  </si>
  <si>
    <t>Soubor</t>
  </si>
  <si>
    <t>Demontáž stávajících stožárů</t>
  </si>
  <si>
    <t>Odpojení a demontáž starých kabelů</t>
  </si>
  <si>
    <t xml:space="preserve">Poplatek za skládku </t>
  </si>
  <si>
    <t>ON</t>
  </si>
  <si>
    <t>00521101</t>
  </si>
  <si>
    <t>Předání a převzetí staveniště</t>
  </si>
  <si>
    <t>00523</t>
  </si>
  <si>
    <t>Výchozí revize, vystavení revizní zprávy</t>
  </si>
  <si>
    <t>005241020</t>
  </si>
  <si>
    <t>Geodetické zaměření skutečného provedení</t>
  </si>
  <si>
    <t>005241010</t>
  </si>
  <si>
    <t xml:space="preserve">Dokumentace skutečného provedení </t>
  </si>
  <si>
    <t>Správní poplatek distributora sítě</t>
  </si>
  <si>
    <t>00524</t>
  </si>
  <si>
    <t>Předání a převzetí díla</t>
  </si>
  <si>
    <t>VN</t>
  </si>
  <si>
    <t>Vedlejší náklady</t>
  </si>
  <si>
    <t>005111021</t>
  </si>
  <si>
    <t>Vytýčení inženýrských sítí</t>
  </si>
  <si>
    <t>005122401</t>
  </si>
  <si>
    <t>Koordinační činnost</t>
  </si>
  <si>
    <t>Mimostaveništní doprava individualní</t>
  </si>
  <si>
    <t>Poznámky uchazeče k zadání</t>
  </si>
  <si>
    <t xml:space="preserve">Jedná se o minimální rozpočet. Pokud uchazeč při prohlídce místa plnění zjistí chybějící položku, doplní tuto samostatně pod tuto poznámku se zdůvodněním . Součástí realizace uvedené akce musí být veškeré dodávky, práce a služby, které nejsou výslovně uvedeny v dokumentaci, ale jsou nezbytné pro úplnost a funkčnost zařízení podle uvedených požadavků. Dále je třeba dodržovat platné normy pro souběh a křížení kabelů silových a sdělovacích rozvodů. Realizaci je třeba dodavatelsky koordinovat. Zejména je nutné věnovat zvýšenou pozornost při demontážních pracích a stříhání vodičů a kabelů, postupovat velmi opatrně, aby nedošlo k úrazu nebo škodám. Zhotovitel zahrne do ceny elektro části demontáže a ekologickou likvidaci rušených zařízení. Dodávky, práce a služby pro elektrotechnologické zařízení musí být dodány kompletní, v uvedených hranicích dodávky včetně všech nezbytných přístrojů, pomocných zařízení, příslušenství a spojovacího a upevňovacího materiálu. Dodávka musí být řádně odzkoušena, plně funkční a schopna uvedení do provozu. Veškerá dodávaná zařízení musí být nová, poprvé použitá. Dodávaná zařízení musí být dodána od výrobců, kteří mají v ČR zajištěn servis. Toto prokáže zhotovitel při předání a převzetí, kdy doloží k jednotlivým zařízením příslušné doklady a prohlášení servisní organizace v ČR o zajištění servisu. Veškerá dodávaná zařízení musí odpovídat požadavkům zákona č. 22/1997Sb. v platném znění a souvisejícím nařízením vlády. Zhotovitel doloží ke všem dodávaným výrobkům doklady požadované podle uvedených právních předpisů. Veškeré zařízení musí být dodáno v souladu s požadavky vyhlášky č. 137/1998Sb. o obecných technických požadavcích na výstavbu.
Veškeré práce musí být prováděny za dodržování všech norem a předpisů platných v ČR a doloženy
předepsanými doklady o provedených zkouškách a revizích.  Zhotovitel nabídne svítidla dle PD nebo předloží kvalitativně stejné či lepší řešení. Alternativní řešení musí odsouhlasit projektant osvětlení před objednáním svítidel zhotovitelem. Zhotovitel na výzvu projektanta osvětlení předloží odkaz na LDT data navrhovaných svítidel volně ke stažení na stránkách výrobce, katalogové listy navrhovaných svítidel, projektant si může vyžádat předložení vzorků všech svítidel do 7mi pracovních dnů od vyzvání.
Po instalaci osvětlovací soustavy zajistí zadavatel na své náklady provedení kontrolního měření intenzity osvětlení, indexu podání barev a teploty chromatičnosti. Veškerá měření a protokoly předloží zadavatel zhotoviteli nejpozději do 15 dnů od uvolnění staveniště zhotovitelem. Dílo bude převzato zadavatelem od zhotovitele na základě výsledků hodnot provedeného měření, při splnění veškerých požadovaných parametrů.
</t>
  </si>
  <si>
    <t>23-055.1</t>
  </si>
</sst>
</file>

<file path=xl/styles.xml><?xml version="1.0" encoding="utf-8"?>
<styleSheet xmlns="http://schemas.openxmlformats.org/spreadsheetml/2006/main">
  <numFmts count="7">
    <numFmt numFmtId="164" formatCode="#,##0.00%"/>
    <numFmt numFmtId="165" formatCode="dd\.mm\.yyyy"/>
    <numFmt numFmtId="166" formatCode="#,##0.00000"/>
    <numFmt numFmtId="167" formatCode="#,##0.000"/>
    <numFmt numFmtId="168" formatCode="#,##0;\-#,##0"/>
    <numFmt numFmtId="169" formatCode="#,##0.000;\-#,##0.000"/>
    <numFmt numFmtId="170" formatCode="#,##0.0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
      <b/>
      <sz val="14"/>
      <name val="Arial CE"/>
      <charset val="238"/>
    </font>
    <font>
      <b/>
      <sz val="9"/>
      <name val="Arial CE"/>
      <charset val="238"/>
    </font>
    <font>
      <b/>
      <sz val="8"/>
      <name val="Arial CE"/>
      <charset val="238"/>
    </font>
    <font>
      <sz val="7"/>
      <name val="Arial CE"/>
      <charset val="238"/>
    </font>
    <font>
      <sz val="8"/>
      <name val="Arial CE"/>
      <charset val="238"/>
    </font>
    <font>
      <sz val="9"/>
      <name val="Arial CE"/>
      <charset val="238"/>
    </font>
    <font>
      <sz val="8"/>
      <name val="Arial CYR"/>
      <charset val="238"/>
    </font>
    <font>
      <b/>
      <sz val="11"/>
      <color indexed="18"/>
      <name val="Arial CE"/>
      <charset val="238"/>
    </font>
    <font>
      <b/>
      <sz val="10"/>
      <color indexed="18"/>
      <name val="Arial CE"/>
      <charset val="238"/>
    </font>
    <font>
      <i/>
      <sz val="8"/>
      <color indexed="12"/>
      <name val="Arial CE"/>
      <charset val="238"/>
    </font>
    <font>
      <i/>
      <sz val="8"/>
      <color rgb="FF0070C0"/>
      <name val="Arial CE"/>
      <family val="2"/>
      <charset val="238"/>
    </font>
    <font>
      <b/>
      <sz val="11"/>
      <name val="Arial CE"/>
      <charset val="238"/>
    </font>
    <font>
      <b/>
      <sz val="12"/>
      <name val="Calibri"/>
      <family val="2"/>
      <charset val="238"/>
      <scheme val="minor"/>
    </font>
    <font>
      <sz val="9"/>
      <color indexed="8"/>
      <name val="Calibri"/>
      <family val="2"/>
      <charset val="238"/>
      <scheme val="minor"/>
    </font>
    <font>
      <sz val="9"/>
      <name val="Calibri"/>
      <family val="2"/>
      <charset val="238"/>
      <scheme val="minor"/>
    </font>
    <font>
      <b/>
      <sz val="9"/>
      <name val="Calibri"/>
      <family val="2"/>
      <charset val="238"/>
      <scheme val="minor"/>
    </font>
    <font>
      <b/>
      <sz val="9"/>
      <color indexed="8"/>
      <name val="Calibri"/>
      <family val="2"/>
      <charset val="238"/>
      <scheme val="minor"/>
    </font>
  </fonts>
  <fills count="9">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indexed="9"/>
      </patternFill>
    </fill>
    <fill>
      <patternFill patternType="solid">
        <fgColor theme="0" tint="-0.14999847407452621"/>
        <bgColor indexed="64"/>
      </patternFill>
    </fill>
    <fill>
      <patternFill patternType="solid">
        <fgColor rgb="FFDBDBDB"/>
        <bgColor indexed="64"/>
      </patternFill>
    </fill>
    <fill>
      <patternFill patternType="solid">
        <fgColor theme="0" tint="-0.249977111117893"/>
        <bgColor indexed="64"/>
      </patternFill>
    </fill>
  </fills>
  <borders count="37">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35" fillId="0" borderId="0" applyNumberFormat="0" applyFill="0" applyBorder="0" applyAlignment="0" applyProtection="0"/>
  </cellStyleXfs>
  <cellXfs count="35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0" xfId="0" applyFont="1" applyFill="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1" fillId="0" borderId="14"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2"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protection locked="0"/>
    </xf>
    <xf numFmtId="0" fontId="34" fillId="0" borderId="3" xfId="0" applyFont="1" applyBorder="1" applyAlignment="1">
      <alignment vertical="center"/>
    </xf>
    <xf numFmtId="0" fontId="33" fillId="0" borderId="14" xfId="0" applyFont="1" applyBorder="1" applyAlignment="1">
      <alignment horizontal="left" vertical="center"/>
    </xf>
    <xf numFmtId="0" fontId="33" fillId="0" borderId="0" xfId="0" applyFont="1" applyBorder="1" applyAlignment="1">
      <alignment horizontal="center"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0" fontId="0" fillId="0" borderId="0" xfId="0" applyAlignment="1" applyProtection="1">
      <alignment horizontal="left" vertical="top"/>
      <protection locked="0"/>
    </xf>
    <xf numFmtId="0" fontId="37" fillId="0" borderId="0" xfId="0" applyFont="1" applyAlignment="1" applyProtection="1">
      <alignment horizontal="left"/>
    </xf>
    <xf numFmtId="0" fontId="37" fillId="0" borderId="0" xfId="0" applyFont="1" applyAlignment="1" applyProtection="1">
      <alignment horizontal="left" vertical="center"/>
    </xf>
    <xf numFmtId="168" fontId="38" fillId="0" borderId="0" xfId="0" applyNumberFormat="1" applyFont="1" applyAlignment="1" applyProtection="1">
      <alignment horizontal="center" vertical="top"/>
    </xf>
    <xf numFmtId="0" fontId="39" fillId="0" borderId="0" xfId="0" applyFont="1" applyAlignment="1" applyProtection="1">
      <alignment horizontal="left" vertical="top" wrapText="1"/>
    </xf>
    <xf numFmtId="0" fontId="38" fillId="0" borderId="0" xfId="0" applyFont="1" applyAlignment="1" applyProtection="1">
      <alignment horizontal="left" vertical="top" wrapText="1"/>
    </xf>
    <xf numFmtId="169" fontId="40" fillId="0" borderId="0" xfId="0" applyNumberFormat="1" applyFont="1" applyAlignment="1" applyProtection="1">
      <alignment horizontal="right" vertical="top"/>
    </xf>
    <xf numFmtId="170" fontId="39" fillId="0" borderId="0" xfId="0" applyNumberFormat="1" applyFont="1" applyAlignment="1" applyProtection="1">
      <alignment horizontal="right" vertical="top"/>
    </xf>
    <xf numFmtId="169" fontId="39" fillId="0" borderId="0" xfId="0" applyNumberFormat="1" applyFont="1" applyAlignment="1" applyProtection="1">
      <alignment horizontal="right" vertical="top"/>
    </xf>
    <xf numFmtId="0" fontId="41" fillId="0" borderId="0" xfId="0" applyFont="1" applyAlignment="1" applyProtection="1">
      <alignment horizontal="left"/>
    </xf>
    <xf numFmtId="0" fontId="41" fillId="0" borderId="0" xfId="0" applyFont="1" applyAlignment="1" applyProtection="1">
      <alignment horizontal="left" vertical="top" wrapText="1"/>
    </xf>
    <xf numFmtId="169" fontId="41" fillId="0" borderId="0" xfId="0" applyNumberFormat="1" applyFont="1" applyAlignment="1" applyProtection="1">
      <alignment horizontal="right" vertical="top"/>
    </xf>
    <xf numFmtId="170" fontId="41" fillId="0" borderId="0" xfId="0" applyNumberFormat="1" applyFont="1" applyAlignment="1" applyProtection="1">
      <alignment horizontal="right" vertical="top"/>
    </xf>
    <xf numFmtId="0" fontId="39" fillId="0" borderId="0" xfId="0" applyFont="1" applyAlignment="1" applyProtection="1">
      <alignment horizontal="left"/>
    </xf>
    <xf numFmtId="0" fontId="42" fillId="5" borderId="23" xfId="0" applyFont="1" applyFill="1" applyBorder="1" applyAlignment="1" applyProtection="1">
      <alignment horizontal="center" vertical="center" wrapText="1"/>
    </xf>
    <xf numFmtId="168" fontId="43" fillId="0" borderId="0" xfId="0" applyNumberFormat="1" applyFont="1" applyAlignment="1" applyProtection="1">
      <alignment horizontal="center"/>
      <protection locked="0"/>
    </xf>
    <xf numFmtId="0" fontId="43" fillId="0" borderId="0" xfId="0" applyFont="1" applyAlignment="1" applyProtection="1">
      <alignment horizontal="left" wrapText="1"/>
      <protection locked="0"/>
    </xf>
    <xf numFmtId="169" fontId="43" fillId="0" borderId="0" xfId="0" applyNumberFormat="1" applyFont="1" applyAlignment="1" applyProtection="1">
      <alignment horizontal="right"/>
      <protection locked="0"/>
    </xf>
    <xf numFmtId="170" fontId="43" fillId="0" borderId="0" xfId="0" applyNumberFormat="1" applyFont="1" applyAlignment="1" applyProtection="1">
      <alignment horizontal="right"/>
      <protection locked="0"/>
    </xf>
    <xf numFmtId="168" fontId="44" fillId="0" borderId="0" xfId="0" applyNumberFormat="1" applyFont="1" applyAlignment="1" applyProtection="1">
      <alignment horizontal="center"/>
      <protection locked="0"/>
    </xf>
    <xf numFmtId="0" fontId="44" fillId="0" borderId="0" xfId="0" applyFont="1" applyAlignment="1" applyProtection="1">
      <alignment horizontal="left" wrapText="1"/>
      <protection locked="0"/>
    </xf>
    <xf numFmtId="169" fontId="44" fillId="0" borderId="0" xfId="0" applyNumberFormat="1" applyFont="1" applyAlignment="1" applyProtection="1">
      <alignment horizontal="right"/>
      <protection locked="0"/>
    </xf>
    <xf numFmtId="170" fontId="44" fillId="0" borderId="0" xfId="0" applyNumberFormat="1" applyFont="1" applyAlignment="1" applyProtection="1">
      <alignment horizontal="right"/>
      <protection locked="0"/>
    </xf>
    <xf numFmtId="168" fontId="40" fillId="0" borderId="23" xfId="0" applyNumberFormat="1" applyFont="1" applyBorder="1" applyAlignment="1" applyProtection="1">
      <alignment horizontal="center"/>
      <protection locked="0"/>
    </xf>
    <xf numFmtId="0" fontId="40" fillId="0" borderId="23" xfId="0" applyFont="1" applyBorder="1" applyAlignment="1" applyProtection="1">
      <alignment horizontal="left" wrapText="1"/>
      <protection locked="0"/>
    </xf>
    <xf numFmtId="169" fontId="40" fillId="0" borderId="23" xfId="0" applyNumberFormat="1" applyFont="1" applyBorder="1" applyAlignment="1" applyProtection="1">
      <alignment horizontal="right"/>
      <protection locked="0"/>
    </xf>
    <xf numFmtId="170" fontId="40" fillId="0" borderId="23" xfId="0" applyNumberFormat="1" applyFont="1" applyBorder="1" applyAlignment="1" applyProtection="1">
      <alignment horizontal="right"/>
      <protection locked="0"/>
    </xf>
    <xf numFmtId="168" fontId="45" fillId="0" borderId="23" xfId="0" applyNumberFormat="1" applyFont="1" applyBorder="1" applyAlignment="1" applyProtection="1">
      <alignment horizontal="center"/>
      <protection locked="0"/>
    </xf>
    <xf numFmtId="0" fontId="45" fillId="0" borderId="23" xfId="0" applyFont="1" applyBorder="1" applyAlignment="1" applyProtection="1">
      <alignment horizontal="left" wrapText="1"/>
      <protection locked="0"/>
    </xf>
    <xf numFmtId="169" fontId="45" fillId="0" borderId="23" xfId="0" applyNumberFormat="1" applyFont="1" applyBorder="1" applyAlignment="1" applyProtection="1">
      <alignment horizontal="right"/>
      <protection locked="0"/>
    </xf>
    <xf numFmtId="170" fontId="45" fillId="0" borderId="23" xfId="0" applyNumberFormat="1" applyFont="1" applyBorder="1" applyAlignment="1" applyProtection="1">
      <alignment horizontal="right"/>
      <protection locked="0"/>
    </xf>
    <xf numFmtId="170" fontId="46" fillId="0" borderId="23" xfId="0" applyNumberFormat="1" applyFont="1" applyBorder="1" applyAlignment="1" applyProtection="1">
      <alignment horizontal="right"/>
      <protection locked="0"/>
    </xf>
    <xf numFmtId="168" fontId="47" fillId="0" borderId="0" xfId="0" applyNumberFormat="1" applyFont="1" applyAlignment="1" applyProtection="1">
      <alignment horizontal="center"/>
      <protection locked="0"/>
    </xf>
    <xf numFmtId="0" fontId="47" fillId="0" borderId="0" xfId="0" applyFont="1" applyAlignment="1" applyProtection="1">
      <alignment horizontal="left" wrapText="1"/>
      <protection locked="0"/>
    </xf>
    <xf numFmtId="169" fontId="47" fillId="0" borderId="0" xfId="0" applyNumberFormat="1" applyFont="1" applyAlignment="1" applyProtection="1">
      <alignment horizontal="right"/>
      <protection locked="0"/>
    </xf>
    <xf numFmtId="170" fontId="47" fillId="0" borderId="0" xfId="0" applyNumberFormat="1" applyFont="1" applyAlignment="1" applyProtection="1">
      <alignment horizontal="right"/>
      <protection locked="0"/>
    </xf>
    <xf numFmtId="168" fontId="0" fillId="0" borderId="0" xfId="0" applyNumberFormat="1" applyAlignment="1" applyProtection="1">
      <alignment horizontal="center" vertical="top"/>
      <protection locked="0"/>
    </xf>
    <xf numFmtId="0" fontId="0" fillId="0" borderId="0" xfId="0" applyAlignment="1" applyProtection="1">
      <alignment horizontal="left" vertical="top" wrapText="1"/>
      <protection locked="0"/>
    </xf>
    <xf numFmtId="169" fontId="0" fillId="0" borderId="0" xfId="0" applyNumberFormat="1" applyAlignment="1" applyProtection="1">
      <alignment horizontal="right" vertical="top"/>
      <protection locked="0"/>
    </xf>
    <xf numFmtId="170" fontId="0" fillId="0" borderId="0" xfId="0" applyNumberFormat="1" applyAlignment="1" applyProtection="1">
      <alignment horizontal="right" vertical="top"/>
      <protection locked="0"/>
    </xf>
    <xf numFmtId="0" fontId="0" fillId="0" borderId="0" xfId="0" applyFont="1" applyAlignment="1" applyProtection="1">
      <alignment horizontal="left" vertical="top"/>
      <protection locked="0"/>
    </xf>
    <xf numFmtId="0" fontId="49" fillId="0" borderId="0" xfId="0" applyFont="1"/>
    <xf numFmtId="0" fontId="50" fillId="0" borderId="0" xfId="0" applyFont="1"/>
    <xf numFmtId="0" fontId="50" fillId="0" borderId="24" xfId="0" applyFont="1" applyBorder="1" applyAlignment="1">
      <alignment vertical="center"/>
    </xf>
    <xf numFmtId="0" fontId="50" fillId="0" borderId="24" xfId="0" applyFont="1" applyBorder="1" applyAlignment="1">
      <alignment horizontal="left" vertical="center"/>
    </xf>
    <xf numFmtId="0" fontId="50" fillId="6" borderId="24" xfId="0" applyFont="1" applyFill="1" applyBorder="1" applyAlignment="1">
      <alignment vertical="center"/>
    </xf>
    <xf numFmtId="0" fontId="50" fillId="6" borderId="24" xfId="0" applyFont="1" applyFill="1" applyBorder="1" applyAlignment="1">
      <alignment horizontal="left" vertical="center"/>
    </xf>
    <xf numFmtId="49" fontId="50" fillId="0" borderId="0" xfId="0" applyNumberFormat="1" applyFont="1"/>
    <xf numFmtId="0" fontId="50" fillId="0" borderId="0" xfId="0" applyFont="1" applyAlignment="1">
      <alignment horizontal="center"/>
    </xf>
    <xf numFmtId="0" fontId="50" fillId="7" borderId="24" xfId="0" applyFont="1" applyFill="1" applyBorder="1"/>
    <xf numFmtId="49" fontId="50" fillId="7" borderId="24" xfId="0" applyNumberFormat="1" applyFont="1" applyFill="1" applyBorder="1"/>
    <xf numFmtId="0" fontId="50" fillId="7" borderId="24" xfId="0" applyFont="1" applyFill="1" applyBorder="1" applyAlignment="1">
      <alignment horizontal="center"/>
    </xf>
    <xf numFmtId="0" fontId="50" fillId="7" borderId="25" xfId="0" applyFont="1" applyFill="1" applyBorder="1"/>
    <xf numFmtId="0" fontId="49" fillId="7" borderId="24" xfId="0" applyFont="1" applyFill="1" applyBorder="1" applyAlignment="1">
      <alignment wrapText="1"/>
    </xf>
    <xf numFmtId="0" fontId="50" fillId="7" borderId="24" xfId="0" applyFont="1" applyFill="1" applyBorder="1" applyAlignment="1">
      <alignment wrapText="1"/>
    </xf>
    <xf numFmtId="0" fontId="50" fillId="0" borderId="0" xfId="0" applyFont="1" applyAlignment="1">
      <alignment vertical="top"/>
    </xf>
    <xf numFmtId="49" fontId="50" fillId="0" borderId="0" xfId="0" applyNumberFormat="1" applyFont="1" applyAlignment="1">
      <alignment vertical="top"/>
    </xf>
    <xf numFmtId="0" fontId="50" fillId="0" borderId="0" xfId="0" applyFont="1" applyAlignment="1">
      <alignment horizontal="center" vertical="top"/>
    </xf>
    <xf numFmtId="166" fontId="50" fillId="0" borderId="0" xfId="0" applyNumberFormat="1" applyFont="1" applyAlignment="1">
      <alignment vertical="top"/>
    </xf>
    <xf numFmtId="4" fontId="50" fillId="0" borderId="0" xfId="0" applyNumberFormat="1" applyFont="1" applyAlignment="1">
      <alignment vertical="top"/>
    </xf>
    <xf numFmtId="4" fontId="49" fillId="0" borderId="0" xfId="0" applyNumberFormat="1" applyFont="1" applyAlignment="1">
      <alignment vertical="top"/>
    </xf>
    <xf numFmtId="0" fontId="51" fillId="8" borderId="28" xfId="0" applyFont="1" applyFill="1" applyBorder="1" applyAlignment="1">
      <alignment vertical="top"/>
    </xf>
    <xf numFmtId="49" fontId="51" fillId="8" borderId="29" xfId="0" applyNumberFormat="1" applyFont="1" applyFill="1" applyBorder="1" applyAlignment="1">
      <alignment vertical="top"/>
    </xf>
    <xf numFmtId="49" fontId="51" fillId="8" borderId="29" xfId="0" applyNumberFormat="1" applyFont="1" applyFill="1" applyBorder="1" applyAlignment="1">
      <alignment horizontal="left" vertical="top" wrapText="1"/>
    </xf>
    <xf numFmtId="0" fontId="51" fillId="8" borderId="29" xfId="0" applyFont="1" applyFill="1" applyBorder="1" applyAlignment="1">
      <alignment horizontal="center" vertical="top" shrinkToFit="1"/>
    </xf>
    <xf numFmtId="167" fontId="51" fillId="8" borderId="29" xfId="0" applyNumberFormat="1" applyFont="1" applyFill="1" applyBorder="1" applyAlignment="1">
      <alignment vertical="top" shrinkToFit="1"/>
    </xf>
    <xf numFmtId="4" fontId="51" fillId="8" borderId="29" xfId="0" applyNumberFormat="1" applyFont="1" applyFill="1" applyBorder="1" applyAlignment="1">
      <alignment vertical="top" shrinkToFit="1"/>
    </xf>
    <xf numFmtId="4" fontId="51" fillId="8" borderId="30" xfId="0" applyNumberFormat="1" applyFont="1" applyFill="1" applyBorder="1" applyAlignment="1">
      <alignment vertical="top" shrinkToFit="1"/>
    </xf>
    <xf numFmtId="4" fontId="51" fillId="6" borderId="0" xfId="0" applyNumberFormat="1" applyFont="1" applyFill="1" applyBorder="1" applyAlignment="1">
      <alignment vertical="top" shrinkToFit="1"/>
    </xf>
    <xf numFmtId="0" fontId="41" fillId="0" borderId="0" xfId="0" applyNumberFormat="1" applyFont="1"/>
    <xf numFmtId="0" fontId="41" fillId="0" borderId="0" xfId="0" applyFont="1"/>
    <xf numFmtId="0" fontId="50" fillId="0" borderId="31" xfId="0" applyFont="1" applyBorder="1" applyAlignment="1">
      <alignment vertical="top"/>
    </xf>
    <xf numFmtId="49" fontId="50" fillId="0" borderId="32" xfId="0" applyNumberFormat="1" applyFont="1" applyBorder="1" applyAlignment="1">
      <alignment vertical="top"/>
    </xf>
    <xf numFmtId="49" fontId="50" fillId="0" borderId="32" xfId="0" applyNumberFormat="1" applyFont="1" applyBorder="1" applyAlignment="1">
      <alignment horizontal="left" vertical="top" wrapText="1"/>
    </xf>
    <xf numFmtId="0" fontId="50" fillId="0" borderId="32" xfId="0" applyFont="1" applyBorder="1" applyAlignment="1">
      <alignment horizontal="center" vertical="top" shrinkToFit="1"/>
    </xf>
    <xf numFmtId="167" fontId="50" fillId="0" borderId="32" xfId="0" applyNumberFormat="1" applyFont="1" applyFill="1" applyBorder="1" applyAlignment="1">
      <alignment vertical="top" shrinkToFit="1"/>
    </xf>
    <xf numFmtId="4" fontId="50" fillId="0" borderId="32" xfId="0" applyNumberFormat="1" applyFont="1" applyBorder="1" applyAlignment="1">
      <alignment vertical="top" shrinkToFit="1"/>
    </xf>
    <xf numFmtId="4" fontId="50" fillId="6" borderId="32" xfId="0" applyNumberFormat="1" applyFont="1" applyFill="1" applyBorder="1" applyAlignment="1">
      <alignment vertical="top" shrinkToFit="1"/>
    </xf>
    <xf numFmtId="4" fontId="50" fillId="0" borderId="33" xfId="0" applyNumberFormat="1" applyFont="1" applyBorder="1" applyAlignment="1">
      <alignment vertical="top" shrinkToFit="1"/>
    </xf>
    <xf numFmtId="4" fontId="50" fillId="0" borderId="0" xfId="0" applyNumberFormat="1" applyFont="1" applyBorder="1" applyAlignment="1">
      <alignment vertical="top" shrinkToFit="1"/>
    </xf>
    <xf numFmtId="49" fontId="50" fillId="0" borderId="32" xfId="0" applyNumberFormat="1" applyFont="1" applyFill="1" applyBorder="1" applyAlignment="1">
      <alignment horizontal="left" vertical="top" wrapText="1"/>
    </xf>
    <xf numFmtId="4" fontId="41" fillId="0" borderId="0" xfId="0" applyNumberFormat="1" applyFont="1"/>
    <xf numFmtId="0" fontId="51" fillId="6" borderId="28" xfId="0" applyFont="1" applyFill="1" applyBorder="1" applyAlignment="1">
      <alignment vertical="top"/>
    </xf>
    <xf numFmtId="49" fontId="51" fillId="6" borderId="29" xfId="0" applyNumberFormat="1" applyFont="1" applyFill="1" applyBorder="1" applyAlignment="1">
      <alignment vertical="top"/>
    </xf>
    <xf numFmtId="49" fontId="51" fillId="6" borderId="29" xfId="0" applyNumberFormat="1" applyFont="1" applyFill="1" applyBorder="1" applyAlignment="1">
      <alignment horizontal="left" vertical="top" wrapText="1"/>
    </xf>
    <xf numFmtId="0" fontId="51" fillId="6" borderId="29" xfId="0" applyFont="1" applyFill="1" applyBorder="1" applyAlignment="1">
      <alignment horizontal="center" vertical="center" shrinkToFit="1"/>
    </xf>
    <xf numFmtId="166" fontId="51" fillId="6" borderId="29" xfId="0" applyNumberFormat="1" applyFont="1" applyFill="1" applyBorder="1" applyAlignment="1">
      <alignment vertical="center" shrinkToFit="1"/>
    </xf>
    <xf numFmtId="4" fontId="51" fillId="6" borderId="29" xfId="0" applyNumberFormat="1" applyFont="1" applyFill="1" applyBorder="1" applyAlignment="1">
      <alignment vertical="center" shrinkToFit="1"/>
    </xf>
    <xf numFmtId="4" fontId="52" fillId="6" borderId="29" xfId="0" applyNumberFormat="1" applyFont="1" applyFill="1" applyBorder="1" applyAlignment="1">
      <alignment vertical="center" shrinkToFit="1"/>
    </xf>
    <xf numFmtId="4" fontId="51" fillId="6" borderId="30" xfId="0" applyNumberFormat="1" applyFont="1" applyFill="1" applyBorder="1" applyAlignment="1">
      <alignment vertical="center" shrinkToFit="1"/>
    </xf>
    <xf numFmtId="167" fontId="50" fillId="0" borderId="32" xfId="0" applyNumberFormat="1" applyFont="1" applyBorder="1" applyAlignment="1">
      <alignment vertical="top" shrinkToFit="1"/>
    </xf>
    <xf numFmtId="4" fontId="50" fillId="0" borderId="32" xfId="0" applyNumberFormat="1" applyFont="1" applyBorder="1" applyAlignment="1">
      <alignment vertical="center" shrinkToFit="1"/>
    </xf>
    <xf numFmtId="4" fontId="50" fillId="0" borderId="0" xfId="0" applyNumberFormat="1" applyFont="1" applyBorder="1" applyAlignment="1">
      <alignment horizontal="right" vertical="center" shrinkToFit="1"/>
    </xf>
    <xf numFmtId="0" fontId="50" fillId="0" borderId="32" xfId="0" applyFont="1" applyBorder="1" applyAlignment="1">
      <alignment horizontal="center" vertical="center" shrinkToFit="1"/>
    </xf>
    <xf numFmtId="4" fontId="49" fillId="6" borderId="32" xfId="0" applyNumberFormat="1" applyFont="1" applyFill="1" applyBorder="1" applyAlignment="1">
      <alignment vertical="center" shrinkToFit="1"/>
    </xf>
    <xf numFmtId="4" fontId="49" fillId="0" borderId="32" xfId="0" applyNumberFormat="1" applyFont="1" applyBorder="1" applyAlignment="1">
      <alignment vertical="center" shrinkToFit="1"/>
    </xf>
    <xf numFmtId="4" fontId="50" fillId="6" borderId="32" xfId="0" applyNumberFormat="1" applyFont="1" applyFill="1" applyBorder="1" applyAlignment="1">
      <alignment vertical="center" shrinkToFit="1"/>
    </xf>
    <xf numFmtId="4" fontId="50" fillId="0" borderId="33" xfId="0" applyNumberFormat="1" applyFont="1" applyBorder="1" applyAlignment="1">
      <alignment vertical="center" shrinkToFit="1"/>
    </xf>
    <xf numFmtId="0" fontId="50" fillId="0" borderId="34" xfId="0" applyFont="1" applyBorder="1" applyAlignment="1">
      <alignment vertical="top"/>
    </xf>
    <xf numFmtId="49" fontId="50" fillId="0" borderId="35" xfId="0" applyNumberFormat="1" applyFont="1" applyBorder="1" applyAlignment="1">
      <alignment vertical="top"/>
    </xf>
    <xf numFmtId="49" fontId="50" fillId="0" borderId="35" xfId="0" applyNumberFormat="1" applyFont="1" applyBorder="1" applyAlignment="1">
      <alignment horizontal="left" vertical="top" wrapText="1"/>
    </xf>
    <xf numFmtId="0" fontId="50" fillId="0" borderId="35" xfId="0" applyFont="1" applyBorder="1" applyAlignment="1">
      <alignment horizontal="center" vertical="center" shrinkToFit="1"/>
    </xf>
    <xf numFmtId="4" fontId="50" fillId="0" borderId="35" xfId="0" applyNumberFormat="1" applyFont="1" applyBorder="1" applyAlignment="1">
      <alignment vertical="center" shrinkToFit="1"/>
    </xf>
    <xf numFmtId="4" fontId="49" fillId="6" borderId="35" xfId="0" applyNumberFormat="1" applyFont="1" applyFill="1" applyBorder="1" applyAlignment="1">
      <alignment vertical="center" shrinkToFit="1"/>
    </xf>
    <xf numFmtId="4" fontId="49" fillId="0" borderId="35" xfId="0" applyNumberFormat="1" applyFont="1" applyBorder="1" applyAlignment="1">
      <alignment vertical="center" shrinkToFit="1"/>
    </xf>
    <xf numFmtId="4" fontId="50" fillId="6" borderId="35" xfId="0" applyNumberFormat="1" applyFont="1" applyFill="1" applyBorder="1" applyAlignment="1">
      <alignment vertical="center" shrinkToFit="1"/>
    </xf>
    <xf numFmtId="4" fontId="50" fillId="0" borderId="36" xfId="0" applyNumberFormat="1" applyFont="1" applyBorder="1" applyAlignment="1">
      <alignment vertical="center" shrinkToFit="1"/>
    </xf>
    <xf numFmtId="167" fontId="50" fillId="0" borderId="35" xfId="0" applyNumberFormat="1" applyFont="1" applyBorder="1" applyAlignment="1">
      <alignment vertical="top" shrinkToFit="1"/>
    </xf>
    <xf numFmtId="4" fontId="50" fillId="0" borderId="0" xfId="0" applyNumberFormat="1" applyFont="1"/>
    <xf numFmtId="49" fontId="50" fillId="0" borderId="0" xfId="0" applyNumberFormat="1" applyFont="1" applyAlignment="1">
      <alignment horizontal="left" vertical="top" wrapText="1"/>
    </xf>
    <xf numFmtId="4" fontId="51" fillId="6" borderId="27" xfId="0" applyNumberFormat="1" applyFont="1" applyFill="1" applyBorder="1"/>
    <xf numFmtId="0" fontId="50" fillId="0" borderId="0" xfId="0" applyFont="1" applyAlignment="1" applyProtection="1">
      <alignment horizontal="center" vertical="top"/>
    </xf>
    <xf numFmtId="0" fontId="50" fillId="0" borderId="0" xfId="0" applyFont="1" applyAlignment="1" applyProtection="1">
      <alignment vertical="top"/>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7" xfId="0" applyFont="1" applyFill="1" applyBorder="1" applyAlignment="1">
      <alignment horizontal="right" vertical="center"/>
    </xf>
    <xf numFmtId="0" fontId="20" fillId="4" borderId="8" xfId="0" applyFont="1" applyFill="1" applyBorder="1" applyAlignment="1">
      <alignment horizontal="lef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3"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6" fillId="0" borderId="0" xfId="0" applyFont="1" applyAlignment="1" applyProtection="1">
      <alignment horizontal="center" vertical="center"/>
    </xf>
    <xf numFmtId="0" fontId="50" fillId="6" borderId="0" xfId="0" applyFont="1" applyFill="1" applyBorder="1" applyAlignment="1" applyProtection="1">
      <alignment horizontal="left" vertical="top" wrapText="1"/>
    </xf>
    <xf numFmtId="0" fontId="48" fillId="0" borderId="0" xfId="0" applyFont="1" applyAlignment="1">
      <alignment horizontal="center"/>
    </xf>
    <xf numFmtId="0" fontId="49" fillId="0" borderId="24" xfId="0" applyFont="1" applyBorder="1" applyAlignment="1">
      <alignment horizontal="left" vertical="center"/>
    </xf>
    <xf numFmtId="49" fontId="49" fillId="0" borderId="24" xfId="0" applyNumberFormat="1" applyFont="1" applyBorder="1" applyAlignment="1">
      <alignment horizontal="left" vertical="center"/>
    </xf>
    <xf numFmtId="0" fontId="49" fillId="6" borderId="25" xfId="0" applyFont="1" applyFill="1" applyBorder="1" applyAlignment="1">
      <alignment horizontal="left" vertical="center"/>
    </xf>
    <xf numFmtId="0" fontId="49" fillId="6" borderId="26" xfId="0" applyFont="1" applyFill="1" applyBorder="1" applyAlignment="1">
      <alignment horizontal="left" vertical="center"/>
    </xf>
    <xf numFmtId="0" fontId="49" fillId="6" borderId="27" xfId="0" applyFont="1" applyFill="1" applyBorder="1" applyAlignment="1">
      <alignment horizontal="left" vertical="center"/>
    </xf>
    <xf numFmtId="0" fontId="51" fillId="6" borderId="25" xfId="0" applyFont="1" applyFill="1" applyBorder="1" applyAlignment="1">
      <alignment horizontal="left"/>
    </xf>
    <xf numFmtId="0" fontId="51" fillId="6" borderId="26" xfId="0" applyFont="1" applyFill="1" applyBorder="1" applyAlignment="1">
      <alignment horizontal="left"/>
    </xf>
    <xf numFmtId="0" fontId="51" fillId="6" borderId="27" xfId="0" applyFont="1" applyFill="1" applyBorder="1" applyAlignment="1">
      <alignment horizontal="left"/>
    </xf>
    <xf numFmtId="0" fontId="50" fillId="0" borderId="0" xfId="0" applyFont="1" applyAlignment="1" applyProtection="1">
      <alignment vertical="top"/>
    </xf>
    <xf numFmtId="0" fontId="50" fillId="0" borderId="0" xfId="0" applyFont="1" applyAlignment="1" applyProtection="1">
      <alignment horizontal="left" vertical="top" wrapText="1"/>
    </xf>
    <xf numFmtId="14" fontId="2" fillId="0" borderId="0" xfId="0" applyNumberFormat="1" applyFont="1" applyAlignment="1">
      <alignment horizontal="lef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pecialisti/rozp_IO-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kyny pro vyplnění"/>
      <sheetName val="Stavba"/>
      <sheetName val="VzorPolozky"/>
      <sheetName val="IO-02"/>
    </sheetNames>
    <definedNames>
      <definedName name="CisloStavby" refersTo="='Stavba'!$D$2" sheetId="1"/>
      <definedName name="NazevStavby" refersTo="='Stavba'!$E$2" sheetId="1"/>
    </definedNames>
    <sheetDataSet>
      <sheetData sheetId="0" refreshError="1"/>
      <sheetData sheetId="1" refreshError="1">
        <row r="2">
          <cell r="D2" t="str">
            <v>0001</v>
          </cell>
          <cell r="E2" t="str">
            <v>Rekonstrukce sportovního hřiště ZŠ Břeclav</v>
          </cell>
        </row>
        <row r="3">
          <cell r="D3" t="str">
            <v>IO-02</v>
          </cell>
          <cell r="E3" t="str">
            <v>IO-02 Elektro</v>
          </cell>
        </row>
        <row r="4">
          <cell r="D4" t="str">
            <v>01</v>
          </cell>
          <cell r="E4" t="str">
            <v>projektový rozpočet</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M99"/>
  <sheetViews>
    <sheetView showGridLines="0" tabSelected="1" workbookViewId="0">
      <selection activeCell="AN9" sqref="AN9"/>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6" t="s">
        <v>0</v>
      </c>
      <c r="AZ1" s="16" t="s">
        <v>1</v>
      </c>
      <c r="BA1" s="16" t="s">
        <v>2</v>
      </c>
      <c r="BB1" s="16" t="s">
        <v>1</v>
      </c>
      <c r="BT1" s="16" t="s">
        <v>3</v>
      </c>
      <c r="BU1" s="16" t="s">
        <v>3</v>
      </c>
      <c r="BV1" s="16" t="s">
        <v>4</v>
      </c>
    </row>
    <row r="2" spans="1:74" s="1" customFormat="1" ht="36.9" customHeight="1">
      <c r="AR2" s="323" t="s">
        <v>5</v>
      </c>
      <c r="AS2" s="304"/>
      <c r="AT2" s="304"/>
      <c r="AU2" s="304"/>
      <c r="AV2" s="304"/>
      <c r="AW2" s="304"/>
      <c r="AX2" s="304"/>
      <c r="AY2" s="304"/>
      <c r="AZ2" s="304"/>
      <c r="BA2" s="304"/>
      <c r="BB2" s="304"/>
      <c r="BC2" s="304"/>
      <c r="BD2" s="304"/>
      <c r="BE2" s="304"/>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0"/>
      <c r="D4" s="21" t="s">
        <v>9</v>
      </c>
      <c r="AR4" s="20"/>
      <c r="AS4" s="22" t="s">
        <v>10</v>
      </c>
      <c r="BS4" s="17" t="s">
        <v>11</v>
      </c>
    </row>
    <row r="5" spans="1:74" s="1" customFormat="1" ht="12" customHeight="1">
      <c r="B5" s="20"/>
      <c r="D5" s="23" t="s">
        <v>12</v>
      </c>
      <c r="K5" s="303" t="s">
        <v>1217</v>
      </c>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R5" s="20"/>
      <c r="BS5" s="17" t="s">
        <v>6</v>
      </c>
    </row>
    <row r="6" spans="1:74" s="1" customFormat="1" ht="36.9" customHeight="1">
      <c r="B6" s="20"/>
      <c r="D6" s="25" t="s">
        <v>13</v>
      </c>
      <c r="K6" s="305" t="s">
        <v>14</v>
      </c>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c r="AR6" s="20"/>
      <c r="BS6" s="17" t="s">
        <v>6</v>
      </c>
    </row>
    <row r="7" spans="1:74" s="1" customFormat="1" ht="12" customHeight="1">
      <c r="B7" s="20"/>
      <c r="D7" s="26" t="s">
        <v>15</v>
      </c>
      <c r="K7" s="24" t="s">
        <v>1</v>
      </c>
      <c r="AK7" s="26" t="s">
        <v>16</v>
      </c>
      <c r="AN7" s="24" t="s">
        <v>1</v>
      </c>
      <c r="AR7" s="20"/>
      <c r="BS7" s="17" t="s">
        <v>6</v>
      </c>
    </row>
    <row r="8" spans="1:74" s="1" customFormat="1" ht="12" customHeight="1">
      <c r="B8" s="20"/>
      <c r="D8" s="26" t="s">
        <v>17</v>
      </c>
      <c r="K8" s="24" t="s">
        <v>18</v>
      </c>
      <c r="AK8" s="26" t="s">
        <v>19</v>
      </c>
      <c r="AN8" s="353">
        <v>45239</v>
      </c>
      <c r="AR8" s="20"/>
      <c r="BS8" s="17" t="s">
        <v>6</v>
      </c>
    </row>
    <row r="9" spans="1:74" s="1" customFormat="1" ht="14.4" customHeight="1">
      <c r="B9" s="20"/>
      <c r="AR9" s="20"/>
      <c r="BS9" s="17" t="s">
        <v>6</v>
      </c>
    </row>
    <row r="10" spans="1:74" s="1" customFormat="1" ht="12" customHeight="1">
      <c r="B10" s="20"/>
      <c r="D10" s="26" t="s">
        <v>20</v>
      </c>
      <c r="AK10" s="26" t="s">
        <v>21</v>
      </c>
      <c r="AN10" s="24" t="s">
        <v>1</v>
      </c>
      <c r="AR10" s="20"/>
      <c r="BS10" s="17" t="s">
        <v>6</v>
      </c>
    </row>
    <row r="11" spans="1:74" s="1" customFormat="1" ht="18.45" customHeight="1">
      <c r="B11" s="20"/>
      <c r="E11" s="24" t="s">
        <v>22</v>
      </c>
      <c r="AK11" s="26" t="s">
        <v>23</v>
      </c>
      <c r="AN11" s="24" t="s">
        <v>1</v>
      </c>
      <c r="AR11" s="20"/>
      <c r="BS11" s="17" t="s">
        <v>6</v>
      </c>
    </row>
    <row r="12" spans="1:74" s="1" customFormat="1" ht="6.9" customHeight="1">
      <c r="B12" s="20"/>
      <c r="AR12" s="20"/>
      <c r="BS12" s="17" t="s">
        <v>6</v>
      </c>
    </row>
    <row r="13" spans="1:74" s="1" customFormat="1" ht="12" customHeight="1">
      <c r="B13" s="20"/>
      <c r="D13" s="26" t="s">
        <v>24</v>
      </c>
      <c r="AK13" s="26" t="s">
        <v>21</v>
      </c>
      <c r="AN13" s="24" t="s">
        <v>1</v>
      </c>
      <c r="AR13" s="20"/>
      <c r="BS13" s="17" t="s">
        <v>6</v>
      </c>
    </row>
    <row r="14" spans="1:74" ht="13.2">
      <c r="B14" s="20"/>
      <c r="E14" s="24" t="s">
        <v>25</v>
      </c>
      <c r="AK14" s="26" t="s">
        <v>23</v>
      </c>
      <c r="AN14" s="24" t="s">
        <v>1</v>
      </c>
      <c r="AR14" s="20"/>
      <c r="BS14" s="17" t="s">
        <v>6</v>
      </c>
    </row>
    <row r="15" spans="1:74" s="1" customFormat="1" ht="6.9" customHeight="1">
      <c r="B15" s="20"/>
      <c r="AR15" s="20"/>
      <c r="BS15" s="17" t="s">
        <v>3</v>
      </c>
    </row>
    <row r="16" spans="1:74" s="1" customFormat="1" ht="12" customHeight="1">
      <c r="B16" s="20"/>
      <c r="D16" s="26" t="s">
        <v>26</v>
      </c>
      <c r="AK16" s="26" t="s">
        <v>21</v>
      </c>
      <c r="AN16" s="24" t="s">
        <v>1</v>
      </c>
      <c r="AR16" s="20"/>
      <c r="BS16" s="17" t="s">
        <v>3</v>
      </c>
    </row>
    <row r="17" spans="1:71" s="1" customFormat="1" ht="18.45" customHeight="1">
      <c r="B17" s="20"/>
      <c r="E17" s="24" t="s">
        <v>27</v>
      </c>
      <c r="AK17" s="26" t="s">
        <v>23</v>
      </c>
      <c r="AN17" s="24" t="s">
        <v>1</v>
      </c>
      <c r="AR17" s="20"/>
      <c r="BS17" s="17" t="s">
        <v>28</v>
      </c>
    </row>
    <row r="18" spans="1:71" s="1" customFormat="1" ht="6.9" customHeight="1">
      <c r="B18" s="20"/>
      <c r="AR18" s="20"/>
      <c r="BS18" s="17" t="s">
        <v>6</v>
      </c>
    </row>
    <row r="19" spans="1:71" s="1" customFormat="1" ht="12" customHeight="1">
      <c r="B19" s="20"/>
      <c r="D19" s="26" t="s">
        <v>29</v>
      </c>
      <c r="AK19" s="26" t="s">
        <v>21</v>
      </c>
      <c r="AN19" s="24" t="s">
        <v>1</v>
      </c>
      <c r="AR19" s="20"/>
      <c r="BS19" s="17" t="s">
        <v>6</v>
      </c>
    </row>
    <row r="20" spans="1:71" s="1" customFormat="1" ht="18.45" customHeight="1">
      <c r="B20" s="20"/>
      <c r="E20" s="24" t="s">
        <v>30</v>
      </c>
      <c r="AK20" s="26" t="s">
        <v>23</v>
      </c>
      <c r="AN20" s="24" t="s">
        <v>1</v>
      </c>
      <c r="AR20" s="20"/>
      <c r="BS20" s="17" t="s">
        <v>28</v>
      </c>
    </row>
    <row r="21" spans="1:71" s="1" customFormat="1" ht="6.9" customHeight="1">
      <c r="B21" s="20"/>
      <c r="AR21" s="20"/>
    </row>
    <row r="22" spans="1:71" s="1" customFormat="1" ht="12" customHeight="1">
      <c r="B22" s="20"/>
      <c r="D22" s="26" t="s">
        <v>31</v>
      </c>
      <c r="AR22" s="20"/>
    </row>
    <row r="23" spans="1:71" s="1" customFormat="1" ht="16.5" customHeight="1">
      <c r="B23" s="20"/>
      <c r="E23" s="306" t="s">
        <v>1</v>
      </c>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R23" s="20"/>
    </row>
    <row r="24" spans="1:71" s="1" customFormat="1" ht="6.9" customHeight="1">
      <c r="B24" s="20"/>
      <c r="AR24" s="20"/>
    </row>
    <row r="25" spans="1:71" s="1" customFormat="1" ht="6.9" customHeight="1">
      <c r="B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20"/>
    </row>
    <row r="26" spans="1:71" s="2" customFormat="1" ht="25.95" customHeight="1">
      <c r="A26" s="29"/>
      <c r="B26" s="30"/>
      <c r="C26" s="29"/>
      <c r="D26" s="31" t="s">
        <v>32</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07">
        <f>ROUND(AG94,2)</f>
        <v>0</v>
      </c>
      <c r="AL26" s="308"/>
      <c r="AM26" s="308"/>
      <c r="AN26" s="308"/>
      <c r="AO26" s="308"/>
      <c r="AP26" s="29"/>
      <c r="AQ26" s="29"/>
      <c r="AR26" s="30"/>
      <c r="BE26" s="29"/>
    </row>
    <row r="27" spans="1:71" s="2" customFormat="1" ht="6.9"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9"/>
    </row>
    <row r="28" spans="1:71" s="2" customFormat="1" ht="13.2">
      <c r="A28" s="29"/>
      <c r="B28" s="30"/>
      <c r="C28" s="29"/>
      <c r="D28" s="29"/>
      <c r="E28" s="29"/>
      <c r="F28" s="29"/>
      <c r="G28" s="29"/>
      <c r="H28" s="29"/>
      <c r="I28" s="29"/>
      <c r="J28" s="29"/>
      <c r="K28" s="29"/>
      <c r="L28" s="309" t="s">
        <v>33</v>
      </c>
      <c r="M28" s="309"/>
      <c r="N28" s="309"/>
      <c r="O28" s="309"/>
      <c r="P28" s="309"/>
      <c r="Q28" s="29"/>
      <c r="R28" s="29"/>
      <c r="S28" s="29"/>
      <c r="T28" s="29"/>
      <c r="U28" s="29"/>
      <c r="V28" s="29"/>
      <c r="W28" s="309" t="s">
        <v>34</v>
      </c>
      <c r="X28" s="309"/>
      <c r="Y28" s="309"/>
      <c r="Z28" s="309"/>
      <c r="AA28" s="309"/>
      <c r="AB28" s="309"/>
      <c r="AC28" s="309"/>
      <c r="AD28" s="309"/>
      <c r="AE28" s="309"/>
      <c r="AF28" s="29"/>
      <c r="AG28" s="29"/>
      <c r="AH28" s="29"/>
      <c r="AI28" s="29"/>
      <c r="AJ28" s="29"/>
      <c r="AK28" s="309" t="s">
        <v>35</v>
      </c>
      <c r="AL28" s="309"/>
      <c r="AM28" s="309"/>
      <c r="AN28" s="309"/>
      <c r="AO28" s="309"/>
      <c r="AP28" s="29"/>
      <c r="AQ28" s="29"/>
      <c r="AR28" s="30"/>
      <c r="BE28" s="29"/>
    </row>
    <row r="29" spans="1:71" s="3" customFormat="1" ht="14.4" customHeight="1">
      <c r="B29" s="34"/>
      <c r="D29" s="26" t="s">
        <v>36</v>
      </c>
      <c r="F29" s="26" t="s">
        <v>37</v>
      </c>
      <c r="L29" s="312">
        <v>0.21</v>
      </c>
      <c r="M29" s="311"/>
      <c r="N29" s="311"/>
      <c r="O29" s="311"/>
      <c r="P29" s="311"/>
      <c r="W29" s="310">
        <f>ROUND(AZ94, 2)</f>
        <v>0</v>
      </c>
      <c r="X29" s="311"/>
      <c r="Y29" s="311"/>
      <c r="Z29" s="311"/>
      <c r="AA29" s="311"/>
      <c r="AB29" s="311"/>
      <c r="AC29" s="311"/>
      <c r="AD29" s="311"/>
      <c r="AE29" s="311"/>
      <c r="AK29" s="310">
        <f>ROUND(AV94, 2)</f>
        <v>0</v>
      </c>
      <c r="AL29" s="311"/>
      <c r="AM29" s="311"/>
      <c r="AN29" s="311"/>
      <c r="AO29" s="311"/>
      <c r="AR29" s="34"/>
    </row>
    <row r="30" spans="1:71" s="3" customFormat="1" ht="14.4" customHeight="1">
      <c r="B30" s="34"/>
      <c r="F30" s="26" t="s">
        <v>38</v>
      </c>
      <c r="L30" s="312">
        <v>0.15</v>
      </c>
      <c r="M30" s="311"/>
      <c r="N30" s="311"/>
      <c r="O30" s="311"/>
      <c r="P30" s="311"/>
      <c r="W30" s="310">
        <f>ROUND(BA94, 2)</f>
        <v>0</v>
      </c>
      <c r="X30" s="311"/>
      <c r="Y30" s="311"/>
      <c r="Z30" s="311"/>
      <c r="AA30" s="311"/>
      <c r="AB30" s="311"/>
      <c r="AC30" s="311"/>
      <c r="AD30" s="311"/>
      <c r="AE30" s="311"/>
      <c r="AK30" s="310">
        <f>ROUND(AW94, 2)</f>
        <v>0</v>
      </c>
      <c r="AL30" s="311"/>
      <c r="AM30" s="311"/>
      <c r="AN30" s="311"/>
      <c r="AO30" s="311"/>
      <c r="AR30" s="34"/>
    </row>
    <row r="31" spans="1:71" s="3" customFormat="1" ht="14.4" hidden="1" customHeight="1">
      <c r="B31" s="34"/>
      <c r="F31" s="26" t="s">
        <v>39</v>
      </c>
      <c r="L31" s="312">
        <v>0.21</v>
      </c>
      <c r="M31" s="311"/>
      <c r="N31" s="311"/>
      <c r="O31" s="311"/>
      <c r="P31" s="311"/>
      <c r="W31" s="310">
        <f>ROUND(BB94, 2)</f>
        <v>0</v>
      </c>
      <c r="X31" s="311"/>
      <c r="Y31" s="311"/>
      <c r="Z31" s="311"/>
      <c r="AA31" s="311"/>
      <c r="AB31" s="311"/>
      <c r="AC31" s="311"/>
      <c r="AD31" s="311"/>
      <c r="AE31" s="311"/>
      <c r="AK31" s="310">
        <v>0</v>
      </c>
      <c r="AL31" s="311"/>
      <c r="AM31" s="311"/>
      <c r="AN31" s="311"/>
      <c r="AO31" s="311"/>
      <c r="AR31" s="34"/>
    </row>
    <row r="32" spans="1:71" s="3" customFormat="1" ht="14.4" hidden="1" customHeight="1">
      <c r="B32" s="34"/>
      <c r="F32" s="26" t="s">
        <v>40</v>
      </c>
      <c r="L32" s="312">
        <v>0.15</v>
      </c>
      <c r="M32" s="311"/>
      <c r="N32" s="311"/>
      <c r="O32" s="311"/>
      <c r="P32" s="311"/>
      <c r="W32" s="310">
        <f>ROUND(BC94, 2)</f>
        <v>0</v>
      </c>
      <c r="X32" s="311"/>
      <c r="Y32" s="311"/>
      <c r="Z32" s="311"/>
      <c r="AA32" s="311"/>
      <c r="AB32" s="311"/>
      <c r="AC32" s="311"/>
      <c r="AD32" s="311"/>
      <c r="AE32" s="311"/>
      <c r="AK32" s="310">
        <v>0</v>
      </c>
      <c r="AL32" s="311"/>
      <c r="AM32" s="311"/>
      <c r="AN32" s="311"/>
      <c r="AO32" s="311"/>
      <c r="AR32" s="34"/>
    </row>
    <row r="33" spans="1:57" s="3" customFormat="1" ht="14.4" hidden="1" customHeight="1">
      <c r="B33" s="34"/>
      <c r="F33" s="26" t="s">
        <v>41</v>
      </c>
      <c r="L33" s="312">
        <v>0</v>
      </c>
      <c r="M33" s="311"/>
      <c r="N33" s="311"/>
      <c r="O33" s="311"/>
      <c r="P33" s="311"/>
      <c r="W33" s="310">
        <f>ROUND(BD94, 2)</f>
        <v>0</v>
      </c>
      <c r="X33" s="311"/>
      <c r="Y33" s="311"/>
      <c r="Z33" s="311"/>
      <c r="AA33" s="311"/>
      <c r="AB33" s="311"/>
      <c r="AC33" s="311"/>
      <c r="AD33" s="311"/>
      <c r="AE33" s="311"/>
      <c r="AK33" s="310">
        <v>0</v>
      </c>
      <c r="AL33" s="311"/>
      <c r="AM33" s="311"/>
      <c r="AN33" s="311"/>
      <c r="AO33" s="311"/>
      <c r="AR33" s="34"/>
    </row>
    <row r="34" spans="1:57" s="2" customFormat="1" ht="6.9"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9"/>
    </row>
    <row r="35" spans="1:57" s="2" customFormat="1" ht="25.95" customHeight="1">
      <c r="A35" s="29"/>
      <c r="B35" s="30"/>
      <c r="C35" s="35"/>
      <c r="D35" s="36" t="s">
        <v>42</v>
      </c>
      <c r="E35" s="37"/>
      <c r="F35" s="37"/>
      <c r="G35" s="37"/>
      <c r="H35" s="37"/>
      <c r="I35" s="37"/>
      <c r="J35" s="37"/>
      <c r="K35" s="37"/>
      <c r="L35" s="37"/>
      <c r="M35" s="37"/>
      <c r="N35" s="37"/>
      <c r="O35" s="37"/>
      <c r="P35" s="37"/>
      <c r="Q35" s="37"/>
      <c r="R35" s="37"/>
      <c r="S35" s="37"/>
      <c r="T35" s="38" t="s">
        <v>43</v>
      </c>
      <c r="U35" s="37"/>
      <c r="V35" s="37"/>
      <c r="W35" s="37"/>
      <c r="X35" s="333" t="s">
        <v>44</v>
      </c>
      <c r="Y35" s="334"/>
      <c r="Z35" s="334"/>
      <c r="AA35" s="334"/>
      <c r="AB35" s="334"/>
      <c r="AC35" s="37"/>
      <c r="AD35" s="37"/>
      <c r="AE35" s="37"/>
      <c r="AF35" s="37"/>
      <c r="AG35" s="37"/>
      <c r="AH35" s="37"/>
      <c r="AI35" s="37"/>
      <c r="AJ35" s="37"/>
      <c r="AK35" s="335">
        <f>SUM(AK26:AK33)</f>
        <v>0</v>
      </c>
      <c r="AL35" s="334"/>
      <c r="AM35" s="334"/>
      <c r="AN35" s="334"/>
      <c r="AO35" s="336"/>
      <c r="AP35" s="35"/>
      <c r="AQ35" s="35"/>
      <c r="AR35" s="30"/>
      <c r="BE35" s="29"/>
    </row>
    <row r="36" spans="1:57" s="2" customFormat="1" ht="6.9"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 customHeight="1">
      <c r="B38" s="20"/>
      <c r="AR38" s="20"/>
    </row>
    <row r="39" spans="1:57" s="1" customFormat="1" ht="14.4" customHeight="1">
      <c r="B39" s="20"/>
      <c r="AR39" s="20"/>
    </row>
    <row r="40" spans="1:57" s="1" customFormat="1" ht="14.4" customHeight="1">
      <c r="B40" s="20"/>
      <c r="AR40" s="20"/>
    </row>
    <row r="41" spans="1:57" s="1" customFormat="1" ht="14.4" customHeight="1">
      <c r="B41" s="20"/>
      <c r="AR41" s="20"/>
    </row>
    <row r="42" spans="1:57" s="1" customFormat="1" ht="14.4" customHeight="1">
      <c r="B42" s="20"/>
      <c r="AR42" s="20"/>
    </row>
    <row r="43" spans="1:57" s="1" customFormat="1" ht="14.4" customHeight="1">
      <c r="B43" s="20"/>
      <c r="AR43" s="20"/>
    </row>
    <row r="44" spans="1:57" s="1" customFormat="1" ht="14.4" customHeight="1">
      <c r="B44" s="20"/>
      <c r="AR44" s="20"/>
    </row>
    <row r="45" spans="1:57" s="1" customFormat="1" ht="14.4" customHeight="1">
      <c r="B45" s="20"/>
      <c r="AR45" s="20"/>
    </row>
    <row r="46" spans="1:57" s="1" customFormat="1" ht="14.4" customHeight="1">
      <c r="B46" s="20"/>
      <c r="AR46" s="20"/>
    </row>
    <row r="47" spans="1:57" s="1" customFormat="1" ht="14.4" customHeight="1">
      <c r="B47" s="20"/>
      <c r="AR47" s="20"/>
    </row>
    <row r="48" spans="1:57" s="1" customFormat="1" ht="14.4" customHeight="1">
      <c r="B48" s="20"/>
      <c r="AR48" s="20"/>
    </row>
    <row r="49" spans="1:57" s="2" customFormat="1" ht="14.4" customHeight="1">
      <c r="B49" s="39"/>
      <c r="D49" s="40" t="s">
        <v>45</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46</v>
      </c>
      <c r="AI49" s="41"/>
      <c r="AJ49" s="41"/>
      <c r="AK49" s="41"/>
      <c r="AL49" s="41"/>
      <c r="AM49" s="41"/>
      <c r="AN49" s="41"/>
      <c r="AO49" s="41"/>
      <c r="AR49" s="39"/>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3.2">
      <c r="A60" s="29"/>
      <c r="B60" s="30"/>
      <c r="C60" s="29"/>
      <c r="D60" s="42" t="s">
        <v>47</v>
      </c>
      <c r="E60" s="32"/>
      <c r="F60" s="32"/>
      <c r="G60" s="32"/>
      <c r="H60" s="32"/>
      <c r="I60" s="32"/>
      <c r="J60" s="32"/>
      <c r="K60" s="32"/>
      <c r="L60" s="32"/>
      <c r="M60" s="32"/>
      <c r="N60" s="32"/>
      <c r="O60" s="32"/>
      <c r="P60" s="32"/>
      <c r="Q60" s="32"/>
      <c r="R60" s="32"/>
      <c r="S60" s="32"/>
      <c r="T60" s="32"/>
      <c r="U60" s="32"/>
      <c r="V60" s="42" t="s">
        <v>48</v>
      </c>
      <c r="W60" s="32"/>
      <c r="X60" s="32"/>
      <c r="Y60" s="32"/>
      <c r="Z60" s="32"/>
      <c r="AA60" s="32"/>
      <c r="AB60" s="32"/>
      <c r="AC60" s="32"/>
      <c r="AD60" s="32"/>
      <c r="AE60" s="32"/>
      <c r="AF60" s="32"/>
      <c r="AG60" s="32"/>
      <c r="AH60" s="42" t="s">
        <v>47</v>
      </c>
      <c r="AI60" s="32"/>
      <c r="AJ60" s="32"/>
      <c r="AK60" s="32"/>
      <c r="AL60" s="32"/>
      <c r="AM60" s="42" t="s">
        <v>48</v>
      </c>
      <c r="AN60" s="32"/>
      <c r="AO60" s="32"/>
      <c r="AP60" s="29"/>
      <c r="AQ60" s="29"/>
      <c r="AR60" s="30"/>
      <c r="BE60" s="29"/>
    </row>
    <row r="61" spans="1:57">
      <c r="B61" s="20"/>
      <c r="AR61" s="20"/>
    </row>
    <row r="62" spans="1:57">
      <c r="B62" s="20"/>
      <c r="AR62" s="20"/>
    </row>
    <row r="63" spans="1:57">
      <c r="B63" s="20"/>
      <c r="AR63" s="20"/>
    </row>
    <row r="64" spans="1:57" s="2" customFormat="1" ht="13.2">
      <c r="A64" s="29"/>
      <c r="B64" s="30"/>
      <c r="C64" s="29"/>
      <c r="D64" s="40" t="s">
        <v>49</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50</v>
      </c>
      <c r="AI64" s="43"/>
      <c r="AJ64" s="43"/>
      <c r="AK64" s="43"/>
      <c r="AL64" s="43"/>
      <c r="AM64" s="43"/>
      <c r="AN64" s="43"/>
      <c r="AO64" s="43"/>
      <c r="AP64" s="29"/>
      <c r="AQ64" s="29"/>
      <c r="AR64" s="30"/>
      <c r="BE64" s="29"/>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3.2">
      <c r="A75" s="29"/>
      <c r="B75" s="30"/>
      <c r="C75" s="29"/>
      <c r="D75" s="42" t="s">
        <v>47</v>
      </c>
      <c r="E75" s="32"/>
      <c r="F75" s="32"/>
      <c r="G75" s="32"/>
      <c r="H75" s="32"/>
      <c r="I75" s="32"/>
      <c r="J75" s="32"/>
      <c r="K75" s="32"/>
      <c r="L75" s="32"/>
      <c r="M75" s="32"/>
      <c r="N75" s="32"/>
      <c r="O75" s="32"/>
      <c r="P75" s="32"/>
      <c r="Q75" s="32"/>
      <c r="R75" s="32"/>
      <c r="S75" s="32"/>
      <c r="T75" s="32"/>
      <c r="U75" s="32"/>
      <c r="V75" s="42" t="s">
        <v>48</v>
      </c>
      <c r="W75" s="32"/>
      <c r="X75" s="32"/>
      <c r="Y75" s="32"/>
      <c r="Z75" s="32"/>
      <c r="AA75" s="32"/>
      <c r="AB75" s="32"/>
      <c r="AC75" s="32"/>
      <c r="AD75" s="32"/>
      <c r="AE75" s="32"/>
      <c r="AF75" s="32"/>
      <c r="AG75" s="32"/>
      <c r="AH75" s="42" t="s">
        <v>47</v>
      </c>
      <c r="AI75" s="32"/>
      <c r="AJ75" s="32"/>
      <c r="AK75" s="32"/>
      <c r="AL75" s="32"/>
      <c r="AM75" s="42" t="s">
        <v>48</v>
      </c>
      <c r="AN75" s="32"/>
      <c r="AO75" s="32"/>
      <c r="AP75" s="29"/>
      <c r="AQ75" s="29"/>
      <c r="AR75" s="30"/>
      <c r="BE75" s="29"/>
    </row>
    <row r="76" spans="1:57" s="2" customFormat="1">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 customHeight="1">
      <c r="A82" s="29"/>
      <c r="B82" s="30"/>
      <c r="C82" s="21" t="s">
        <v>51</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6" t="s">
        <v>12</v>
      </c>
      <c r="L84" s="4" t="str">
        <f>K5</f>
        <v>23-055.1</v>
      </c>
      <c r="AR84" s="48"/>
    </row>
    <row r="85" spans="1:91" s="5" customFormat="1" ht="36.9" customHeight="1">
      <c r="B85" s="49"/>
      <c r="C85" s="50" t="s">
        <v>13</v>
      </c>
      <c r="L85" s="324" t="str">
        <f>K6</f>
        <v>Rekonstrukce sportovního hřiště</v>
      </c>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5"/>
      <c r="AL85" s="325"/>
      <c r="AM85" s="325"/>
      <c r="AN85" s="325"/>
      <c r="AO85" s="325"/>
      <c r="AR85" s="49"/>
    </row>
    <row r="86" spans="1:91" s="2" customFormat="1" ht="6.9"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6" t="s">
        <v>17</v>
      </c>
      <c r="D87" s="29"/>
      <c r="E87" s="29"/>
      <c r="F87" s="29"/>
      <c r="G87" s="29"/>
      <c r="H87" s="29"/>
      <c r="I87" s="29"/>
      <c r="J87" s="29"/>
      <c r="K87" s="29"/>
      <c r="L87" s="51" t="str">
        <f>IF(K8="","",K8)</f>
        <v>ZŠ Břeclav</v>
      </c>
      <c r="M87" s="29"/>
      <c r="N87" s="29"/>
      <c r="O87" s="29"/>
      <c r="P87" s="29"/>
      <c r="Q87" s="29"/>
      <c r="R87" s="29"/>
      <c r="S87" s="29"/>
      <c r="T87" s="29"/>
      <c r="U87" s="29"/>
      <c r="V87" s="29"/>
      <c r="W87" s="29"/>
      <c r="X87" s="29"/>
      <c r="Y87" s="29"/>
      <c r="Z87" s="29"/>
      <c r="AA87" s="29"/>
      <c r="AB87" s="29"/>
      <c r="AC87" s="29"/>
      <c r="AD87" s="29"/>
      <c r="AE87" s="29"/>
      <c r="AF87" s="29"/>
      <c r="AG87" s="29"/>
      <c r="AH87" s="29"/>
      <c r="AI87" s="26" t="s">
        <v>19</v>
      </c>
      <c r="AJ87" s="29"/>
      <c r="AK87" s="29"/>
      <c r="AL87" s="29"/>
      <c r="AM87" s="326">
        <f>IF(AN8= "","",AN8)</f>
        <v>45239</v>
      </c>
      <c r="AN87" s="326"/>
      <c r="AO87" s="29"/>
      <c r="AP87" s="29"/>
      <c r="AQ87" s="29"/>
      <c r="AR87" s="30"/>
      <c r="BE87" s="29"/>
    </row>
    <row r="88" spans="1:91" s="2" customFormat="1" ht="6.9"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15" customHeight="1">
      <c r="A89" s="29"/>
      <c r="B89" s="30"/>
      <c r="C89" s="26" t="s">
        <v>20</v>
      </c>
      <c r="D89" s="29"/>
      <c r="E89" s="29"/>
      <c r="F89" s="29"/>
      <c r="G89" s="29"/>
      <c r="H89" s="29"/>
      <c r="I89" s="29"/>
      <c r="J89" s="29"/>
      <c r="K89" s="29"/>
      <c r="L89" s="4" t="str">
        <f>IF(E11= "","",E11)</f>
        <v>Město Břeclav</v>
      </c>
      <c r="M89" s="29"/>
      <c r="N89" s="29"/>
      <c r="O89" s="29"/>
      <c r="P89" s="29"/>
      <c r="Q89" s="29"/>
      <c r="R89" s="29"/>
      <c r="S89" s="29"/>
      <c r="T89" s="29"/>
      <c r="U89" s="29"/>
      <c r="V89" s="29"/>
      <c r="W89" s="29"/>
      <c r="X89" s="29"/>
      <c r="Y89" s="29"/>
      <c r="Z89" s="29"/>
      <c r="AA89" s="29"/>
      <c r="AB89" s="29"/>
      <c r="AC89" s="29"/>
      <c r="AD89" s="29"/>
      <c r="AE89" s="29"/>
      <c r="AF89" s="29"/>
      <c r="AG89" s="29"/>
      <c r="AH89" s="29"/>
      <c r="AI89" s="26" t="s">
        <v>26</v>
      </c>
      <c r="AJ89" s="29"/>
      <c r="AK89" s="29"/>
      <c r="AL89" s="29"/>
      <c r="AM89" s="327" t="str">
        <f>IF(E17="","",E17)</f>
        <v>Sportovní projekty s.r.o.</v>
      </c>
      <c r="AN89" s="328"/>
      <c r="AO89" s="328"/>
      <c r="AP89" s="328"/>
      <c r="AQ89" s="29"/>
      <c r="AR89" s="30"/>
      <c r="AS89" s="329" t="s">
        <v>52</v>
      </c>
      <c r="AT89" s="330"/>
      <c r="AU89" s="53"/>
      <c r="AV89" s="53"/>
      <c r="AW89" s="53"/>
      <c r="AX89" s="53"/>
      <c r="AY89" s="53"/>
      <c r="AZ89" s="53"/>
      <c r="BA89" s="53"/>
      <c r="BB89" s="53"/>
      <c r="BC89" s="53"/>
      <c r="BD89" s="54"/>
      <c r="BE89" s="29"/>
    </row>
    <row r="90" spans="1:91" s="2" customFormat="1" ht="15.15" customHeight="1">
      <c r="A90" s="29"/>
      <c r="B90" s="30"/>
      <c r="C90" s="26" t="s">
        <v>24</v>
      </c>
      <c r="D90" s="29"/>
      <c r="E90" s="29"/>
      <c r="F90" s="29"/>
      <c r="G90" s="29"/>
      <c r="H90" s="29"/>
      <c r="I90" s="29"/>
      <c r="J90" s="29"/>
      <c r="K90" s="29"/>
      <c r="L90" s="4" t="str">
        <f>IF(E14="","",E14)</f>
        <v xml:space="preserve"> </v>
      </c>
      <c r="M90" s="29"/>
      <c r="N90" s="29"/>
      <c r="O90" s="29"/>
      <c r="P90" s="29"/>
      <c r="Q90" s="29"/>
      <c r="R90" s="29"/>
      <c r="S90" s="29"/>
      <c r="T90" s="29"/>
      <c r="U90" s="29"/>
      <c r="V90" s="29"/>
      <c r="W90" s="29"/>
      <c r="X90" s="29"/>
      <c r="Y90" s="29"/>
      <c r="Z90" s="29"/>
      <c r="AA90" s="29"/>
      <c r="AB90" s="29"/>
      <c r="AC90" s="29"/>
      <c r="AD90" s="29"/>
      <c r="AE90" s="29"/>
      <c r="AF90" s="29"/>
      <c r="AG90" s="29"/>
      <c r="AH90" s="29"/>
      <c r="AI90" s="26" t="s">
        <v>29</v>
      </c>
      <c r="AJ90" s="29"/>
      <c r="AK90" s="29"/>
      <c r="AL90" s="29"/>
      <c r="AM90" s="327" t="str">
        <f>IF(E20="","",E20)</f>
        <v>F.Pecka</v>
      </c>
      <c r="AN90" s="328"/>
      <c r="AO90" s="328"/>
      <c r="AP90" s="328"/>
      <c r="AQ90" s="29"/>
      <c r="AR90" s="30"/>
      <c r="AS90" s="331"/>
      <c r="AT90" s="332"/>
      <c r="AU90" s="55"/>
      <c r="AV90" s="55"/>
      <c r="AW90" s="55"/>
      <c r="AX90" s="55"/>
      <c r="AY90" s="55"/>
      <c r="AZ90" s="55"/>
      <c r="BA90" s="55"/>
      <c r="BB90" s="55"/>
      <c r="BC90" s="55"/>
      <c r="BD90" s="56"/>
      <c r="BE90" s="29"/>
    </row>
    <row r="91" spans="1:91" s="2" customFormat="1" ht="10.8"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331"/>
      <c r="AT91" s="332"/>
      <c r="AU91" s="55"/>
      <c r="AV91" s="55"/>
      <c r="AW91" s="55"/>
      <c r="AX91" s="55"/>
      <c r="AY91" s="55"/>
      <c r="AZ91" s="55"/>
      <c r="BA91" s="55"/>
      <c r="BB91" s="55"/>
      <c r="BC91" s="55"/>
      <c r="BD91" s="56"/>
      <c r="BE91" s="29"/>
    </row>
    <row r="92" spans="1:91" s="2" customFormat="1" ht="29.25" customHeight="1">
      <c r="A92" s="29"/>
      <c r="B92" s="30"/>
      <c r="C92" s="316" t="s">
        <v>53</v>
      </c>
      <c r="D92" s="317"/>
      <c r="E92" s="317"/>
      <c r="F92" s="317"/>
      <c r="G92" s="317"/>
      <c r="H92" s="57"/>
      <c r="I92" s="318" t="s">
        <v>54</v>
      </c>
      <c r="J92" s="317"/>
      <c r="K92" s="317"/>
      <c r="L92" s="317"/>
      <c r="M92" s="317"/>
      <c r="N92" s="317"/>
      <c r="O92" s="317"/>
      <c r="P92" s="317"/>
      <c r="Q92" s="317"/>
      <c r="R92" s="317"/>
      <c r="S92" s="317"/>
      <c r="T92" s="317"/>
      <c r="U92" s="317"/>
      <c r="V92" s="317"/>
      <c r="W92" s="317"/>
      <c r="X92" s="317"/>
      <c r="Y92" s="317"/>
      <c r="Z92" s="317"/>
      <c r="AA92" s="317"/>
      <c r="AB92" s="317"/>
      <c r="AC92" s="317"/>
      <c r="AD92" s="317"/>
      <c r="AE92" s="317"/>
      <c r="AF92" s="317"/>
      <c r="AG92" s="319" t="s">
        <v>55</v>
      </c>
      <c r="AH92" s="317"/>
      <c r="AI92" s="317"/>
      <c r="AJ92" s="317"/>
      <c r="AK92" s="317"/>
      <c r="AL92" s="317"/>
      <c r="AM92" s="317"/>
      <c r="AN92" s="318" t="s">
        <v>56</v>
      </c>
      <c r="AO92" s="317"/>
      <c r="AP92" s="320"/>
      <c r="AQ92" s="58" t="s">
        <v>57</v>
      </c>
      <c r="AR92" s="30"/>
      <c r="AS92" s="59" t="s">
        <v>58</v>
      </c>
      <c r="AT92" s="60" t="s">
        <v>59</v>
      </c>
      <c r="AU92" s="60" t="s">
        <v>60</v>
      </c>
      <c r="AV92" s="60" t="s">
        <v>61</v>
      </c>
      <c r="AW92" s="60" t="s">
        <v>62</v>
      </c>
      <c r="AX92" s="60" t="s">
        <v>63</v>
      </c>
      <c r="AY92" s="60" t="s">
        <v>64</v>
      </c>
      <c r="AZ92" s="60" t="s">
        <v>65</v>
      </c>
      <c r="BA92" s="60" t="s">
        <v>66</v>
      </c>
      <c r="BB92" s="60" t="s">
        <v>67</v>
      </c>
      <c r="BC92" s="60" t="s">
        <v>68</v>
      </c>
      <c r="BD92" s="61" t="s">
        <v>69</v>
      </c>
      <c r="BE92" s="29"/>
    </row>
    <row r="93" spans="1:91" s="2" customFormat="1" ht="10.8"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 customHeight="1">
      <c r="B94" s="65"/>
      <c r="C94" s="66" t="s">
        <v>70</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321">
        <f>ROUND(SUM(AG95:AG97),2)</f>
        <v>0</v>
      </c>
      <c r="AH94" s="321"/>
      <c r="AI94" s="321"/>
      <c r="AJ94" s="321"/>
      <c r="AK94" s="321"/>
      <c r="AL94" s="321"/>
      <c r="AM94" s="321"/>
      <c r="AN94" s="322">
        <f>SUM(AG94,AT94)</f>
        <v>0</v>
      </c>
      <c r="AO94" s="322"/>
      <c r="AP94" s="322"/>
      <c r="AQ94" s="69" t="s">
        <v>1</v>
      </c>
      <c r="AR94" s="65"/>
      <c r="AS94" s="70">
        <f>ROUND(SUM(AS95:AS97),2)</f>
        <v>0</v>
      </c>
      <c r="AT94" s="71">
        <f>ROUND(SUM(AV94:AW94),2)</f>
        <v>0</v>
      </c>
      <c r="AU94" s="72">
        <f>ROUND(SUM(AU95:AU97),5)</f>
        <v>13149.223389999999</v>
      </c>
      <c r="AV94" s="71">
        <f>ROUND(AZ94*L29,2)</f>
        <v>0</v>
      </c>
      <c r="AW94" s="71">
        <f>ROUND(BA94*L30,2)</f>
        <v>0</v>
      </c>
      <c r="AX94" s="71">
        <f>ROUND(BB94*L29,2)</f>
        <v>0</v>
      </c>
      <c r="AY94" s="71">
        <f>ROUND(BC94*L30,2)</f>
        <v>0</v>
      </c>
      <c r="AZ94" s="71">
        <f>ROUND(SUM(AZ95:AZ97),2)</f>
        <v>0</v>
      </c>
      <c r="BA94" s="71">
        <f>ROUND(SUM(BA95:BA97),2)</f>
        <v>0</v>
      </c>
      <c r="BB94" s="71">
        <f>ROUND(SUM(BB95:BB97),2)</f>
        <v>0</v>
      </c>
      <c r="BC94" s="71">
        <f>ROUND(SUM(BC95:BC97),2)</f>
        <v>0</v>
      </c>
      <c r="BD94" s="73">
        <f>ROUND(SUM(BD95:BD97),2)</f>
        <v>0</v>
      </c>
      <c r="BS94" s="74" t="s">
        <v>71</v>
      </c>
      <c r="BT94" s="74" t="s">
        <v>72</v>
      </c>
      <c r="BU94" s="75" t="s">
        <v>73</v>
      </c>
      <c r="BV94" s="74" t="s">
        <v>74</v>
      </c>
      <c r="BW94" s="74" t="s">
        <v>4</v>
      </c>
      <c r="BX94" s="74" t="s">
        <v>75</v>
      </c>
      <c r="CL94" s="74" t="s">
        <v>1</v>
      </c>
    </row>
    <row r="95" spans="1:91" s="7" customFormat="1" ht="24.75" customHeight="1">
      <c r="A95" s="76" t="s">
        <v>76</v>
      </c>
      <c r="B95" s="77"/>
      <c r="C95" s="78"/>
      <c r="D95" s="315" t="s">
        <v>77</v>
      </c>
      <c r="E95" s="315"/>
      <c r="F95" s="315"/>
      <c r="G95" s="315"/>
      <c r="H95" s="315"/>
      <c r="I95" s="79"/>
      <c r="J95" s="315" t="s">
        <v>78</v>
      </c>
      <c r="K95" s="315"/>
      <c r="L95" s="315"/>
      <c r="M95" s="315"/>
      <c r="N95" s="315"/>
      <c r="O95" s="315"/>
      <c r="P95" s="315"/>
      <c r="Q95" s="315"/>
      <c r="R95" s="315"/>
      <c r="S95" s="315"/>
      <c r="T95" s="315"/>
      <c r="U95" s="315"/>
      <c r="V95" s="315"/>
      <c r="W95" s="315"/>
      <c r="X95" s="315"/>
      <c r="Y95" s="315"/>
      <c r="Z95" s="315"/>
      <c r="AA95" s="315"/>
      <c r="AB95" s="315"/>
      <c r="AC95" s="315"/>
      <c r="AD95" s="315"/>
      <c r="AE95" s="315"/>
      <c r="AF95" s="315"/>
      <c r="AG95" s="313">
        <f>'SO - 01 - Sportovní hřiště'!J30</f>
        <v>0</v>
      </c>
      <c r="AH95" s="314"/>
      <c r="AI95" s="314"/>
      <c r="AJ95" s="314"/>
      <c r="AK95" s="314"/>
      <c r="AL95" s="314"/>
      <c r="AM95" s="314"/>
      <c r="AN95" s="313">
        <f>SUM(AG95,AT95)</f>
        <v>0</v>
      </c>
      <c r="AO95" s="314"/>
      <c r="AP95" s="314"/>
      <c r="AQ95" s="80" t="s">
        <v>79</v>
      </c>
      <c r="AR95" s="77"/>
      <c r="AS95" s="81">
        <v>0</v>
      </c>
      <c r="AT95" s="82">
        <f>ROUND(SUM(AV95:AW95),2)</f>
        <v>0</v>
      </c>
      <c r="AU95" s="83">
        <f>'SO - 01 - Sportovní hřiště'!P137</f>
        <v>13149.223387999999</v>
      </c>
      <c r="AV95" s="82">
        <f>'SO - 01 - Sportovní hřiště'!J33</f>
        <v>0</v>
      </c>
      <c r="AW95" s="82">
        <f>'SO - 01 - Sportovní hřiště'!J34</f>
        <v>0</v>
      </c>
      <c r="AX95" s="82">
        <f>'SO - 01 - Sportovní hřiště'!J35</f>
        <v>0</v>
      </c>
      <c r="AY95" s="82">
        <f>'SO - 01 - Sportovní hřiště'!J36</f>
        <v>0</v>
      </c>
      <c r="AZ95" s="82">
        <f>'SO - 01 - Sportovní hřiště'!F33</f>
        <v>0</v>
      </c>
      <c r="BA95" s="82">
        <f>'SO - 01 - Sportovní hřiště'!F34</f>
        <v>0</v>
      </c>
      <c r="BB95" s="82">
        <f>'SO - 01 - Sportovní hřiště'!F35</f>
        <v>0</v>
      </c>
      <c r="BC95" s="82">
        <f>'SO - 01 - Sportovní hřiště'!F36</f>
        <v>0</v>
      </c>
      <c r="BD95" s="84">
        <f>'SO - 01 - Sportovní hřiště'!F37</f>
        <v>0</v>
      </c>
      <c r="BT95" s="85" t="s">
        <v>80</v>
      </c>
      <c r="BV95" s="85" t="s">
        <v>74</v>
      </c>
      <c r="BW95" s="85" t="s">
        <v>81</v>
      </c>
      <c r="BX95" s="85" t="s">
        <v>4</v>
      </c>
      <c r="CL95" s="85" t="s">
        <v>1</v>
      </c>
      <c r="CM95" s="85" t="s">
        <v>82</v>
      </c>
    </row>
    <row r="96" spans="1:91" s="7" customFormat="1" ht="24.75" customHeight="1">
      <c r="A96" s="76" t="s">
        <v>76</v>
      </c>
      <c r="B96" s="77"/>
      <c r="C96" s="78"/>
      <c r="D96" s="315" t="s">
        <v>83</v>
      </c>
      <c r="E96" s="315"/>
      <c r="F96" s="315"/>
      <c r="G96" s="315"/>
      <c r="H96" s="315"/>
      <c r="I96" s="79"/>
      <c r="J96" s="315" t="s">
        <v>84</v>
      </c>
      <c r="K96" s="315"/>
      <c r="L96" s="315"/>
      <c r="M96" s="315"/>
      <c r="N96" s="315"/>
      <c r="O96" s="315"/>
      <c r="P96" s="315"/>
      <c r="Q96" s="315"/>
      <c r="R96" s="315"/>
      <c r="S96" s="315"/>
      <c r="T96" s="315"/>
      <c r="U96" s="315"/>
      <c r="V96" s="315"/>
      <c r="W96" s="315"/>
      <c r="X96" s="315"/>
      <c r="Y96" s="315"/>
      <c r="Z96" s="315"/>
      <c r="AA96" s="315"/>
      <c r="AB96" s="315"/>
      <c r="AC96" s="315"/>
      <c r="AD96" s="315"/>
      <c r="AE96" s="315"/>
      <c r="AF96" s="315"/>
      <c r="AG96" s="313">
        <f>'IO - 01 - Závlaha'!J30</f>
        <v>0</v>
      </c>
      <c r="AH96" s="314"/>
      <c r="AI96" s="314"/>
      <c r="AJ96" s="314"/>
      <c r="AK96" s="314"/>
      <c r="AL96" s="314"/>
      <c r="AM96" s="314"/>
      <c r="AN96" s="313">
        <f>SUM(AG96,AT96)</f>
        <v>0</v>
      </c>
      <c r="AO96" s="314"/>
      <c r="AP96" s="314"/>
      <c r="AQ96" s="80" t="s">
        <v>85</v>
      </c>
      <c r="AR96" s="77"/>
      <c r="AS96" s="81">
        <v>0</v>
      </c>
      <c r="AT96" s="82">
        <f>ROUND(SUM(AV96:AW96),2)</f>
        <v>0</v>
      </c>
      <c r="AU96" s="83">
        <f>'IO - 01 - Závlaha'!P122</f>
        <v>0</v>
      </c>
      <c r="AV96" s="82">
        <f>'IO - 01 - Závlaha'!J33</f>
        <v>0</v>
      </c>
      <c r="AW96" s="82">
        <f>'IO - 01 - Závlaha'!J34</f>
        <v>0</v>
      </c>
      <c r="AX96" s="82">
        <f>'IO - 01 - Závlaha'!J35</f>
        <v>0</v>
      </c>
      <c r="AY96" s="82">
        <f>'IO - 01 - Závlaha'!J36</f>
        <v>0</v>
      </c>
      <c r="AZ96" s="82">
        <f>'IO - 01 - Závlaha'!F33</f>
        <v>0</v>
      </c>
      <c r="BA96" s="82">
        <f>'IO - 01 - Závlaha'!F34</f>
        <v>0</v>
      </c>
      <c r="BB96" s="82">
        <f>'IO - 01 - Závlaha'!F35</f>
        <v>0</v>
      </c>
      <c r="BC96" s="82">
        <f>'IO - 01 - Závlaha'!F36</f>
        <v>0</v>
      </c>
      <c r="BD96" s="84">
        <f>'IO - 01 - Závlaha'!F37</f>
        <v>0</v>
      </c>
      <c r="BT96" s="85" t="s">
        <v>80</v>
      </c>
      <c r="BV96" s="85" t="s">
        <v>74</v>
      </c>
      <c r="BW96" s="85" t="s">
        <v>86</v>
      </c>
      <c r="BX96" s="85" t="s">
        <v>4</v>
      </c>
      <c r="CL96" s="85" t="s">
        <v>1</v>
      </c>
      <c r="CM96" s="85" t="s">
        <v>82</v>
      </c>
    </row>
    <row r="97" spans="1:91" s="7" customFormat="1" ht="24.75" customHeight="1">
      <c r="A97" s="76" t="s">
        <v>76</v>
      </c>
      <c r="B97" s="77"/>
      <c r="C97" s="78"/>
      <c r="D97" s="315" t="s">
        <v>87</v>
      </c>
      <c r="E97" s="315"/>
      <c r="F97" s="315"/>
      <c r="G97" s="315"/>
      <c r="H97" s="315"/>
      <c r="I97" s="79"/>
      <c r="J97" s="315" t="s">
        <v>88</v>
      </c>
      <c r="K97" s="315"/>
      <c r="L97" s="315"/>
      <c r="M97" s="315"/>
      <c r="N97" s="315"/>
      <c r="O97" s="315"/>
      <c r="P97" s="315"/>
      <c r="Q97" s="315"/>
      <c r="R97" s="315"/>
      <c r="S97" s="315"/>
      <c r="T97" s="315"/>
      <c r="U97" s="315"/>
      <c r="V97" s="315"/>
      <c r="W97" s="315"/>
      <c r="X97" s="315"/>
      <c r="Y97" s="315"/>
      <c r="Z97" s="315"/>
      <c r="AA97" s="315"/>
      <c r="AB97" s="315"/>
      <c r="AC97" s="315"/>
      <c r="AD97" s="315"/>
      <c r="AE97" s="315"/>
      <c r="AF97" s="315"/>
      <c r="AG97" s="313">
        <f>'IO - 02 - Areálové osvětlení'!J30</f>
        <v>0</v>
      </c>
      <c r="AH97" s="314"/>
      <c r="AI97" s="314"/>
      <c r="AJ97" s="314"/>
      <c r="AK97" s="314"/>
      <c r="AL97" s="314"/>
      <c r="AM97" s="314"/>
      <c r="AN97" s="313">
        <f>SUM(AG97,AT97)</f>
        <v>0</v>
      </c>
      <c r="AO97" s="314"/>
      <c r="AP97" s="314"/>
      <c r="AQ97" s="80" t="s">
        <v>85</v>
      </c>
      <c r="AR97" s="77"/>
      <c r="AS97" s="86">
        <v>0</v>
      </c>
      <c r="AT97" s="87">
        <f>ROUND(SUM(AV97:AW97),2)</f>
        <v>0</v>
      </c>
      <c r="AU97" s="88">
        <f>'IO - 02 - Areálové osvětlení'!P122</f>
        <v>0</v>
      </c>
      <c r="AV97" s="87">
        <f>'IO - 02 - Areálové osvětlení'!J33</f>
        <v>0</v>
      </c>
      <c r="AW97" s="87">
        <f>'IO - 02 - Areálové osvětlení'!J34</f>
        <v>0</v>
      </c>
      <c r="AX97" s="87">
        <f>'IO - 02 - Areálové osvětlení'!J35</f>
        <v>0</v>
      </c>
      <c r="AY97" s="87">
        <f>'IO - 02 - Areálové osvětlení'!J36</f>
        <v>0</v>
      </c>
      <c r="AZ97" s="87">
        <f>'IO - 02 - Areálové osvětlení'!F33</f>
        <v>0</v>
      </c>
      <c r="BA97" s="87">
        <f>'IO - 02 - Areálové osvětlení'!F34</f>
        <v>0</v>
      </c>
      <c r="BB97" s="87">
        <f>'IO - 02 - Areálové osvětlení'!F35</f>
        <v>0</v>
      </c>
      <c r="BC97" s="87">
        <f>'IO - 02 - Areálové osvětlení'!F36</f>
        <v>0</v>
      </c>
      <c r="BD97" s="89">
        <f>'IO - 02 - Areálové osvětlení'!F37</f>
        <v>0</v>
      </c>
      <c r="BT97" s="85" t="s">
        <v>80</v>
      </c>
      <c r="BV97" s="85" t="s">
        <v>74</v>
      </c>
      <c r="BW97" s="85" t="s">
        <v>89</v>
      </c>
      <c r="BX97" s="85" t="s">
        <v>4</v>
      </c>
      <c r="CL97" s="85" t="s">
        <v>1</v>
      </c>
      <c r="CM97" s="85" t="s">
        <v>82</v>
      </c>
    </row>
    <row r="98" spans="1:91" s="2" customFormat="1" ht="30" customHeight="1">
      <c r="A98" s="29"/>
      <c r="B98" s="30"/>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30"/>
      <c r="AS98" s="29"/>
      <c r="AT98" s="29"/>
      <c r="AU98" s="29"/>
      <c r="AV98" s="29"/>
      <c r="AW98" s="29"/>
      <c r="AX98" s="29"/>
      <c r="AY98" s="29"/>
      <c r="AZ98" s="29"/>
      <c r="BA98" s="29"/>
      <c r="BB98" s="29"/>
      <c r="BC98" s="29"/>
      <c r="BD98" s="29"/>
      <c r="BE98" s="29"/>
    </row>
    <row r="99" spans="1:91" s="2" customFormat="1" ht="6.9" customHeight="1">
      <c r="A99" s="29"/>
      <c r="B99" s="44"/>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30"/>
      <c r="AS99" s="29"/>
      <c r="AT99" s="29"/>
      <c r="AU99" s="29"/>
      <c r="AV99" s="29"/>
      <c r="AW99" s="29"/>
      <c r="AX99" s="29"/>
      <c r="AY99" s="29"/>
      <c r="AZ99" s="29"/>
      <c r="BA99" s="29"/>
      <c r="BB99" s="29"/>
      <c r="BC99" s="29"/>
      <c r="BD99" s="29"/>
      <c r="BE99" s="29"/>
    </row>
  </sheetData>
  <mergeCells count="48">
    <mergeCell ref="AR2:BE2"/>
    <mergeCell ref="AN96:AP96"/>
    <mergeCell ref="AG96:AM96"/>
    <mergeCell ref="D96:H96"/>
    <mergeCell ref="J96:AF96"/>
    <mergeCell ref="L85:AO85"/>
    <mergeCell ref="AM87:AN87"/>
    <mergeCell ref="AM89:AP89"/>
    <mergeCell ref="AS89:AT91"/>
    <mergeCell ref="AM90:AP90"/>
    <mergeCell ref="W33:AE33"/>
    <mergeCell ref="AK33:AO33"/>
    <mergeCell ref="L33:P33"/>
    <mergeCell ref="X35:AB35"/>
    <mergeCell ref="AK35:AO35"/>
    <mergeCell ref="W31:AE31"/>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SO - 01 - Sportovní hřiště'!C2" display="/"/>
    <hyperlink ref="A96" location="'IO - 01 - Závlaha'!C2" display="/"/>
    <hyperlink ref="A97" location="'IO - 02 - Areálové osvětlení'!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M566"/>
  <sheetViews>
    <sheetView showGridLines="0" workbookViewId="0">
      <selection activeCell="H561" sqref="H561:H565"/>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0"/>
    </row>
    <row r="2" spans="1:46" s="1" customFormat="1" ht="36.9" customHeight="1">
      <c r="L2" s="323" t="s">
        <v>5</v>
      </c>
      <c r="M2" s="304"/>
      <c r="N2" s="304"/>
      <c r="O2" s="304"/>
      <c r="P2" s="304"/>
      <c r="Q2" s="304"/>
      <c r="R2" s="304"/>
      <c r="S2" s="304"/>
      <c r="T2" s="304"/>
      <c r="U2" s="304"/>
      <c r="V2" s="304"/>
      <c r="AT2" s="17" t="s">
        <v>81</v>
      </c>
    </row>
    <row r="3" spans="1:46" s="1" customFormat="1" ht="6.9" customHeight="1">
      <c r="B3" s="18"/>
      <c r="C3" s="19"/>
      <c r="D3" s="19"/>
      <c r="E3" s="19"/>
      <c r="F3" s="19"/>
      <c r="G3" s="19"/>
      <c r="H3" s="19"/>
      <c r="I3" s="19"/>
      <c r="J3" s="19"/>
      <c r="K3" s="19"/>
      <c r="L3" s="20"/>
      <c r="AT3" s="17" t="s">
        <v>82</v>
      </c>
    </row>
    <row r="4" spans="1:46" s="1" customFormat="1" ht="24.9" customHeight="1">
      <c r="B4" s="20"/>
      <c r="D4" s="21" t="s">
        <v>90</v>
      </c>
      <c r="L4" s="20"/>
      <c r="M4" s="91" t="s">
        <v>10</v>
      </c>
      <c r="AT4" s="17" t="s">
        <v>3</v>
      </c>
    </row>
    <row r="5" spans="1:46" s="1" customFormat="1" ht="6.9" customHeight="1">
      <c r="B5" s="20"/>
      <c r="L5" s="20"/>
    </row>
    <row r="6" spans="1:46" s="1" customFormat="1" ht="12" customHeight="1">
      <c r="B6" s="20"/>
      <c r="D6" s="26" t="s">
        <v>13</v>
      </c>
      <c r="L6" s="20"/>
    </row>
    <row r="7" spans="1:46" s="1" customFormat="1" ht="16.5" customHeight="1">
      <c r="B7" s="20"/>
      <c r="E7" s="338" t="str">
        <f>'Rekapitulace stavby'!K6</f>
        <v>Rekonstrukce sportovního hřiště</v>
      </c>
      <c r="F7" s="339"/>
      <c r="G7" s="339"/>
      <c r="H7" s="339"/>
      <c r="L7" s="20"/>
    </row>
    <row r="8" spans="1:46" s="2" customFormat="1" ht="12" customHeight="1">
      <c r="A8" s="29"/>
      <c r="B8" s="30"/>
      <c r="C8" s="29"/>
      <c r="D8" s="26" t="s">
        <v>91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324" t="s">
        <v>92</v>
      </c>
      <c r="F9" s="337"/>
      <c r="G9" s="337"/>
      <c r="H9" s="337"/>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customHeight="1">
      <c r="A12" s="29"/>
      <c r="B12" s="30"/>
      <c r="C12" s="29"/>
      <c r="D12" s="26" t="s">
        <v>17</v>
      </c>
      <c r="E12" s="29"/>
      <c r="F12" s="24" t="s">
        <v>18</v>
      </c>
      <c r="G12" s="29"/>
      <c r="H12" s="29"/>
      <c r="I12" s="26" t="s">
        <v>19</v>
      </c>
      <c r="J12" s="52">
        <f>'Rekapitulace stavby'!AN8</f>
        <v>45239</v>
      </c>
      <c r="K12" s="29"/>
      <c r="L12" s="39"/>
      <c r="S12" s="29"/>
      <c r="T12" s="29"/>
      <c r="U12" s="29"/>
      <c r="V12" s="29"/>
      <c r="W12" s="29"/>
      <c r="X12" s="29"/>
      <c r="Y12" s="29"/>
      <c r="Z12" s="29"/>
      <c r="AA12" s="29"/>
      <c r="AB12" s="29"/>
      <c r="AC12" s="29"/>
      <c r="AD12" s="29"/>
      <c r="AE12" s="29"/>
    </row>
    <row r="13" spans="1:46" s="2" customFormat="1" ht="10.8"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6" t="s">
        <v>20</v>
      </c>
      <c r="E14" s="29"/>
      <c r="F14" s="29"/>
      <c r="G14" s="29"/>
      <c r="H14" s="29"/>
      <c r="I14" s="26" t="s">
        <v>21</v>
      </c>
      <c r="J14" s="24" t="s">
        <v>1</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4" t="s">
        <v>22</v>
      </c>
      <c r="F15" s="29"/>
      <c r="G15" s="29"/>
      <c r="H15" s="29"/>
      <c r="I15" s="26" t="s">
        <v>23</v>
      </c>
      <c r="J15" s="24" t="s">
        <v>1</v>
      </c>
      <c r="K15" s="29"/>
      <c r="L15" s="39"/>
      <c r="S15" s="29"/>
      <c r="T15" s="29"/>
      <c r="U15" s="29"/>
      <c r="V15" s="29"/>
      <c r="W15" s="29"/>
      <c r="X15" s="29"/>
      <c r="Y15" s="29"/>
      <c r="Z15" s="29"/>
      <c r="AA15" s="29"/>
      <c r="AB15" s="29"/>
      <c r="AC15" s="29"/>
      <c r="AD15" s="29"/>
      <c r="AE15" s="29"/>
    </row>
    <row r="16" spans="1:46" s="2" customFormat="1" ht="6.9"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6" t="s">
        <v>24</v>
      </c>
      <c r="E17" s="29"/>
      <c r="F17" s="29"/>
      <c r="G17" s="29"/>
      <c r="H17" s="29"/>
      <c r="I17" s="26" t="s">
        <v>21</v>
      </c>
      <c r="J17" s="24" t="str">
        <f>'Rekapitulace stavby'!AN13</f>
        <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303" t="str">
        <f>'Rekapitulace stavby'!E14</f>
        <v xml:space="preserve"> </v>
      </c>
      <c r="F18" s="303"/>
      <c r="G18" s="303"/>
      <c r="H18" s="303"/>
      <c r="I18" s="26" t="s">
        <v>23</v>
      </c>
      <c r="J18" s="24" t="str">
        <f>'Rekapitulace stavby'!AN14</f>
        <v/>
      </c>
      <c r="K18" s="29"/>
      <c r="L18" s="39"/>
      <c r="S18" s="29"/>
      <c r="T18" s="29"/>
      <c r="U18" s="29"/>
      <c r="V18" s="29"/>
      <c r="W18" s="29"/>
      <c r="X18" s="29"/>
      <c r="Y18" s="29"/>
      <c r="Z18" s="29"/>
      <c r="AA18" s="29"/>
      <c r="AB18" s="29"/>
      <c r="AC18" s="29"/>
      <c r="AD18" s="29"/>
      <c r="AE18" s="29"/>
    </row>
    <row r="19" spans="1:31" s="2" customFormat="1" ht="6.9"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6" t="s">
        <v>26</v>
      </c>
      <c r="E20" s="29"/>
      <c r="F20" s="29"/>
      <c r="G20" s="29"/>
      <c r="H20" s="29"/>
      <c r="I20" s="26" t="s">
        <v>21</v>
      </c>
      <c r="J20" s="24" t="s">
        <v>1</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4" t="s">
        <v>27</v>
      </c>
      <c r="F21" s="29"/>
      <c r="G21" s="29"/>
      <c r="H21" s="29"/>
      <c r="I21" s="26" t="s">
        <v>23</v>
      </c>
      <c r="J21" s="24" t="s">
        <v>1</v>
      </c>
      <c r="K21" s="29"/>
      <c r="L21" s="39"/>
      <c r="S21" s="29"/>
      <c r="T21" s="29"/>
      <c r="U21" s="29"/>
      <c r="V21" s="29"/>
      <c r="W21" s="29"/>
      <c r="X21" s="29"/>
      <c r="Y21" s="29"/>
      <c r="Z21" s="29"/>
      <c r="AA21" s="29"/>
      <c r="AB21" s="29"/>
      <c r="AC21" s="29"/>
      <c r="AD21" s="29"/>
      <c r="AE21" s="29"/>
    </row>
    <row r="22" spans="1:31" s="2" customFormat="1" ht="6.9"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6" t="s">
        <v>29</v>
      </c>
      <c r="E23" s="29"/>
      <c r="F23" s="29"/>
      <c r="G23" s="29"/>
      <c r="H23" s="29"/>
      <c r="I23" s="26" t="s">
        <v>21</v>
      </c>
      <c r="J23" s="24" t="s">
        <v>1</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4" t="s">
        <v>30</v>
      </c>
      <c r="F24" s="29"/>
      <c r="G24" s="29"/>
      <c r="H24" s="29"/>
      <c r="I24" s="26" t="s">
        <v>23</v>
      </c>
      <c r="J24" s="24" t="s">
        <v>1</v>
      </c>
      <c r="K24" s="29"/>
      <c r="L24" s="39"/>
      <c r="S24" s="29"/>
      <c r="T24" s="29"/>
      <c r="U24" s="29"/>
      <c r="V24" s="29"/>
      <c r="W24" s="29"/>
      <c r="X24" s="29"/>
      <c r="Y24" s="29"/>
      <c r="Z24" s="29"/>
      <c r="AA24" s="29"/>
      <c r="AB24" s="29"/>
      <c r="AC24" s="29"/>
      <c r="AD24" s="29"/>
      <c r="AE24" s="29"/>
    </row>
    <row r="25" spans="1:31" s="2" customFormat="1" ht="6.9"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2"/>
      <c r="B27" s="93"/>
      <c r="C27" s="92"/>
      <c r="D27" s="92"/>
      <c r="E27" s="306" t="s">
        <v>1</v>
      </c>
      <c r="F27" s="306"/>
      <c r="G27" s="306"/>
      <c r="H27" s="306"/>
      <c r="I27" s="92"/>
      <c r="J27" s="92"/>
      <c r="K27" s="92"/>
      <c r="L27" s="94"/>
      <c r="S27" s="92"/>
      <c r="T27" s="92"/>
      <c r="U27" s="92"/>
      <c r="V27" s="92"/>
      <c r="W27" s="92"/>
      <c r="X27" s="92"/>
      <c r="Y27" s="92"/>
      <c r="Z27" s="92"/>
      <c r="AA27" s="92"/>
      <c r="AB27" s="92"/>
      <c r="AC27" s="92"/>
      <c r="AD27" s="92"/>
      <c r="AE27" s="92"/>
    </row>
    <row r="28" spans="1:31" s="2" customFormat="1" ht="6.9"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5" t="s">
        <v>32</v>
      </c>
      <c r="E30" s="29"/>
      <c r="F30" s="29"/>
      <c r="G30" s="29"/>
      <c r="H30" s="29"/>
      <c r="I30" s="29"/>
      <c r="J30" s="68">
        <f>ROUND(J137, 2)</f>
        <v>0</v>
      </c>
      <c r="K30" s="29"/>
      <c r="L30" s="39"/>
      <c r="S30" s="29"/>
      <c r="T30" s="29"/>
      <c r="U30" s="29"/>
      <c r="V30" s="29"/>
      <c r="W30" s="29"/>
      <c r="X30" s="29"/>
      <c r="Y30" s="29"/>
      <c r="Z30" s="29"/>
      <c r="AA30" s="29"/>
      <c r="AB30" s="29"/>
      <c r="AC30" s="29"/>
      <c r="AD30" s="29"/>
      <c r="AE30" s="29"/>
    </row>
    <row r="31" spans="1:31" s="2" customFormat="1" ht="6.9"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 customHeight="1">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 customHeight="1">
      <c r="A33" s="29"/>
      <c r="B33" s="30"/>
      <c r="C33" s="29"/>
      <c r="D33" s="96" t="s">
        <v>36</v>
      </c>
      <c r="E33" s="26" t="s">
        <v>37</v>
      </c>
      <c r="F33" s="97">
        <f>ROUND((SUM(BE137:BE565)),  2)</f>
        <v>0</v>
      </c>
      <c r="G33" s="29"/>
      <c r="H33" s="29"/>
      <c r="I33" s="98">
        <v>0.21</v>
      </c>
      <c r="J33" s="97">
        <f>ROUND(((SUM(BE137:BE565))*I33),  2)</f>
        <v>0</v>
      </c>
      <c r="K33" s="29"/>
      <c r="L33" s="39"/>
      <c r="S33" s="29"/>
      <c r="T33" s="29"/>
      <c r="U33" s="29"/>
      <c r="V33" s="29"/>
      <c r="W33" s="29"/>
      <c r="X33" s="29"/>
      <c r="Y33" s="29"/>
      <c r="Z33" s="29"/>
      <c r="AA33" s="29"/>
      <c r="AB33" s="29"/>
      <c r="AC33" s="29"/>
      <c r="AD33" s="29"/>
      <c r="AE33" s="29"/>
    </row>
    <row r="34" spans="1:31" s="2" customFormat="1" ht="14.4" customHeight="1">
      <c r="A34" s="29"/>
      <c r="B34" s="30"/>
      <c r="C34" s="29"/>
      <c r="D34" s="29"/>
      <c r="E34" s="26" t="s">
        <v>38</v>
      </c>
      <c r="F34" s="97">
        <f>ROUND((SUM(BF137:BF565)),  2)</f>
        <v>0</v>
      </c>
      <c r="G34" s="29"/>
      <c r="H34" s="29"/>
      <c r="I34" s="98">
        <v>0.15</v>
      </c>
      <c r="J34" s="97">
        <f>ROUND(((SUM(BF137:BF565))*I34),  2)</f>
        <v>0</v>
      </c>
      <c r="K34" s="29"/>
      <c r="L34" s="39"/>
      <c r="S34" s="29"/>
      <c r="T34" s="29"/>
      <c r="U34" s="29"/>
      <c r="V34" s="29"/>
      <c r="W34" s="29"/>
      <c r="X34" s="29"/>
      <c r="Y34" s="29"/>
      <c r="Z34" s="29"/>
      <c r="AA34" s="29"/>
      <c r="AB34" s="29"/>
      <c r="AC34" s="29"/>
      <c r="AD34" s="29"/>
      <c r="AE34" s="29"/>
    </row>
    <row r="35" spans="1:31" s="2" customFormat="1" ht="14.4" hidden="1" customHeight="1">
      <c r="A35" s="29"/>
      <c r="B35" s="30"/>
      <c r="C35" s="29"/>
      <c r="D35" s="29"/>
      <c r="E35" s="26" t="s">
        <v>39</v>
      </c>
      <c r="F35" s="97">
        <f>ROUND((SUM(BG137:BG565)),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 hidden="1" customHeight="1">
      <c r="A36" s="29"/>
      <c r="B36" s="30"/>
      <c r="C36" s="29"/>
      <c r="D36" s="29"/>
      <c r="E36" s="26" t="s">
        <v>40</v>
      </c>
      <c r="F36" s="97">
        <f>ROUND((SUM(BH137:BH565)),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 hidden="1" customHeight="1">
      <c r="A37" s="29"/>
      <c r="B37" s="30"/>
      <c r="C37" s="29"/>
      <c r="D37" s="29"/>
      <c r="E37" s="26" t="s">
        <v>41</v>
      </c>
      <c r="F37" s="97">
        <f>ROUND((SUM(BI137:BI565)),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39"/>
      <c r="D50" s="40" t="s">
        <v>45</v>
      </c>
      <c r="E50" s="41"/>
      <c r="F50" s="41"/>
      <c r="G50" s="40" t="s">
        <v>46</v>
      </c>
      <c r="H50" s="41"/>
      <c r="I50" s="41"/>
      <c r="J50" s="41"/>
      <c r="K50" s="41"/>
      <c r="L50" s="39"/>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c r="B62" s="20"/>
      <c r="L62" s="20"/>
    </row>
    <row r="63" spans="1:31">
      <c r="B63" s="20"/>
      <c r="L63" s="20"/>
    </row>
    <row r="64" spans="1:31">
      <c r="B64" s="20"/>
      <c r="L64" s="20"/>
    </row>
    <row r="65" spans="1:31" s="2" customFormat="1" ht="13.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 customHeight="1">
      <c r="A82" s="29"/>
      <c r="B82" s="30"/>
      <c r="C82" s="21" t="s">
        <v>93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6" t="s">
        <v>13</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338" t="str">
        <f>E7</f>
        <v>Rekonstrukce sportovního hřiště</v>
      </c>
      <c r="F85" s="339"/>
      <c r="G85" s="339"/>
      <c r="H85" s="339"/>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6" t="s">
        <v>91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324" t="str">
        <f>E9</f>
        <v>SO - 01 - Sportovní hřiště</v>
      </c>
      <c r="F87" s="337"/>
      <c r="G87" s="337"/>
      <c r="H87" s="337"/>
      <c r="I87" s="29"/>
      <c r="J87" s="29"/>
      <c r="K87" s="29"/>
      <c r="L87" s="39"/>
      <c r="S87" s="29"/>
      <c r="T87" s="29"/>
      <c r="U87" s="29"/>
      <c r="V87" s="29"/>
      <c r="W87" s="29"/>
      <c r="X87" s="29"/>
      <c r="Y87" s="29"/>
      <c r="Z87" s="29"/>
      <c r="AA87" s="29"/>
      <c r="AB87" s="29"/>
      <c r="AC87" s="29"/>
      <c r="AD87" s="29"/>
      <c r="AE87" s="29"/>
    </row>
    <row r="88" spans="1:47" s="2" customFormat="1" ht="6.9"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6" t="s">
        <v>17</v>
      </c>
      <c r="D89" s="29"/>
      <c r="E89" s="29"/>
      <c r="F89" s="24" t="str">
        <f>F12</f>
        <v>ZŠ Břeclav</v>
      </c>
      <c r="G89" s="29"/>
      <c r="H89" s="29"/>
      <c r="I89" s="26" t="s">
        <v>19</v>
      </c>
      <c r="J89" s="52">
        <f>IF(J12="","",J12)</f>
        <v>45239</v>
      </c>
      <c r="K89" s="29"/>
      <c r="L89" s="39"/>
      <c r="S89" s="29"/>
      <c r="T89" s="29"/>
      <c r="U89" s="29"/>
      <c r="V89" s="29"/>
      <c r="W89" s="29"/>
      <c r="X89" s="29"/>
      <c r="Y89" s="29"/>
      <c r="Z89" s="29"/>
      <c r="AA89" s="29"/>
      <c r="AB89" s="29"/>
      <c r="AC89" s="29"/>
      <c r="AD89" s="29"/>
      <c r="AE89" s="29"/>
    </row>
    <row r="90" spans="1:47" s="2" customFormat="1" ht="6.9"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65" customHeight="1">
      <c r="A91" s="29"/>
      <c r="B91" s="30"/>
      <c r="C91" s="26" t="s">
        <v>20</v>
      </c>
      <c r="D91" s="29"/>
      <c r="E91" s="29"/>
      <c r="F91" s="24" t="str">
        <f>E15</f>
        <v>Město Břeclav</v>
      </c>
      <c r="G91" s="29"/>
      <c r="H91" s="29"/>
      <c r="I91" s="26" t="s">
        <v>26</v>
      </c>
      <c r="J91" s="27" t="str">
        <f>E21</f>
        <v>Sportovní projekty s.r.o.</v>
      </c>
      <c r="K91" s="29"/>
      <c r="L91" s="39"/>
      <c r="S91" s="29"/>
      <c r="T91" s="29"/>
      <c r="U91" s="29"/>
      <c r="V91" s="29"/>
      <c r="W91" s="29"/>
      <c r="X91" s="29"/>
      <c r="Y91" s="29"/>
      <c r="Z91" s="29"/>
      <c r="AA91" s="29"/>
      <c r="AB91" s="29"/>
      <c r="AC91" s="29"/>
      <c r="AD91" s="29"/>
      <c r="AE91" s="29"/>
    </row>
    <row r="92" spans="1:47" s="2" customFormat="1" ht="15.15" customHeight="1">
      <c r="A92" s="29"/>
      <c r="B92" s="30"/>
      <c r="C92" s="26" t="s">
        <v>24</v>
      </c>
      <c r="D92" s="29"/>
      <c r="E92" s="29"/>
      <c r="F92" s="24" t="str">
        <f>IF(E18="","",E18)</f>
        <v xml:space="preserve"> </v>
      </c>
      <c r="G92" s="29"/>
      <c r="H92" s="29"/>
      <c r="I92" s="26" t="s">
        <v>29</v>
      </c>
      <c r="J92" s="27" t="str">
        <f>E24</f>
        <v>F.Pecka</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7" t="s">
        <v>94</v>
      </c>
      <c r="D94" s="99"/>
      <c r="E94" s="99"/>
      <c r="F94" s="99"/>
      <c r="G94" s="99"/>
      <c r="H94" s="99"/>
      <c r="I94" s="99"/>
      <c r="J94" s="108" t="s">
        <v>95</v>
      </c>
      <c r="K94" s="99"/>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8" customHeight="1">
      <c r="A96" s="29"/>
      <c r="B96" s="30"/>
      <c r="C96" s="109" t="s">
        <v>96</v>
      </c>
      <c r="D96" s="29"/>
      <c r="E96" s="29"/>
      <c r="F96" s="29"/>
      <c r="G96" s="29"/>
      <c r="H96" s="29"/>
      <c r="I96" s="29"/>
      <c r="J96" s="68">
        <f>J137</f>
        <v>0</v>
      </c>
      <c r="K96" s="29"/>
      <c r="L96" s="39"/>
      <c r="S96" s="29"/>
      <c r="T96" s="29"/>
      <c r="U96" s="29"/>
      <c r="V96" s="29"/>
      <c r="W96" s="29"/>
      <c r="X96" s="29"/>
      <c r="Y96" s="29"/>
      <c r="Z96" s="29"/>
      <c r="AA96" s="29"/>
      <c r="AB96" s="29"/>
      <c r="AC96" s="29"/>
      <c r="AD96" s="29"/>
      <c r="AE96" s="29"/>
      <c r="AU96" s="17" t="s">
        <v>97</v>
      </c>
    </row>
    <row r="97" spans="2:12" s="9" customFormat="1" ht="24.9" customHeight="1">
      <c r="B97" s="110"/>
      <c r="D97" s="111" t="s">
        <v>98</v>
      </c>
      <c r="E97" s="112"/>
      <c r="F97" s="112"/>
      <c r="G97" s="112"/>
      <c r="H97" s="112"/>
      <c r="I97" s="112"/>
      <c r="J97" s="113">
        <f>J138</f>
        <v>0</v>
      </c>
      <c r="L97" s="110"/>
    </row>
    <row r="98" spans="2:12" s="10" customFormat="1" ht="19.95" customHeight="1">
      <c r="B98" s="114"/>
      <c r="D98" s="115" t="s">
        <v>99</v>
      </c>
      <c r="E98" s="116"/>
      <c r="F98" s="116"/>
      <c r="G98" s="116"/>
      <c r="H98" s="116"/>
      <c r="I98" s="116"/>
      <c r="J98" s="117">
        <f>J139</f>
        <v>0</v>
      </c>
      <c r="L98" s="114"/>
    </row>
    <row r="99" spans="2:12" s="10" customFormat="1" ht="19.95" customHeight="1">
      <c r="B99" s="114"/>
      <c r="D99" s="115" t="s">
        <v>100</v>
      </c>
      <c r="E99" s="116"/>
      <c r="F99" s="116"/>
      <c r="G99" s="116"/>
      <c r="H99" s="116"/>
      <c r="I99" s="116"/>
      <c r="J99" s="117">
        <f>J285</f>
        <v>0</v>
      </c>
      <c r="L99" s="114"/>
    </row>
    <row r="100" spans="2:12" s="10" customFormat="1" ht="19.95" customHeight="1">
      <c r="B100" s="114"/>
      <c r="D100" s="115" t="s">
        <v>101</v>
      </c>
      <c r="E100" s="116"/>
      <c r="F100" s="116"/>
      <c r="G100" s="116"/>
      <c r="H100" s="116"/>
      <c r="I100" s="116"/>
      <c r="J100" s="117">
        <f>J316</f>
        <v>0</v>
      </c>
      <c r="L100" s="114"/>
    </row>
    <row r="101" spans="2:12" s="10" customFormat="1" ht="19.95" customHeight="1">
      <c r="B101" s="114"/>
      <c r="D101" s="115" t="s">
        <v>102</v>
      </c>
      <c r="E101" s="116"/>
      <c r="F101" s="116"/>
      <c r="G101" s="116"/>
      <c r="H101" s="116"/>
      <c r="I101" s="116"/>
      <c r="J101" s="117">
        <f>J334</f>
        <v>0</v>
      </c>
      <c r="L101" s="114"/>
    </row>
    <row r="102" spans="2:12" s="10" customFormat="1" ht="19.95" customHeight="1">
      <c r="B102" s="114"/>
      <c r="D102" s="115" t="s">
        <v>103</v>
      </c>
      <c r="E102" s="116"/>
      <c r="F102" s="116"/>
      <c r="G102" s="116"/>
      <c r="H102" s="116"/>
      <c r="I102" s="116"/>
      <c r="J102" s="117">
        <f>J402</f>
        <v>0</v>
      </c>
      <c r="L102" s="114"/>
    </row>
    <row r="103" spans="2:12" s="10" customFormat="1" ht="19.95" customHeight="1">
      <c r="B103" s="114"/>
      <c r="D103" s="115" t="s">
        <v>104</v>
      </c>
      <c r="E103" s="116"/>
      <c r="F103" s="116"/>
      <c r="G103" s="116"/>
      <c r="H103" s="116"/>
      <c r="I103" s="116"/>
      <c r="J103" s="117">
        <f>J413</f>
        <v>0</v>
      </c>
      <c r="L103" s="114"/>
    </row>
    <row r="104" spans="2:12" s="10" customFormat="1" ht="19.95" customHeight="1">
      <c r="B104" s="114"/>
      <c r="D104" s="115" t="s">
        <v>105</v>
      </c>
      <c r="E104" s="116"/>
      <c r="F104" s="116"/>
      <c r="G104" s="116"/>
      <c r="H104" s="116"/>
      <c r="I104" s="116"/>
      <c r="J104" s="117">
        <f>J482</f>
        <v>0</v>
      </c>
      <c r="L104" s="114"/>
    </row>
    <row r="105" spans="2:12" s="10" customFormat="1" ht="19.95" customHeight="1">
      <c r="B105" s="114"/>
      <c r="D105" s="115" t="s">
        <v>106</v>
      </c>
      <c r="E105" s="116"/>
      <c r="F105" s="116"/>
      <c r="G105" s="116"/>
      <c r="H105" s="116"/>
      <c r="I105" s="116"/>
      <c r="J105" s="117">
        <f>J496</f>
        <v>0</v>
      </c>
      <c r="L105" s="114"/>
    </row>
    <row r="106" spans="2:12" s="9" customFormat="1" ht="24.9" customHeight="1">
      <c r="B106" s="110"/>
      <c r="D106" s="111" t="s">
        <v>107</v>
      </c>
      <c r="E106" s="112"/>
      <c r="F106" s="112"/>
      <c r="G106" s="112"/>
      <c r="H106" s="112"/>
      <c r="I106" s="112"/>
      <c r="J106" s="113">
        <f>J498</f>
        <v>0</v>
      </c>
      <c r="L106" s="110"/>
    </row>
    <row r="107" spans="2:12" s="10" customFormat="1" ht="19.95" customHeight="1">
      <c r="B107" s="114"/>
      <c r="D107" s="115" t="s">
        <v>108</v>
      </c>
      <c r="E107" s="116"/>
      <c r="F107" s="116"/>
      <c r="G107" s="116"/>
      <c r="H107" s="116"/>
      <c r="I107" s="116"/>
      <c r="J107" s="117">
        <f>J499</f>
        <v>0</v>
      </c>
      <c r="L107" s="114"/>
    </row>
    <row r="108" spans="2:12" s="10" customFormat="1" ht="19.95" customHeight="1">
      <c r="B108" s="114"/>
      <c r="D108" s="115" t="s">
        <v>109</v>
      </c>
      <c r="E108" s="116"/>
      <c r="F108" s="116"/>
      <c r="G108" s="116"/>
      <c r="H108" s="116"/>
      <c r="I108" s="116"/>
      <c r="J108" s="117">
        <f>J505</f>
        <v>0</v>
      </c>
      <c r="L108" s="114"/>
    </row>
    <row r="109" spans="2:12" s="10" customFormat="1" ht="19.95" customHeight="1">
      <c r="B109" s="114"/>
      <c r="D109" s="115" t="s">
        <v>110</v>
      </c>
      <c r="E109" s="116"/>
      <c r="F109" s="116"/>
      <c r="G109" s="116"/>
      <c r="H109" s="116"/>
      <c r="I109" s="116"/>
      <c r="J109" s="117">
        <f>J520</f>
        <v>0</v>
      </c>
      <c r="L109" s="114"/>
    </row>
    <row r="110" spans="2:12" s="10" customFormat="1" ht="19.95" customHeight="1">
      <c r="B110" s="114"/>
      <c r="D110" s="115" t="s">
        <v>111</v>
      </c>
      <c r="E110" s="116"/>
      <c r="F110" s="116"/>
      <c r="G110" s="116"/>
      <c r="H110" s="116"/>
      <c r="I110" s="116"/>
      <c r="J110" s="117">
        <f>J533</f>
        <v>0</v>
      </c>
      <c r="L110" s="114"/>
    </row>
    <row r="111" spans="2:12" s="9" customFormat="1" ht="24.9" customHeight="1">
      <c r="B111" s="110"/>
      <c r="D111" s="111" t="s">
        <v>112</v>
      </c>
      <c r="E111" s="112"/>
      <c r="F111" s="112"/>
      <c r="G111" s="112"/>
      <c r="H111" s="112"/>
      <c r="I111" s="112"/>
      <c r="J111" s="113">
        <f>J551</f>
        <v>0</v>
      </c>
      <c r="L111" s="110"/>
    </row>
    <row r="112" spans="2:12" s="10" customFormat="1" ht="19.95" customHeight="1">
      <c r="B112" s="114"/>
      <c r="D112" s="115" t="s">
        <v>113</v>
      </c>
      <c r="E112" s="116"/>
      <c r="F112" s="116"/>
      <c r="G112" s="116"/>
      <c r="H112" s="116"/>
      <c r="I112" s="116"/>
      <c r="J112" s="117">
        <f>J552</f>
        <v>0</v>
      </c>
      <c r="L112" s="114"/>
    </row>
    <row r="113" spans="1:31" s="9" customFormat="1" ht="24.9" customHeight="1">
      <c r="B113" s="110"/>
      <c r="D113" s="111" t="s">
        <v>114</v>
      </c>
      <c r="E113" s="112"/>
      <c r="F113" s="112"/>
      <c r="G113" s="112"/>
      <c r="H113" s="112"/>
      <c r="I113" s="112"/>
      <c r="J113" s="113">
        <f>J557</f>
        <v>0</v>
      </c>
      <c r="L113" s="110"/>
    </row>
    <row r="114" spans="1:31" s="10" customFormat="1" ht="19.95" customHeight="1">
      <c r="B114" s="114"/>
      <c r="D114" s="115" t="s">
        <v>115</v>
      </c>
      <c r="E114" s="116"/>
      <c r="F114" s="116"/>
      <c r="G114" s="116"/>
      <c r="H114" s="116"/>
      <c r="I114" s="116"/>
      <c r="J114" s="117">
        <f>J558</f>
        <v>0</v>
      </c>
      <c r="L114" s="114"/>
    </row>
    <row r="115" spans="1:31" s="10" customFormat="1" ht="19.95" customHeight="1">
      <c r="B115" s="114"/>
      <c r="D115" s="115" t="s">
        <v>116</v>
      </c>
      <c r="E115" s="116"/>
      <c r="F115" s="116"/>
      <c r="G115" s="116"/>
      <c r="H115" s="116"/>
      <c r="I115" s="116"/>
      <c r="J115" s="117">
        <f>J560</f>
        <v>0</v>
      </c>
      <c r="L115" s="114"/>
    </row>
    <row r="116" spans="1:31" s="10" customFormat="1" ht="19.95" customHeight="1">
      <c r="B116" s="114"/>
      <c r="D116" s="115" t="s">
        <v>117</v>
      </c>
      <c r="E116" s="116"/>
      <c r="F116" s="116"/>
      <c r="G116" s="116"/>
      <c r="H116" s="116"/>
      <c r="I116" s="116"/>
      <c r="J116" s="117">
        <f>J562</f>
        <v>0</v>
      </c>
      <c r="L116" s="114"/>
    </row>
    <row r="117" spans="1:31" s="10" customFormat="1" ht="19.95" customHeight="1">
      <c r="B117" s="114"/>
      <c r="D117" s="115" t="s">
        <v>118</v>
      </c>
      <c r="E117" s="116"/>
      <c r="F117" s="116"/>
      <c r="G117" s="116"/>
      <c r="H117" s="116"/>
      <c r="I117" s="116"/>
      <c r="J117" s="117">
        <f>J564</f>
        <v>0</v>
      </c>
      <c r="L117" s="114"/>
    </row>
    <row r="118" spans="1:31" s="2" customFormat="1" ht="21.75" customHeight="1">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6.9" customHeight="1">
      <c r="A119" s="29"/>
      <c r="B119" s="44"/>
      <c r="C119" s="45"/>
      <c r="D119" s="45"/>
      <c r="E119" s="45"/>
      <c r="F119" s="45"/>
      <c r="G119" s="45"/>
      <c r="H119" s="45"/>
      <c r="I119" s="45"/>
      <c r="J119" s="45"/>
      <c r="K119" s="45"/>
      <c r="L119" s="39"/>
      <c r="S119" s="29"/>
      <c r="T119" s="29"/>
      <c r="U119" s="29"/>
      <c r="V119" s="29"/>
      <c r="W119" s="29"/>
      <c r="X119" s="29"/>
      <c r="Y119" s="29"/>
      <c r="Z119" s="29"/>
      <c r="AA119" s="29"/>
      <c r="AB119" s="29"/>
      <c r="AC119" s="29"/>
      <c r="AD119" s="29"/>
      <c r="AE119" s="29"/>
    </row>
    <row r="123" spans="1:31" s="2" customFormat="1" ht="6.9" customHeight="1">
      <c r="A123" s="29"/>
      <c r="B123" s="46"/>
      <c r="C123" s="47"/>
      <c r="D123" s="47"/>
      <c r="E123" s="47"/>
      <c r="F123" s="47"/>
      <c r="G123" s="47"/>
      <c r="H123" s="47"/>
      <c r="I123" s="47"/>
      <c r="J123" s="47"/>
      <c r="K123" s="47"/>
      <c r="L123" s="39"/>
      <c r="S123" s="29"/>
      <c r="T123" s="29"/>
      <c r="U123" s="29"/>
      <c r="V123" s="29"/>
      <c r="W123" s="29"/>
      <c r="X123" s="29"/>
      <c r="Y123" s="29"/>
      <c r="Z123" s="29"/>
      <c r="AA123" s="29"/>
      <c r="AB123" s="29"/>
      <c r="AC123" s="29"/>
      <c r="AD123" s="29"/>
      <c r="AE123" s="29"/>
    </row>
    <row r="124" spans="1:31" s="2" customFormat="1" ht="24.9" customHeight="1">
      <c r="A124" s="29"/>
      <c r="B124" s="30"/>
      <c r="C124" s="21" t="s">
        <v>119</v>
      </c>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6.9" customHeight="1">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12" customHeight="1">
      <c r="A126" s="29"/>
      <c r="B126" s="30"/>
      <c r="C126" s="26" t="s">
        <v>13</v>
      </c>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16.5" customHeight="1">
      <c r="A127" s="29"/>
      <c r="B127" s="30"/>
      <c r="C127" s="29"/>
      <c r="D127" s="29"/>
      <c r="E127" s="338" t="str">
        <f>E7</f>
        <v>Rekonstrukce sportovního hřiště</v>
      </c>
      <c r="F127" s="339"/>
      <c r="G127" s="339"/>
      <c r="H127" s="339"/>
      <c r="I127" s="29"/>
      <c r="J127" s="29"/>
      <c r="K127" s="29"/>
      <c r="L127" s="39"/>
      <c r="S127" s="29"/>
      <c r="T127" s="29"/>
      <c r="U127" s="29"/>
      <c r="V127" s="29"/>
      <c r="W127" s="29"/>
      <c r="X127" s="29"/>
      <c r="Y127" s="29"/>
      <c r="Z127" s="29"/>
      <c r="AA127" s="29"/>
      <c r="AB127" s="29"/>
      <c r="AC127" s="29"/>
      <c r="AD127" s="29"/>
      <c r="AE127" s="29"/>
    </row>
    <row r="128" spans="1:31" s="2" customFormat="1" ht="12" customHeight="1">
      <c r="A128" s="29"/>
      <c r="B128" s="30"/>
      <c r="C128" s="26" t="s">
        <v>91</v>
      </c>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2" customFormat="1" ht="16.5" customHeight="1">
      <c r="A129" s="29"/>
      <c r="B129" s="30"/>
      <c r="C129" s="29"/>
      <c r="D129" s="29"/>
      <c r="E129" s="324" t="str">
        <f>E9</f>
        <v>SO - 01 - Sportovní hřiště</v>
      </c>
      <c r="F129" s="337"/>
      <c r="G129" s="337"/>
      <c r="H129" s="337"/>
      <c r="I129" s="29"/>
      <c r="J129" s="29"/>
      <c r="K129" s="29"/>
      <c r="L129" s="39"/>
      <c r="S129" s="29"/>
      <c r="T129" s="29"/>
      <c r="U129" s="29"/>
      <c r="V129" s="29"/>
      <c r="W129" s="29"/>
      <c r="X129" s="29"/>
      <c r="Y129" s="29"/>
      <c r="Z129" s="29"/>
      <c r="AA129" s="29"/>
      <c r="AB129" s="29"/>
      <c r="AC129" s="29"/>
      <c r="AD129" s="29"/>
      <c r="AE129" s="29"/>
    </row>
    <row r="130" spans="1:65" s="2" customFormat="1" ht="6.9" customHeight="1">
      <c r="A130" s="29"/>
      <c r="B130" s="30"/>
      <c r="C130" s="29"/>
      <c r="D130" s="29"/>
      <c r="E130" s="29"/>
      <c r="F130" s="29"/>
      <c r="G130" s="29"/>
      <c r="H130" s="29"/>
      <c r="I130" s="29"/>
      <c r="J130" s="29"/>
      <c r="K130" s="29"/>
      <c r="L130" s="39"/>
      <c r="S130" s="29"/>
      <c r="T130" s="29"/>
      <c r="U130" s="29"/>
      <c r="V130" s="29"/>
      <c r="W130" s="29"/>
      <c r="X130" s="29"/>
      <c r="Y130" s="29"/>
      <c r="Z130" s="29"/>
      <c r="AA130" s="29"/>
      <c r="AB130" s="29"/>
      <c r="AC130" s="29"/>
      <c r="AD130" s="29"/>
      <c r="AE130" s="29"/>
    </row>
    <row r="131" spans="1:65" s="2" customFormat="1" ht="12" customHeight="1">
      <c r="A131" s="29"/>
      <c r="B131" s="30"/>
      <c r="C131" s="26" t="s">
        <v>17</v>
      </c>
      <c r="D131" s="29"/>
      <c r="E131" s="29"/>
      <c r="F131" s="24" t="str">
        <f>F12</f>
        <v>ZŠ Břeclav</v>
      </c>
      <c r="G131" s="29"/>
      <c r="H131" s="29"/>
      <c r="I131" s="26" t="s">
        <v>19</v>
      </c>
      <c r="J131" s="52">
        <f>IF(J12="","",J12)</f>
        <v>45239</v>
      </c>
      <c r="K131" s="29"/>
      <c r="L131" s="39"/>
      <c r="S131" s="29"/>
      <c r="T131" s="29"/>
      <c r="U131" s="29"/>
      <c r="V131" s="29"/>
      <c r="W131" s="29"/>
      <c r="X131" s="29"/>
      <c r="Y131" s="29"/>
      <c r="Z131" s="29"/>
      <c r="AA131" s="29"/>
      <c r="AB131" s="29"/>
      <c r="AC131" s="29"/>
      <c r="AD131" s="29"/>
      <c r="AE131" s="29"/>
    </row>
    <row r="132" spans="1:65" s="2" customFormat="1" ht="6.9" customHeight="1">
      <c r="A132" s="29"/>
      <c r="B132" s="30"/>
      <c r="C132" s="29"/>
      <c r="D132" s="29"/>
      <c r="E132" s="29"/>
      <c r="F132" s="29"/>
      <c r="G132" s="29"/>
      <c r="H132" s="29"/>
      <c r="I132" s="29"/>
      <c r="J132" s="29"/>
      <c r="K132" s="29"/>
      <c r="L132" s="39"/>
      <c r="S132" s="29"/>
      <c r="T132" s="29"/>
      <c r="U132" s="29"/>
      <c r="V132" s="29"/>
      <c r="W132" s="29"/>
      <c r="X132" s="29"/>
      <c r="Y132" s="29"/>
      <c r="Z132" s="29"/>
      <c r="AA132" s="29"/>
      <c r="AB132" s="29"/>
      <c r="AC132" s="29"/>
      <c r="AD132" s="29"/>
      <c r="AE132" s="29"/>
    </row>
    <row r="133" spans="1:65" s="2" customFormat="1" ht="25.65" customHeight="1">
      <c r="A133" s="29"/>
      <c r="B133" s="30"/>
      <c r="C133" s="26" t="s">
        <v>20</v>
      </c>
      <c r="D133" s="29"/>
      <c r="E133" s="29"/>
      <c r="F133" s="24" t="str">
        <f>E15</f>
        <v>Město Břeclav</v>
      </c>
      <c r="G133" s="29"/>
      <c r="H133" s="29"/>
      <c r="I133" s="26" t="s">
        <v>26</v>
      </c>
      <c r="J133" s="27" t="str">
        <f>E21</f>
        <v>Sportovní projekty s.r.o.</v>
      </c>
      <c r="K133" s="29"/>
      <c r="L133" s="39"/>
      <c r="S133" s="29"/>
      <c r="T133" s="29"/>
      <c r="U133" s="29"/>
      <c r="V133" s="29"/>
      <c r="W133" s="29"/>
      <c r="X133" s="29"/>
      <c r="Y133" s="29"/>
      <c r="Z133" s="29"/>
      <c r="AA133" s="29"/>
      <c r="AB133" s="29"/>
      <c r="AC133" s="29"/>
      <c r="AD133" s="29"/>
      <c r="AE133" s="29"/>
    </row>
    <row r="134" spans="1:65" s="2" customFormat="1" ht="15.15" customHeight="1">
      <c r="A134" s="29"/>
      <c r="B134" s="30"/>
      <c r="C134" s="26" t="s">
        <v>24</v>
      </c>
      <c r="D134" s="29"/>
      <c r="E134" s="29"/>
      <c r="F134" s="24" t="str">
        <f>IF(E18="","",E18)</f>
        <v xml:space="preserve"> </v>
      </c>
      <c r="G134" s="29"/>
      <c r="H134" s="29"/>
      <c r="I134" s="26" t="s">
        <v>29</v>
      </c>
      <c r="J134" s="27" t="str">
        <f>E24</f>
        <v>F.Pecka</v>
      </c>
      <c r="K134" s="29"/>
      <c r="L134" s="39"/>
      <c r="S134" s="29"/>
      <c r="T134" s="29"/>
      <c r="U134" s="29"/>
      <c r="V134" s="29"/>
      <c r="W134" s="29"/>
      <c r="X134" s="29"/>
      <c r="Y134" s="29"/>
      <c r="Z134" s="29"/>
      <c r="AA134" s="29"/>
      <c r="AB134" s="29"/>
      <c r="AC134" s="29"/>
      <c r="AD134" s="29"/>
      <c r="AE134" s="29"/>
    </row>
    <row r="135" spans="1:65" s="2" customFormat="1" ht="10.35" customHeight="1">
      <c r="A135" s="29"/>
      <c r="B135" s="30"/>
      <c r="C135" s="29"/>
      <c r="D135" s="29"/>
      <c r="E135" s="29"/>
      <c r="F135" s="29"/>
      <c r="G135" s="29"/>
      <c r="H135" s="29"/>
      <c r="I135" s="29"/>
      <c r="J135" s="29"/>
      <c r="K135" s="29"/>
      <c r="L135" s="39"/>
      <c r="S135" s="29"/>
      <c r="T135" s="29"/>
      <c r="U135" s="29"/>
      <c r="V135" s="29"/>
      <c r="W135" s="29"/>
      <c r="X135" s="29"/>
      <c r="Y135" s="29"/>
      <c r="Z135" s="29"/>
      <c r="AA135" s="29"/>
      <c r="AB135" s="29"/>
      <c r="AC135" s="29"/>
      <c r="AD135" s="29"/>
      <c r="AE135" s="29"/>
    </row>
    <row r="136" spans="1:65" s="11" customFormat="1" ht="29.25" customHeight="1">
      <c r="A136" s="118"/>
      <c r="B136" s="119"/>
      <c r="C136" s="120" t="s">
        <v>120</v>
      </c>
      <c r="D136" s="121" t="s">
        <v>57</v>
      </c>
      <c r="E136" s="121" t="s">
        <v>53</v>
      </c>
      <c r="F136" s="121" t="s">
        <v>54</v>
      </c>
      <c r="G136" s="121" t="s">
        <v>121</v>
      </c>
      <c r="H136" s="121" t="s">
        <v>122</v>
      </c>
      <c r="I136" s="121" t="s">
        <v>123</v>
      </c>
      <c r="J136" s="122" t="s">
        <v>95</v>
      </c>
      <c r="K136" s="123" t="s">
        <v>124</v>
      </c>
      <c r="L136" s="124"/>
      <c r="M136" s="59" t="s">
        <v>1</v>
      </c>
      <c r="N136" s="60" t="s">
        <v>36</v>
      </c>
      <c r="O136" s="60" t="s">
        <v>125</v>
      </c>
      <c r="P136" s="60" t="s">
        <v>126</v>
      </c>
      <c r="Q136" s="60" t="s">
        <v>127</v>
      </c>
      <c r="R136" s="60" t="s">
        <v>128</v>
      </c>
      <c r="S136" s="60" t="s">
        <v>129</v>
      </c>
      <c r="T136" s="61" t="s">
        <v>130</v>
      </c>
      <c r="U136" s="118"/>
      <c r="V136" s="118"/>
      <c r="W136" s="118"/>
      <c r="X136" s="118"/>
      <c r="Y136" s="118"/>
      <c r="Z136" s="118"/>
      <c r="AA136" s="118"/>
      <c r="AB136" s="118"/>
      <c r="AC136" s="118"/>
      <c r="AD136" s="118"/>
      <c r="AE136" s="118"/>
    </row>
    <row r="137" spans="1:65" s="2" customFormat="1" ht="22.8" customHeight="1">
      <c r="A137" s="29"/>
      <c r="B137" s="30"/>
      <c r="C137" s="66" t="s">
        <v>131</v>
      </c>
      <c r="D137" s="29"/>
      <c r="E137" s="29"/>
      <c r="F137" s="29"/>
      <c r="G137" s="29"/>
      <c r="H137" s="29"/>
      <c r="I137" s="29"/>
      <c r="J137" s="125">
        <f>BK137</f>
        <v>0</v>
      </c>
      <c r="K137" s="29"/>
      <c r="L137" s="30"/>
      <c r="M137" s="62"/>
      <c r="N137" s="53"/>
      <c r="O137" s="63"/>
      <c r="P137" s="126">
        <f>P138+P498+P551+P557</f>
        <v>13149.223387999999</v>
      </c>
      <c r="Q137" s="63"/>
      <c r="R137" s="126">
        <f>R138+R498+R551+R557</f>
        <v>7434.082695930002</v>
      </c>
      <c r="S137" s="63"/>
      <c r="T137" s="127">
        <f>T138+T498+T551+T557</f>
        <v>1217.8202799999999</v>
      </c>
      <c r="U137" s="29"/>
      <c r="V137" s="29"/>
      <c r="W137" s="29"/>
      <c r="X137" s="29"/>
      <c r="Y137" s="29"/>
      <c r="Z137" s="29"/>
      <c r="AA137" s="29"/>
      <c r="AB137" s="29"/>
      <c r="AC137" s="29"/>
      <c r="AD137" s="29"/>
      <c r="AE137" s="29"/>
      <c r="AT137" s="17" t="s">
        <v>71</v>
      </c>
      <c r="AU137" s="17" t="s">
        <v>97</v>
      </c>
      <c r="BK137" s="128">
        <f>BK138+BK498+BK551+BK557</f>
        <v>0</v>
      </c>
    </row>
    <row r="138" spans="1:65" s="12" customFormat="1" ht="25.95" customHeight="1">
      <c r="B138" s="129"/>
      <c r="D138" s="130" t="s">
        <v>71</v>
      </c>
      <c r="E138" s="131" t="s">
        <v>132</v>
      </c>
      <c r="F138" s="131" t="s">
        <v>133</v>
      </c>
      <c r="J138" s="132">
        <f>BK138</f>
        <v>0</v>
      </c>
      <c r="L138" s="129"/>
      <c r="M138" s="133"/>
      <c r="N138" s="134"/>
      <c r="O138" s="134"/>
      <c r="P138" s="135">
        <f>P139+P285+P316+P334+P402+P413+P482+P496</f>
        <v>13107.747707999999</v>
      </c>
      <c r="Q138" s="134"/>
      <c r="R138" s="135">
        <f>R139+R285+R316+R334+R402+R413+R482+R496</f>
        <v>7327.9489679300013</v>
      </c>
      <c r="S138" s="134"/>
      <c r="T138" s="136">
        <f>T139+T285+T316+T334+T402+T413+T482+T496</f>
        <v>1217.8202799999999</v>
      </c>
      <c r="AR138" s="130" t="s">
        <v>80</v>
      </c>
      <c r="AT138" s="137" t="s">
        <v>71</v>
      </c>
      <c r="AU138" s="137" t="s">
        <v>72</v>
      </c>
      <c r="AY138" s="130" t="s">
        <v>134</v>
      </c>
      <c r="BK138" s="138">
        <f>BK139+BK285+BK316+BK334+BK402+BK413+BK482+BK496</f>
        <v>0</v>
      </c>
    </row>
    <row r="139" spans="1:65" s="12" customFormat="1" ht="22.8" customHeight="1">
      <c r="B139" s="129"/>
      <c r="D139" s="130" t="s">
        <v>71</v>
      </c>
      <c r="E139" s="139" t="s">
        <v>80</v>
      </c>
      <c r="F139" s="139" t="s">
        <v>135</v>
      </c>
      <c r="J139" s="140">
        <f>BK139</f>
        <v>0</v>
      </c>
      <c r="L139" s="129"/>
      <c r="M139" s="133"/>
      <c r="N139" s="134"/>
      <c r="O139" s="134"/>
      <c r="P139" s="135">
        <f>SUM(P140:P284)</f>
        <v>6756.2536399999999</v>
      </c>
      <c r="Q139" s="134"/>
      <c r="R139" s="135">
        <f>SUM(R140:R284)</f>
        <v>568.36048799999992</v>
      </c>
      <c r="S139" s="134"/>
      <c r="T139" s="136">
        <f>SUM(T140:T284)</f>
        <v>1159.3039999999999</v>
      </c>
      <c r="AR139" s="130" t="s">
        <v>80</v>
      </c>
      <c r="AT139" s="137" t="s">
        <v>71</v>
      </c>
      <c r="AU139" s="137" t="s">
        <v>80</v>
      </c>
      <c r="AY139" s="130" t="s">
        <v>134</v>
      </c>
      <c r="BK139" s="138">
        <f>SUM(BK140:BK284)</f>
        <v>0</v>
      </c>
    </row>
    <row r="140" spans="1:65" s="2" customFormat="1" ht="37.799999999999997" customHeight="1">
      <c r="A140" s="29"/>
      <c r="B140" s="141"/>
      <c r="C140" s="142" t="s">
        <v>80</v>
      </c>
      <c r="D140" s="142" t="s">
        <v>136</v>
      </c>
      <c r="E140" s="143" t="s">
        <v>137</v>
      </c>
      <c r="F140" s="144" t="s">
        <v>138</v>
      </c>
      <c r="G140" s="145" t="s">
        <v>139</v>
      </c>
      <c r="H140" s="146">
        <v>65</v>
      </c>
      <c r="I140" s="147"/>
      <c r="J140" s="147">
        <f>ROUND(I140*H140,2)</f>
        <v>0</v>
      </c>
      <c r="K140" s="148"/>
      <c r="L140" s="30"/>
      <c r="M140" s="149" t="s">
        <v>1</v>
      </c>
      <c r="N140" s="150" t="s">
        <v>37</v>
      </c>
      <c r="O140" s="151">
        <v>0.17199999999999999</v>
      </c>
      <c r="P140" s="151">
        <f>O140*H140</f>
        <v>11.18</v>
      </c>
      <c r="Q140" s="151">
        <v>0</v>
      </c>
      <c r="R140" s="151">
        <f>Q140*H140</f>
        <v>0</v>
      </c>
      <c r="S140" s="151">
        <v>0</v>
      </c>
      <c r="T140" s="152">
        <f>S140*H140</f>
        <v>0</v>
      </c>
      <c r="U140" s="29"/>
      <c r="V140" s="29"/>
      <c r="W140" s="29"/>
      <c r="X140" s="29"/>
      <c r="Y140" s="29"/>
      <c r="Z140" s="29"/>
      <c r="AA140" s="29"/>
      <c r="AB140" s="29"/>
      <c r="AC140" s="29"/>
      <c r="AD140" s="29"/>
      <c r="AE140" s="29"/>
      <c r="AR140" s="153" t="s">
        <v>140</v>
      </c>
      <c r="AT140" s="153" t="s">
        <v>136</v>
      </c>
      <c r="AU140" s="153" t="s">
        <v>82</v>
      </c>
      <c r="AY140" s="17" t="s">
        <v>134</v>
      </c>
      <c r="BE140" s="154">
        <f>IF(N140="základní",J140,0)</f>
        <v>0</v>
      </c>
      <c r="BF140" s="154">
        <f>IF(N140="snížená",J140,0)</f>
        <v>0</v>
      </c>
      <c r="BG140" s="154">
        <f>IF(N140="zákl. přenesená",J140,0)</f>
        <v>0</v>
      </c>
      <c r="BH140" s="154">
        <f>IF(N140="sníž. přenesená",J140,0)</f>
        <v>0</v>
      </c>
      <c r="BI140" s="154">
        <f>IF(N140="nulová",J140,0)</f>
        <v>0</v>
      </c>
      <c r="BJ140" s="17" t="s">
        <v>80</v>
      </c>
      <c r="BK140" s="154">
        <f>ROUND(I140*H140,2)</f>
        <v>0</v>
      </c>
      <c r="BL140" s="17" t="s">
        <v>140</v>
      </c>
      <c r="BM140" s="153" t="s">
        <v>141</v>
      </c>
    </row>
    <row r="141" spans="1:65" s="2" customFormat="1" ht="37.799999999999997" customHeight="1">
      <c r="A141" s="29"/>
      <c r="B141" s="141"/>
      <c r="C141" s="142" t="s">
        <v>82</v>
      </c>
      <c r="D141" s="142" t="s">
        <v>136</v>
      </c>
      <c r="E141" s="143" t="s">
        <v>142</v>
      </c>
      <c r="F141" s="144" t="s">
        <v>143</v>
      </c>
      <c r="G141" s="145" t="s">
        <v>139</v>
      </c>
      <c r="H141" s="146">
        <v>5916</v>
      </c>
      <c r="I141" s="147"/>
      <c r="J141" s="147">
        <f>ROUND(I141*H141,2)</f>
        <v>0</v>
      </c>
      <c r="K141" s="148"/>
      <c r="L141" s="30"/>
      <c r="M141" s="149" t="s">
        <v>1</v>
      </c>
      <c r="N141" s="150" t="s">
        <v>37</v>
      </c>
      <c r="O141" s="151">
        <v>0.14499999999999999</v>
      </c>
      <c r="P141" s="151">
        <f>O141*H141</f>
        <v>857.81999999999994</v>
      </c>
      <c r="Q141" s="151">
        <v>0</v>
      </c>
      <c r="R141" s="151">
        <f>Q141*H141</f>
        <v>0</v>
      </c>
      <c r="S141" s="151">
        <v>0</v>
      </c>
      <c r="T141" s="152">
        <f>S141*H141</f>
        <v>0</v>
      </c>
      <c r="U141" s="29"/>
      <c r="V141" s="29"/>
      <c r="W141" s="29"/>
      <c r="X141" s="29"/>
      <c r="Y141" s="29"/>
      <c r="Z141" s="29"/>
      <c r="AA141" s="29"/>
      <c r="AB141" s="29"/>
      <c r="AC141" s="29"/>
      <c r="AD141" s="29"/>
      <c r="AE141" s="29"/>
      <c r="AR141" s="153" t="s">
        <v>140</v>
      </c>
      <c r="AT141" s="153" t="s">
        <v>136</v>
      </c>
      <c r="AU141" s="153" t="s">
        <v>82</v>
      </c>
      <c r="AY141" s="17" t="s">
        <v>134</v>
      </c>
      <c r="BE141" s="154">
        <f>IF(N141="základní",J141,0)</f>
        <v>0</v>
      </c>
      <c r="BF141" s="154">
        <f>IF(N141="snížená",J141,0)</f>
        <v>0</v>
      </c>
      <c r="BG141" s="154">
        <f>IF(N141="zákl. přenesená",J141,0)</f>
        <v>0</v>
      </c>
      <c r="BH141" s="154">
        <f>IF(N141="sníž. přenesená",J141,0)</f>
        <v>0</v>
      </c>
      <c r="BI141" s="154">
        <f>IF(N141="nulová",J141,0)</f>
        <v>0</v>
      </c>
      <c r="BJ141" s="17" t="s">
        <v>80</v>
      </c>
      <c r="BK141" s="154">
        <f>ROUND(I141*H141,2)</f>
        <v>0</v>
      </c>
      <c r="BL141" s="17" t="s">
        <v>140</v>
      </c>
      <c r="BM141" s="153" t="s">
        <v>144</v>
      </c>
    </row>
    <row r="142" spans="1:65" s="13" customFormat="1">
      <c r="B142" s="155"/>
      <c r="D142" s="156" t="s">
        <v>145</v>
      </c>
      <c r="E142" s="157" t="s">
        <v>1</v>
      </c>
      <c r="F142" s="158" t="s">
        <v>146</v>
      </c>
      <c r="H142" s="159">
        <v>8099</v>
      </c>
      <c r="L142" s="155"/>
      <c r="M142" s="160"/>
      <c r="N142" s="161"/>
      <c r="O142" s="161"/>
      <c r="P142" s="161"/>
      <c r="Q142" s="161"/>
      <c r="R142" s="161"/>
      <c r="S142" s="161"/>
      <c r="T142" s="162"/>
      <c r="AT142" s="157" t="s">
        <v>145</v>
      </c>
      <c r="AU142" s="157" t="s">
        <v>82</v>
      </c>
      <c r="AV142" s="13" t="s">
        <v>82</v>
      </c>
      <c r="AW142" s="13" t="s">
        <v>28</v>
      </c>
      <c r="AX142" s="13" t="s">
        <v>72</v>
      </c>
      <c r="AY142" s="157" t="s">
        <v>134</v>
      </c>
    </row>
    <row r="143" spans="1:65" s="13" customFormat="1">
      <c r="B143" s="155"/>
      <c r="D143" s="156" t="s">
        <v>145</v>
      </c>
      <c r="E143" s="157" t="s">
        <v>1</v>
      </c>
      <c r="F143" s="158" t="s">
        <v>147</v>
      </c>
      <c r="H143" s="159">
        <v>-1209</v>
      </c>
      <c r="L143" s="155"/>
      <c r="M143" s="160"/>
      <c r="N143" s="161"/>
      <c r="O143" s="161"/>
      <c r="P143" s="161"/>
      <c r="Q143" s="161"/>
      <c r="R143" s="161"/>
      <c r="S143" s="161"/>
      <c r="T143" s="162"/>
      <c r="AT143" s="157" t="s">
        <v>145</v>
      </c>
      <c r="AU143" s="157" t="s">
        <v>82</v>
      </c>
      <c r="AV143" s="13" t="s">
        <v>82</v>
      </c>
      <c r="AW143" s="13" t="s">
        <v>28</v>
      </c>
      <c r="AX143" s="13" t="s">
        <v>72</v>
      </c>
      <c r="AY143" s="157" t="s">
        <v>134</v>
      </c>
    </row>
    <row r="144" spans="1:65" s="13" customFormat="1">
      <c r="B144" s="155"/>
      <c r="D144" s="156" t="s">
        <v>145</v>
      </c>
      <c r="E144" s="157" t="s">
        <v>1</v>
      </c>
      <c r="F144" s="158" t="s">
        <v>148</v>
      </c>
      <c r="H144" s="159">
        <v>-785</v>
      </c>
      <c r="L144" s="155"/>
      <c r="M144" s="160"/>
      <c r="N144" s="161"/>
      <c r="O144" s="161"/>
      <c r="P144" s="161"/>
      <c r="Q144" s="161"/>
      <c r="R144" s="161"/>
      <c r="S144" s="161"/>
      <c r="T144" s="162"/>
      <c r="AT144" s="157" t="s">
        <v>145</v>
      </c>
      <c r="AU144" s="157" t="s">
        <v>82</v>
      </c>
      <c r="AV144" s="13" t="s">
        <v>82</v>
      </c>
      <c r="AW144" s="13" t="s">
        <v>28</v>
      </c>
      <c r="AX144" s="13" t="s">
        <v>72</v>
      </c>
      <c r="AY144" s="157" t="s">
        <v>134</v>
      </c>
    </row>
    <row r="145" spans="1:65" s="13" customFormat="1">
      <c r="B145" s="155"/>
      <c r="D145" s="156" t="s">
        <v>145</v>
      </c>
      <c r="E145" s="157" t="s">
        <v>1</v>
      </c>
      <c r="F145" s="158" t="s">
        <v>149</v>
      </c>
      <c r="H145" s="159">
        <v>-120</v>
      </c>
      <c r="L145" s="155"/>
      <c r="M145" s="160"/>
      <c r="N145" s="161"/>
      <c r="O145" s="161"/>
      <c r="P145" s="161"/>
      <c r="Q145" s="161"/>
      <c r="R145" s="161"/>
      <c r="S145" s="161"/>
      <c r="T145" s="162"/>
      <c r="AT145" s="157" t="s">
        <v>145</v>
      </c>
      <c r="AU145" s="157" t="s">
        <v>82</v>
      </c>
      <c r="AV145" s="13" t="s">
        <v>82</v>
      </c>
      <c r="AW145" s="13" t="s">
        <v>28</v>
      </c>
      <c r="AX145" s="13" t="s">
        <v>72</v>
      </c>
      <c r="AY145" s="157" t="s">
        <v>134</v>
      </c>
    </row>
    <row r="146" spans="1:65" s="13" customFormat="1">
      <c r="B146" s="155"/>
      <c r="D146" s="156" t="s">
        <v>145</v>
      </c>
      <c r="E146" s="157" t="s">
        <v>1</v>
      </c>
      <c r="F146" s="158" t="s">
        <v>150</v>
      </c>
      <c r="H146" s="159">
        <v>-21</v>
      </c>
      <c r="L146" s="155"/>
      <c r="M146" s="160"/>
      <c r="N146" s="161"/>
      <c r="O146" s="161"/>
      <c r="P146" s="161"/>
      <c r="Q146" s="161"/>
      <c r="R146" s="161"/>
      <c r="S146" s="161"/>
      <c r="T146" s="162"/>
      <c r="AT146" s="157" t="s">
        <v>145</v>
      </c>
      <c r="AU146" s="157" t="s">
        <v>82</v>
      </c>
      <c r="AV146" s="13" t="s">
        <v>82</v>
      </c>
      <c r="AW146" s="13" t="s">
        <v>28</v>
      </c>
      <c r="AX146" s="13" t="s">
        <v>72</v>
      </c>
      <c r="AY146" s="157" t="s">
        <v>134</v>
      </c>
    </row>
    <row r="147" spans="1:65" s="13" customFormat="1">
      <c r="B147" s="155"/>
      <c r="D147" s="156" t="s">
        <v>145</v>
      </c>
      <c r="E147" s="157" t="s">
        <v>1</v>
      </c>
      <c r="F147" s="158" t="s">
        <v>151</v>
      </c>
      <c r="H147" s="159">
        <v>-48</v>
      </c>
      <c r="L147" s="155"/>
      <c r="M147" s="160"/>
      <c r="N147" s="161"/>
      <c r="O147" s="161"/>
      <c r="P147" s="161"/>
      <c r="Q147" s="161"/>
      <c r="R147" s="161"/>
      <c r="S147" s="161"/>
      <c r="T147" s="162"/>
      <c r="AT147" s="157" t="s">
        <v>145</v>
      </c>
      <c r="AU147" s="157" t="s">
        <v>82</v>
      </c>
      <c r="AV147" s="13" t="s">
        <v>82</v>
      </c>
      <c r="AW147" s="13" t="s">
        <v>28</v>
      </c>
      <c r="AX147" s="13" t="s">
        <v>72</v>
      </c>
      <c r="AY147" s="157" t="s">
        <v>134</v>
      </c>
    </row>
    <row r="148" spans="1:65" s="14" customFormat="1">
      <c r="B148" s="163"/>
      <c r="D148" s="156" t="s">
        <v>145</v>
      </c>
      <c r="E148" s="164" t="s">
        <v>1</v>
      </c>
      <c r="F148" s="165" t="s">
        <v>152</v>
      </c>
      <c r="H148" s="166">
        <v>5916</v>
      </c>
      <c r="L148" s="163"/>
      <c r="M148" s="167"/>
      <c r="N148" s="168"/>
      <c r="O148" s="168"/>
      <c r="P148" s="168"/>
      <c r="Q148" s="168"/>
      <c r="R148" s="168"/>
      <c r="S148" s="168"/>
      <c r="T148" s="169"/>
      <c r="AT148" s="164" t="s">
        <v>145</v>
      </c>
      <c r="AU148" s="164" t="s">
        <v>82</v>
      </c>
      <c r="AV148" s="14" t="s">
        <v>140</v>
      </c>
      <c r="AW148" s="14" t="s">
        <v>28</v>
      </c>
      <c r="AX148" s="14" t="s">
        <v>80</v>
      </c>
      <c r="AY148" s="164" t="s">
        <v>134</v>
      </c>
    </row>
    <row r="149" spans="1:65" s="2" customFormat="1" ht="24.15" customHeight="1">
      <c r="A149" s="29"/>
      <c r="B149" s="141"/>
      <c r="C149" s="142" t="s">
        <v>153</v>
      </c>
      <c r="D149" s="142" t="s">
        <v>136</v>
      </c>
      <c r="E149" s="143" t="s">
        <v>154</v>
      </c>
      <c r="F149" s="144" t="s">
        <v>155</v>
      </c>
      <c r="G149" s="145" t="s">
        <v>156</v>
      </c>
      <c r="H149" s="146">
        <v>26</v>
      </c>
      <c r="I149" s="147"/>
      <c r="J149" s="147">
        <f>ROUND(I149*H149,2)</f>
        <v>0</v>
      </c>
      <c r="K149" s="148"/>
      <c r="L149" s="30"/>
      <c r="M149" s="149" t="s">
        <v>1</v>
      </c>
      <c r="N149" s="150" t="s">
        <v>37</v>
      </c>
      <c r="O149" s="151">
        <v>2.778</v>
      </c>
      <c r="P149" s="151">
        <f>O149*H149</f>
        <v>72.227999999999994</v>
      </c>
      <c r="Q149" s="151">
        <v>0</v>
      </c>
      <c r="R149" s="151">
        <f>Q149*H149</f>
        <v>0</v>
      </c>
      <c r="S149" s="151">
        <v>0</v>
      </c>
      <c r="T149" s="152">
        <f>S149*H149</f>
        <v>0</v>
      </c>
      <c r="U149" s="29"/>
      <c r="V149" s="29"/>
      <c r="W149" s="29"/>
      <c r="X149" s="29"/>
      <c r="Y149" s="29"/>
      <c r="Z149" s="29"/>
      <c r="AA149" s="29"/>
      <c r="AB149" s="29"/>
      <c r="AC149" s="29"/>
      <c r="AD149" s="29"/>
      <c r="AE149" s="29"/>
      <c r="AR149" s="153" t="s">
        <v>140</v>
      </c>
      <c r="AT149" s="153" t="s">
        <v>136</v>
      </c>
      <c r="AU149" s="153" t="s">
        <v>82</v>
      </c>
      <c r="AY149" s="17" t="s">
        <v>134</v>
      </c>
      <c r="BE149" s="154">
        <f>IF(N149="základní",J149,0)</f>
        <v>0</v>
      </c>
      <c r="BF149" s="154">
        <f>IF(N149="snížená",J149,0)</f>
        <v>0</v>
      </c>
      <c r="BG149" s="154">
        <f>IF(N149="zákl. přenesená",J149,0)</f>
        <v>0</v>
      </c>
      <c r="BH149" s="154">
        <f>IF(N149="sníž. přenesená",J149,0)</f>
        <v>0</v>
      </c>
      <c r="BI149" s="154">
        <f>IF(N149="nulová",J149,0)</f>
        <v>0</v>
      </c>
      <c r="BJ149" s="17" t="s">
        <v>80</v>
      </c>
      <c r="BK149" s="154">
        <f>ROUND(I149*H149,2)</f>
        <v>0</v>
      </c>
      <c r="BL149" s="17" t="s">
        <v>140</v>
      </c>
      <c r="BM149" s="153" t="s">
        <v>157</v>
      </c>
    </row>
    <row r="150" spans="1:65" s="2" customFormat="1" ht="33" customHeight="1">
      <c r="A150" s="29"/>
      <c r="B150" s="141"/>
      <c r="C150" s="142" t="s">
        <v>140</v>
      </c>
      <c r="D150" s="142" t="s">
        <v>136</v>
      </c>
      <c r="E150" s="143" t="s">
        <v>158</v>
      </c>
      <c r="F150" s="144" t="s">
        <v>159</v>
      </c>
      <c r="G150" s="145" t="s">
        <v>156</v>
      </c>
      <c r="H150" s="146">
        <v>26</v>
      </c>
      <c r="I150" s="147"/>
      <c r="J150" s="147">
        <f>ROUND(I150*H150,2)</f>
        <v>0</v>
      </c>
      <c r="K150" s="148"/>
      <c r="L150" s="30"/>
      <c r="M150" s="149" t="s">
        <v>1</v>
      </c>
      <c r="N150" s="150" t="s">
        <v>37</v>
      </c>
      <c r="O150" s="151">
        <v>0.27</v>
      </c>
      <c r="P150" s="151">
        <f>O150*H150</f>
        <v>7.0200000000000005</v>
      </c>
      <c r="Q150" s="151">
        <v>0</v>
      </c>
      <c r="R150" s="151">
        <f>Q150*H150</f>
        <v>0</v>
      </c>
      <c r="S150" s="151">
        <v>0</v>
      </c>
      <c r="T150" s="152">
        <f>S150*H150</f>
        <v>0</v>
      </c>
      <c r="U150" s="29"/>
      <c r="V150" s="29"/>
      <c r="W150" s="29"/>
      <c r="X150" s="29"/>
      <c r="Y150" s="29"/>
      <c r="Z150" s="29"/>
      <c r="AA150" s="29"/>
      <c r="AB150" s="29"/>
      <c r="AC150" s="29"/>
      <c r="AD150" s="29"/>
      <c r="AE150" s="29"/>
      <c r="AR150" s="153" t="s">
        <v>140</v>
      </c>
      <c r="AT150" s="153" t="s">
        <v>136</v>
      </c>
      <c r="AU150" s="153" t="s">
        <v>82</v>
      </c>
      <c r="AY150" s="17" t="s">
        <v>134</v>
      </c>
      <c r="BE150" s="154">
        <f>IF(N150="základní",J150,0)</f>
        <v>0</v>
      </c>
      <c r="BF150" s="154">
        <f>IF(N150="snížená",J150,0)</f>
        <v>0</v>
      </c>
      <c r="BG150" s="154">
        <f>IF(N150="zákl. přenesená",J150,0)</f>
        <v>0</v>
      </c>
      <c r="BH150" s="154">
        <f>IF(N150="sníž. přenesená",J150,0)</f>
        <v>0</v>
      </c>
      <c r="BI150" s="154">
        <f>IF(N150="nulová",J150,0)</f>
        <v>0</v>
      </c>
      <c r="BJ150" s="17" t="s">
        <v>80</v>
      </c>
      <c r="BK150" s="154">
        <f>ROUND(I150*H150,2)</f>
        <v>0</v>
      </c>
      <c r="BL150" s="17" t="s">
        <v>140</v>
      </c>
      <c r="BM150" s="153" t="s">
        <v>160</v>
      </c>
    </row>
    <row r="151" spans="1:65" s="2" customFormat="1" ht="24.15" customHeight="1">
      <c r="A151" s="29"/>
      <c r="B151" s="141"/>
      <c r="C151" s="142" t="s">
        <v>161</v>
      </c>
      <c r="D151" s="142" t="s">
        <v>136</v>
      </c>
      <c r="E151" s="143" t="s">
        <v>162</v>
      </c>
      <c r="F151" s="144" t="s">
        <v>163</v>
      </c>
      <c r="G151" s="145" t="s">
        <v>139</v>
      </c>
      <c r="H151" s="146">
        <v>65</v>
      </c>
      <c r="I151" s="147"/>
      <c r="J151" s="147">
        <f>ROUND(I151*H151,2)</f>
        <v>0</v>
      </c>
      <c r="K151" s="148"/>
      <c r="L151" s="30"/>
      <c r="M151" s="149" t="s">
        <v>1</v>
      </c>
      <c r="N151" s="150" t="s">
        <v>37</v>
      </c>
      <c r="O151" s="151">
        <v>1.7999999999999999E-2</v>
      </c>
      <c r="P151" s="151">
        <f>O151*H151</f>
        <v>1.17</v>
      </c>
      <c r="Q151" s="151">
        <v>0</v>
      </c>
      <c r="R151" s="151">
        <f>Q151*H151</f>
        <v>0</v>
      </c>
      <c r="S151" s="151">
        <v>0</v>
      </c>
      <c r="T151" s="152">
        <f>S151*H151</f>
        <v>0</v>
      </c>
      <c r="U151" s="29"/>
      <c r="V151" s="29"/>
      <c r="W151" s="29"/>
      <c r="X151" s="29"/>
      <c r="Y151" s="29"/>
      <c r="Z151" s="29"/>
      <c r="AA151" s="29"/>
      <c r="AB151" s="29"/>
      <c r="AC151" s="29"/>
      <c r="AD151" s="29"/>
      <c r="AE151" s="29"/>
      <c r="AR151" s="153" t="s">
        <v>140</v>
      </c>
      <c r="AT151" s="153" t="s">
        <v>136</v>
      </c>
      <c r="AU151" s="153" t="s">
        <v>82</v>
      </c>
      <c r="AY151" s="17" t="s">
        <v>134</v>
      </c>
      <c r="BE151" s="154">
        <f>IF(N151="základní",J151,0)</f>
        <v>0</v>
      </c>
      <c r="BF151" s="154">
        <f>IF(N151="snížená",J151,0)</f>
        <v>0</v>
      </c>
      <c r="BG151" s="154">
        <f>IF(N151="zákl. přenesená",J151,0)</f>
        <v>0</v>
      </c>
      <c r="BH151" s="154">
        <f>IF(N151="sníž. přenesená",J151,0)</f>
        <v>0</v>
      </c>
      <c r="BI151" s="154">
        <f>IF(N151="nulová",J151,0)</f>
        <v>0</v>
      </c>
      <c r="BJ151" s="17" t="s">
        <v>80</v>
      </c>
      <c r="BK151" s="154">
        <f>ROUND(I151*H151,2)</f>
        <v>0</v>
      </c>
      <c r="BL151" s="17" t="s">
        <v>140</v>
      </c>
      <c r="BM151" s="153" t="s">
        <v>164</v>
      </c>
    </row>
    <row r="152" spans="1:65" s="2" customFormat="1" ht="33" customHeight="1">
      <c r="A152" s="29"/>
      <c r="B152" s="141"/>
      <c r="C152" s="142" t="s">
        <v>165</v>
      </c>
      <c r="D152" s="142" t="s">
        <v>136</v>
      </c>
      <c r="E152" s="143" t="s">
        <v>166</v>
      </c>
      <c r="F152" s="144" t="s">
        <v>167</v>
      </c>
      <c r="G152" s="145" t="s">
        <v>156</v>
      </c>
      <c r="H152" s="146">
        <v>26</v>
      </c>
      <c r="I152" s="147"/>
      <c r="J152" s="147">
        <f>ROUND(I152*H152,2)</f>
        <v>0</v>
      </c>
      <c r="K152" s="148"/>
      <c r="L152" s="30"/>
      <c r="M152" s="149" t="s">
        <v>1</v>
      </c>
      <c r="N152" s="150" t="s">
        <v>37</v>
      </c>
      <c r="O152" s="151">
        <v>2.2970000000000002</v>
      </c>
      <c r="P152" s="151">
        <f>O152*H152</f>
        <v>59.722000000000001</v>
      </c>
      <c r="Q152" s="151">
        <v>0</v>
      </c>
      <c r="R152" s="151">
        <f>Q152*H152</f>
        <v>0</v>
      </c>
      <c r="S152" s="151">
        <v>0</v>
      </c>
      <c r="T152" s="152">
        <f>S152*H152</f>
        <v>0</v>
      </c>
      <c r="U152" s="29"/>
      <c r="V152" s="29"/>
      <c r="W152" s="29"/>
      <c r="X152" s="29"/>
      <c r="Y152" s="29"/>
      <c r="Z152" s="29"/>
      <c r="AA152" s="29"/>
      <c r="AB152" s="29"/>
      <c r="AC152" s="29"/>
      <c r="AD152" s="29"/>
      <c r="AE152" s="29"/>
      <c r="AR152" s="153" t="s">
        <v>140</v>
      </c>
      <c r="AT152" s="153" t="s">
        <v>136</v>
      </c>
      <c r="AU152" s="153" t="s">
        <v>82</v>
      </c>
      <c r="AY152" s="17" t="s">
        <v>134</v>
      </c>
      <c r="BE152" s="154">
        <f>IF(N152="základní",J152,0)</f>
        <v>0</v>
      </c>
      <c r="BF152" s="154">
        <f>IF(N152="snížená",J152,0)</f>
        <v>0</v>
      </c>
      <c r="BG152" s="154">
        <f>IF(N152="zákl. přenesená",J152,0)</f>
        <v>0</v>
      </c>
      <c r="BH152" s="154">
        <f>IF(N152="sníž. přenesená",J152,0)</f>
        <v>0</v>
      </c>
      <c r="BI152" s="154">
        <f>IF(N152="nulová",J152,0)</f>
        <v>0</v>
      </c>
      <c r="BJ152" s="17" t="s">
        <v>80</v>
      </c>
      <c r="BK152" s="154">
        <f>ROUND(I152*H152,2)</f>
        <v>0</v>
      </c>
      <c r="BL152" s="17" t="s">
        <v>140</v>
      </c>
      <c r="BM152" s="153" t="s">
        <v>168</v>
      </c>
    </row>
    <row r="153" spans="1:65" s="2" customFormat="1" ht="24.15" customHeight="1">
      <c r="A153" s="29"/>
      <c r="B153" s="141"/>
      <c r="C153" s="142" t="s">
        <v>169</v>
      </c>
      <c r="D153" s="142" t="s">
        <v>136</v>
      </c>
      <c r="E153" s="143" t="s">
        <v>170</v>
      </c>
      <c r="F153" s="144" t="s">
        <v>171</v>
      </c>
      <c r="G153" s="145" t="s">
        <v>139</v>
      </c>
      <c r="H153" s="146">
        <v>945</v>
      </c>
      <c r="I153" s="147"/>
      <c r="J153" s="147">
        <f>ROUND(I153*H153,2)</f>
        <v>0</v>
      </c>
      <c r="K153" s="148"/>
      <c r="L153" s="30"/>
      <c r="M153" s="149" t="s">
        <v>1</v>
      </c>
      <c r="N153" s="150" t="s">
        <v>37</v>
      </c>
      <c r="O153" s="151">
        <v>0.104</v>
      </c>
      <c r="P153" s="151">
        <f>O153*H153</f>
        <v>98.28</v>
      </c>
      <c r="Q153" s="151">
        <v>0</v>
      </c>
      <c r="R153" s="151">
        <f>Q153*H153</f>
        <v>0</v>
      </c>
      <c r="S153" s="151">
        <v>1.7999999999999999E-2</v>
      </c>
      <c r="T153" s="152">
        <f>S153*H153</f>
        <v>17.009999999999998</v>
      </c>
      <c r="U153" s="29"/>
      <c r="V153" s="29"/>
      <c r="W153" s="29"/>
      <c r="X153" s="29"/>
      <c r="Y153" s="29"/>
      <c r="Z153" s="29"/>
      <c r="AA153" s="29"/>
      <c r="AB153" s="29"/>
      <c r="AC153" s="29"/>
      <c r="AD153" s="29"/>
      <c r="AE153" s="29"/>
      <c r="AR153" s="153" t="s">
        <v>140</v>
      </c>
      <c r="AT153" s="153" t="s">
        <v>136</v>
      </c>
      <c r="AU153" s="153" t="s">
        <v>82</v>
      </c>
      <c r="AY153" s="17" t="s">
        <v>134</v>
      </c>
      <c r="BE153" s="154">
        <f>IF(N153="základní",J153,0)</f>
        <v>0</v>
      </c>
      <c r="BF153" s="154">
        <f>IF(N153="snížená",J153,0)</f>
        <v>0</v>
      </c>
      <c r="BG153" s="154">
        <f>IF(N153="zákl. přenesená",J153,0)</f>
        <v>0</v>
      </c>
      <c r="BH153" s="154">
        <f>IF(N153="sníž. přenesená",J153,0)</f>
        <v>0</v>
      </c>
      <c r="BI153" s="154">
        <f>IF(N153="nulová",J153,0)</f>
        <v>0</v>
      </c>
      <c r="BJ153" s="17" t="s">
        <v>80</v>
      </c>
      <c r="BK153" s="154">
        <f>ROUND(I153*H153,2)</f>
        <v>0</v>
      </c>
      <c r="BL153" s="17" t="s">
        <v>140</v>
      </c>
      <c r="BM153" s="153" t="s">
        <v>172</v>
      </c>
    </row>
    <row r="154" spans="1:65" s="13" customFormat="1">
      <c r="B154" s="155"/>
      <c r="D154" s="156" t="s">
        <v>145</v>
      </c>
      <c r="E154" s="157" t="s">
        <v>1</v>
      </c>
      <c r="F154" s="158" t="s">
        <v>173</v>
      </c>
      <c r="H154" s="159">
        <v>945</v>
      </c>
      <c r="L154" s="155"/>
      <c r="M154" s="160"/>
      <c r="N154" s="161"/>
      <c r="O154" s="161"/>
      <c r="P154" s="161"/>
      <c r="Q154" s="161"/>
      <c r="R154" s="161"/>
      <c r="S154" s="161"/>
      <c r="T154" s="162"/>
      <c r="AT154" s="157" t="s">
        <v>145</v>
      </c>
      <c r="AU154" s="157" t="s">
        <v>82</v>
      </c>
      <c r="AV154" s="13" t="s">
        <v>82</v>
      </c>
      <c r="AW154" s="13" t="s">
        <v>28</v>
      </c>
      <c r="AX154" s="13" t="s">
        <v>80</v>
      </c>
      <c r="AY154" s="157" t="s">
        <v>134</v>
      </c>
    </row>
    <row r="155" spans="1:65" s="2" customFormat="1" ht="33" customHeight="1">
      <c r="A155" s="29"/>
      <c r="B155" s="141"/>
      <c r="C155" s="142" t="s">
        <v>174</v>
      </c>
      <c r="D155" s="142" t="s">
        <v>136</v>
      </c>
      <c r="E155" s="143" t="s">
        <v>175</v>
      </c>
      <c r="F155" s="144" t="s">
        <v>176</v>
      </c>
      <c r="G155" s="145" t="s">
        <v>139</v>
      </c>
      <c r="H155" s="146">
        <v>21</v>
      </c>
      <c r="I155" s="147"/>
      <c r="J155" s="147">
        <f>ROUND(I155*H155,2)</f>
        <v>0</v>
      </c>
      <c r="K155" s="148"/>
      <c r="L155" s="30"/>
      <c r="M155" s="149" t="s">
        <v>1</v>
      </c>
      <c r="N155" s="150" t="s">
        <v>37</v>
      </c>
      <c r="O155" s="151">
        <v>2.9000000000000001E-2</v>
      </c>
      <c r="P155" s="151">
        <f>O155*H155</f>
        <v>0.60899999999999999</v>
      </c>
      <c r="Q155" s="151">
        <v>0</v>
      </c>
      <c r="R155" s="151">
        <f>Q155*H155</f>
        <v>0</v>
      </c>
      <c r="S155" s="151">
        <v>0.22500000000000001</v>
      </c>
      <c r="T155" s="152">
        <f>S155*H155</f>
        <v>4.7250000000000005</v>
      </c>
      <c r="U155" s="29"/>
      <c r="V155" s="29"/>
      <c r="W155" s="29"/>
      <c r="X155" s="29"/>
      <c r="Y155" s="29"/>
      <c r="Z155" s="29"/>
      <c r="AA155" s="29"/>
      <c r="AB155" s="29"/>
      <c r="AC155" s="29"/>
      <c r="AD155" s="29"/>
      <c r="AE155" s="29"/>
      <c r="AR155" s="153" t="s">
        <v>140</v>
      </c>
      <c r="AT155" s="153" t="s">
        <v>136</v>
      </c>
      <c r="AU155" s="153" t="s">
        <v>82</v>
      </c>
      <c r="AY155" s="17" t="s">
        <v>134</v>
      </c>
      <c r="BE155" s="154">
        <f>IF(N155="základní",J155,0)</f>
        <v>0</v>
      </c>
      <c r="BF155" s="154">
        <f>IF(N155="snížená",J155,0)</f>
        <v>0</v>
      </c>
      <c r="BG155" s="154">
        <f>IF(N155="zákl. přenesená",J155,0)</f>
        <v>0</v>
      </c>
      <c r="BH155" s="154">
        <f>IF(N155="sníž. přenesená",J155,0)</f>
        <v>0</v>
      </c>
      <c r="BI155" s="154">
        <f>IF(N155="nulová",J155,0)</f>
        <v>0</v>
      </c>
      <c r="BJ155" s="17" t="s">
        <v>80</v>
      </c>
      <c r="BK155" s="154">
        <f>ROUND(I155*H155,2)</f>
        <v>0</v>
      </c>
      <c r="BL155" s="17" t="s">
        <v>140</v>
      </c>
      <c r="BM155" s="153" t="s">
        <v>177</v>
      </c>
    </row>
    <row r="156" spans="1:65" s="15" customFormat="1">
      <c r="B156" s="170"/>
      <c r="D156" s="156" t="s">
        <v>145</v>
      </c>
      <c r="E156" s="171" t="s">
        <v>1</v>
      </c>
      <c r="F156" s="172" t="s">
        <v>178</v>
      </c>
      <c r="H156" s="171" t="s">
        <v>1</v>
      </c>
      <c r="L156" s="170"/>
      <c r="M156" s="173"/>
      <c r="N156" s="174"/>
      <c r="O156" s="174"/>
      <c r="P156" s="174"/>
      <c r="Q156" s="174"/>
      <c r="R156" s="174"/>
      <c r="S156" s="174"/>
      <c r="T156" s="175"/>
      <c r="AT156" s="171" t="s">
        <v>145</v>
      </c>
      <c r="AU156" s="171" t="s">
        <v>82</v>
      </c>
      <c r="AV156" s="15" t="s">
        <v>80</v>
      </c>
      <c r="AW156" s="15" t="s">
        <v>28</v>
      </c>
      <c r="AX156" s="15" t="s">
        <v>72</v>
      </c>
      <c r="AY156" s="171" t="s">
        <v>134</v>
      </c>
    </row>
    <row r="157" spans="1:65" s="13" customFormat="1">
      <c r="B157" s="155"/>
      <c r="D157" s="156" t="s">
        <v>145</v>
      </c>
      <c r="E157" s="157" t="s">
        <v>1</v>
      </c>
      <c r="F157" s="158" t="s">
        <v>179</v>
      </c>
      <c r="H157" s="159">
        <v>21</v>
      </c>
      <c r="L157" s="155"/>
      <c r="M157" s="160"/>
      <c r="N157" s="161"/>
      <c r="O157" s="161"/>
      <c r="P157" s="161"/>
      <c r="Q157" s="161"/>
      <c r="R157" s="161"/>
      <c r="S157" s="161"/>
      <c r="T157" s="162"/>
      <c r="AT157" s="157" t="s">
        <v>145</v>
      </c>
      <c r="AU157" s="157" t="s">
        <v>82</v>
      </c>
      <c r="AV157" s="13" t="s">
        <v>82</v>
      </c>
      <c r="AW157" s="13" t="s">
        <v>28</v>
      </c>
      <c r="AX157" s="13" t="s">
        <v>72</v>
      </c>
      <c r="AY157" s="157" t="s">
        <v>134</v>
      </c>
    </row>
    <row r="158" spans="1:65" s="14" customFormat="1">
      <c r="B158" s="163"/>
      <c r="D158" s="156" t="s">
        <v>145</v>
      </c>
      <c r="E158" s="164" t="s">
        <v>1</v>
      </c>
      <c r="F158" s="165" t="s">
        <v>152</v>
      </c>
      <c r="H158" s="166">
        <v>21</v>
      </c>
      <c r="L158" s="163"/>
      <c r="M158" s="167"/>
      <c r="N158" s="168"/>
      <c r="O158" s="168"/>
      <c r="P158" s="168"/>
      <c r="Q158" s="168"/>
      <c r="R158" s="168"/>
      <c r="S158" s="168"/>
      <c r="T158" s="169"/>
      <c r="AT158" s="164" t="s">
        <v>145</v>
      </c>
      <c r="AU158" s="164" t="s">
        <v>82</v>
      </c>
      <c r="AV158" s="14" t="s">
        <v>140</v>
      </c>
      <c r="AW158" s="14" t="s">
        <v>28</v>
      </c>
      <c r="AX158" s="14" t="s">
        <v>80</v>
      </c>
      <c r="AY158" s="164" t="s">
        <v>134</v>
      </c>
    </row>
    <row r="159" spans="1:65" s="2" customFormat="1" ht="24.15" customHeight="1">
      <c r="A159" s="29"/>
      <c r="B159" s="141"/>
      <c r="C159" s="142" t="s">
        <v>180</v>
      </c>
      <c r="D159" s="142" t="s">
        <v>136</v>
      </c>
      <c r="E159" s="143" t="s">
        <v>181</v>
      </c>
      <c r="F159" s="144" t="s">
        <v>182</v>
      </c>
      <c r="G159" s="145" t="s">
        <v>139</v>
      </c>
      <c r="H159" s="146">
        <v>2015</v>
      </c>
      <c r="I159" s="147"/>
      <c r="J159" s="147">
        <f>ROUND(I159*H159,2)</f>
        <v>0</v>
      </c>
      <c r="K159" s="148"/>
      <c r="L159" s="30"/>
      <c r="M159" s="149" t="s">
        <v>1</v>
      </c>
      <c r="N159" s="150" t="s">
        <v>37</v>
      </c>
      <c r="O159" s="151">
        <v>7.2999999999999995E-2</v>
      </c>
      <c r="P159" s="151">
        <f>O159*H159</f>
        <v>147.095</v>
      </c>
      <c r="Q159" s="151">
        <v>0</v>
      </c>
      <c r="R159" s="151">
        <f>Q159*H159</f>
        <v>0</v>
      </c>
      <c r="S159" s="151">
        <v>0.28999999999999998</v>
      </c>
      <c r="T159" s="152">
        <f>S159*H159</f>
        <v>584.34999999999991</v>
      </c>
      <c r="U159" s="29"/>
      <c r="V159" s="29"/>
      <c r="W159" s="29"/>
      <c r="X159" s="29"/>
      <c r="Y159" s="29"/>
      <c r="Z159" s="29"/>
      <c r="AA159" s="29"/>
      <c r="AB159" s="29"/>
      <c r="AC159" s="29"/>
      <c r="AD159" s="29"/>
      <c r="AE159" s="29"/>
      <c r="AR159" s="153" t="s">
        <v>140</v>
      </c>
      <c r="AT159" s="153" t="s">
        <v>136</v>
      </c>
      <c r="AU159" s="153" t="s">
        <v>82</v>
      </c>
      <c r="AY159" s="17" t="s">
        <v>134</v>
      </c>
      <c r="BE159" s="154">
        <f>IF(N159="základní",J159,0)</f>
        <v>0</v>
      </c>
      <c r="BF159" s="154">
        <f>IF(N159="snížená",J159,0)</f>
        <v>0</v>
      </c>
      <c r="BG159" s="154">
        <f>IF(N159="zákl. přenesená",J159,0)</f>
        <v>0</v>
      </c>
      <c r="BH159" s="154">
        <f>IF(N159="sníž. přenesená",J159,0)</f>
        <v>0</v>
      </c>
      <c r="BI159" s="154">
        <f>IF(N159="nulová",J159,0)</f>
        <v>0</v>
      </c>
      <c r="BJ159" s="17" t="s">
        <v>80</v>
      </c>
      <c r="BK159" s="154">
        <f>ROUND(I159*H159,2)</f>
        <v>0</v>
      </c>
      <c r="BL159" s="17" t="s">
        <v>140</v>
      </c>
      <c r="BM159" s="153" t="s">
        <v>183</v>
      </c>
    </row>
    <row r="160" spans="1:65" s="13" customFormat="1">
      <c r="B160" s="155"/>
      <c r="D160" s="156" t="s">
        <v>145</v>
      </c>
      <c r="E160" s="157" t="s">
        <v>1</v>
      </c>
      <c r="F160" s="158" t="s">
        <v>184</v>
      </c>
      <c r="H160" s="159">
        <v>2015</v>
      </c>
      <c r="L160" s="155"/>
      <c r="M160" s="160"/>
      <c r="N160" s="161"/>
      <c r="O160" s="161"/>
      <c r="P160" s="161"/>
      <c r="Q160" s="161"/>
      <c r="R160" s="161"/>
      <c r="S160" s="161"/>
      <c r="T160" s="162"/>
      <c r="AT160" s="157" t="s">
        <v>145</v>
      </c>
      <c r="AU160" s="157" t="s">
        <v>82</v>
      </c>
      <c r="AV160" s="13" t="s">
        <v>82</v>
      </c>
      <c r="AW160" s="13" t="s">
        <v>28</v>
      </c>
      <c r="AX160" s="13" t="s">
        <v>80</v>
      </c>
      <c r="AY160" s="157" t="s">
        <v>134</v>
      </c>
    </row>
    <row r="161" spans="1:65" s="2" customFormat="1" ht="24.15" customHeight="1">
      <c r="A161" s="29"/>
      <c r="B161" s="141"/>
      <c r="C161" s="142" t="s">
        <v>185</v>
      </c>
      <c r="D161" s="142" t="s">
        <v>136</v>
      </c>
      <c r="E161" s="143" t="s">
        <v>186</v>
      </c>
      <c r="F161" s="144" t="s">
        <v>187</v>
      </c>
      <c r="G161" s="145" t="s">
        <v>139</v>
      </c>
      <c r="H161" s="146">
        <v>1209</v>
      </c>
      <c r="I161" s="147"/>
      <c r="J161" s="147">
        <f>ROUND(I161*H161,2)</f>
        <v>0</v>
      </c>
      <c r="K161" s="148"/>
      <c r="L161" s="30"/>
      <c r="M161" s="149" t="s">
        <v>1</v>
      </c>
      <c r="N161" s="150" t="s">
        <v>37</v>
      </c>
      <c r="O161" s="151">
        <v>0.13200000000000001</v>
      </c>
      <c r="P161" s="151">
        <f>O161*H161</f>
        <v>159.58799999999999</v>
      </c>
      <c r="Q161" s="151">
        <v>0</v>
      </c>
      <c r="R161" s="151">
        <f>Q161*H161</f>
        <v>0</v>
      </c>
      <c r="S161" s="151">
        <v>0.316</v>
      </c>
      <c r="T161" s="152">
        <f>S161*H161</f>
        <v>382.04399999999998</v>
      </c>
      <c r="U161" s="29"/>
      <c r="V161" s="29"/>
      <c r="W161" s="29"/>
      <c r="X161" s="29"/>
      <c r="Y161" s="29"/>
      <c r="Z161" s="29"/>
      <c r="AA161" s="29"/>
      <c r="AB161" s="29"/>
      <c r="AC161" s="29"/>
      <c r="AD161" s="29"/>
      <c r="AE161" s="29"/>
      <c r="AR161" s="153" t="s">
        <v>140</v>
      </c>
      <c r="AT161" s="153" t="s">
        <v>136</v>
      </c>
      <c r="AU161" s="153" t="s">
        <v>82</v>
      </c>
      <c r="AY161" s="17" t="s">
        <v>134</v>
      </c>
      <c r="BE161" s="154">
        <f>IF(N161="základní",J161,0)</f>
        <v>0</v>
      </c>
      <c r="BF161" s="154">
        <f>IF(N161="snížená",J161,0)</f>
        <v>0</v>
      </c>
      <c r="BG161" s="154">
        <f>IF(N161="zákl. přenesená",J161,0)</f>
        <v>0</v>
      </c>
      <c r="BH161" s="154">
        <f>IF(N161="sníž. přenesená",J161,0)</f>
        <v>0</v>
      </c>
      <c r="BI161" s="154">
        <f>IF(N161="nulová",J161,0)</f>
        <v>0</v>
      </c>
      <c r="BJ161" s="17" t="s">
        <v>80</v>
      </c>
      <c r="BK161" s="154">
        <f>ROUND(I161*H161,2)</f>
        <v>0</v>
      </c>
      <c r="BL161" s="17" t="s">
        <v>140</v>
      </c>
      <c r="BM161" s="153" t="s">
        <v>188</v>
      </c>
    </row>
    <row r="162" spans="1:65" s="15" customFormat="1">
      <c r="B162" s="170"/>
      <c r="D162" s="156" t="s">
        <v>145</v>
      </c>
      <c r="E162" s="171" t="s">
        <v>1</v>
      </c>
      <c r="F162" s="172" t="s">
        <v>178</v>
      </c>
      <c r="H162" s="171" t="s">
        <v>1</v>
      </c>
      <c r="L162" s="170"/>
      <c r="M162" s="173"/>
      <c r="N162" s="174"/>
      <c r="O162" s="174"/>
      <c r="P162" s="174"/>
      <c r="Q162" s="174"/>
      <c r="R162" s="174"/>
      <c r="S162" s="174"/>
      <c r="T162" s="175"/>
      <c r="AT162" s="171" t="s">
        <v>145</v>
      </c>
      <c r="AU162" s="171" t="s">
        <v>82</v>
      </c>
      <c r="AV162" s="15" t="s">
        <v>80</v>
      </c>
      <c r="AW162" s="15" t="s">
        <v>28</v>
      </c>
      <c r="AX162" s="15" t="s">
        <v>72</v>
      </c>
      <c r="AY162" s="171" t="s">
        <v>134</v>
      </c>
    </row>
    <row r="163" spans="1:65" s="13" customFormat="1">
      <c r="B163" s="155"/>
      <c r="D163" s="156" t="s">
        <v>145</v>
      </c>
      <c r="E163" s="157" t="s">
        <v>1</v>
      </c>
      <c r="F163" s="158" t="s">
        <v>189</v>
      </c>
      <c r="H163" s="159">
        <v>1209</v>
      </c>
      <c r="L163" s="155"/>
      <c r="M163" s="160"/>
      <c r="N163" s="161"/>
      <c r="O163" s="161"/>
      <c r="P163" s="161"/>
      <c r="Q163" s="161"/>
      <c r="R163" s="161"/>
      <c r="S163" s="161"/>
      <c r="T163" s="162"/>
      <c r="AT163" s="157" t="s">
        <v>145</v>
      </c>
      <c r="AU163" s="157" t="s">
        <v>82</v>
      </c>
      <c r="AV163" s="13" t="s">
        <v>82</v>
      </c>
      <c r="AW163" s="13" t="s">
        <v>28</v>
      </c>
      <c r="AX163" s="13" t="s">
        <v>72</v>
      </c>
      <c r="AY163" s="157" t="s">
        <v>134</v>
      </c>
    </row>
    <row r="164" spans="1:65" s="14" customFormat="1">
      <c r="B164" s="163"/>
      <c r="D164" s="156" t="s">
        <v>145</v>
      </c>
      <c r="E164" s="164" t="s">
        <v>1</v>
      </c>
      <c r="F164" s="165" t="s">
        <v>152</v>
      </c>
      <c r="H164" s="166">
        <v>1209</v>
      </c>
      <c r="L164" s="163"/>
      <c r="M164" s="167"/>
      <c r="N164" s="168"/>
      <c r="O164" s="168"/>
      <c r="P164" s="168"/>
      <c r="Q164" s="168"/>
      <c r="R164" s="168"/>
      <c r="S164" s="168"/>
      <c r="T164" s="169"/>
      <c r="AT164" s="164" t="s">
        <v>145</v>
      </c>
      <c r="AU164" s="164" t="s">
        <v>82</v>
      </c>
      <c r="AV164" s="14" t="s">
        <v>140</v>
      </c>
      <c r="AW164" s="14" t="s">
        <v>28</v>
      </c>
      <c r="AX164" s="14" t="s">
        <v>80</v>
      </c>
      <c r="AY164" s="164" t="s">
        <v>134</v>
      </c>
    </row>
    <row r="165" spans="1:65" s="2" customFormat="1" ht="16.5" customHeight="1">
      <c r="A165" s="29"/>
      <c r="B165" s="141"/>
      <c r="C165" s="142" t="s">
        <v>190</v>
      </c>
      <c r="D165" s="142" t="s">
        <v>136</v>
      </c>
      <c r="E165" s="143" t="s">
        <v>191</v>
      </c>
      <c r="F165" s="144" t="s">
        <v>192</v>
      </c>
      <c r="G165" s="145" t="s">
        <v>193</v>
      </c>
      <c r="H165" s="146">
        <v>835</v>
      </c>
      <c r="I165" s="147"/>
      <c r="J165" s="147">
        <f>ROUND(I165*H165,2)</f>
        <v>0</v>
      </c>
      <c r="K165" s="148"/>
      <c r="L165" s="30"/>
      <c r="M165" s="149" t="s">
        <v>1</v>
      </c>
      <c r="N165" s="150" t="s">
        <v>37</v>
      </c>
      <c r="O165" s="151">
        <v>0.13300000000000001</v>
      </c>
      <c r="P165" s="151">
        <f>O165*H165</f>
        <v>111.05500000000001</v>
      </c>
      <c r="Q165" s="151">
        <v>0</v>
      </c>
      <c r="R165" s="151">
        <f>Q165*H165</f>
        <v>0</v>
      </c>
      <c r="S165" s="151">
        <v>0.20499999999999999</v>
      </c>
      <c r="T165" s="152">
        <f>S165*H165</f>
        <v>171.17499999999998</v>
      </c>
      <c r="U165" s="29"/>
      <c r="V165" s="29"/>
      <c r="W165" s="29"/>
      <c r="X165" s="29"/>
      <c r="Y165" s="29"/>
      <c r="Z165" s="29"/>
      <c r="AA165" s="29"/>
      <c r="AB165" s="29"/>
      <c r="AC165" s="29"/>
      <c r="AD165" s="29"/>
      <c r="AE165" s="29"/>
      <c r="AR165" s="153" t="s">
        <v>140</v>
      </c>
      <c r="AT165" s="153" t="s">
        <v>136</v>
      </c>
      <c r="AU165" s="153" t="s">
        <v>82</v>
      </c>
      <c r="AY165" s="17" t="s">
        <v>134</v>
      </c>
      <c r="BE165" s="154">
        <f>IF(N165="základní",J165,0)</f>
        <v>0</v>
      </c>
      <c r="BF165" s="154">
        <f>IF(N165="snížená",J165,0)</f>
        <v>0</v>
      </c>
      <c r="BG165" s="154">
        <f>IF(N165="zákl. přenesená",J165,0)</f>
        <v>0</v>
      </c>
      <c r="BH165" s="154">
        <f>IF(N165="sníž. přenesená",J165,0)</f>
        <v>0</v>
      </c>
      <c r="BI165" s="154">
        <f>IF(N165="nulová",J165,0)</f>
        <v>0</v>
      </c>
      <c r="BJ165" s="17" t="s">
        <v>80</v>
      </c>
      <c r="BK165" s="154">
        <f>ROUND(I165*H165,2)</f>
        <v>0</v>
      </c>
      <c r="BL165" s="17" t="s">
        <v>140</v>
      </c>
      <c r="BM165" s="153" t="s">
        <v>194</v>
      </c>
    </row>
    <row r="166" spans="1:65" s="15" customFormat="1">
      <c r="B166" s="170"/>
      <c r="D166" s="156" t="s">
        <v>145</v>
      </c>
      <c r="E166" s="171" t="s">
        <v>1</v>
      </c>
      <c r="F166" s="172" t="s">
        <v>178</v>
      </c>
      <c r="H166" s="171" t="s">
        <v>1</v>
      </c>
      <c r="L166" s="170"/>
      <c r="M166" s="173"/>
      <c r="N166" s="174"/>
      <c r="O166" s="174"/>
      <c r="P166" s="174"/>
      <c r="Q166" s="174"/>
      <c r="R166" s="174"/>
      <c r="S166" s="174"/>
      <c r="T166" s="175"/>
      <c r="AT166" s="171" t="s">
        <v>145</v>
      </c>
      <c r="AU166" s="171" t="s">
        <v>82</v>
      </c>
      <c r="AV166" s="15" t="s">
        <v>80</v>
      </c>
      <c r="AW166" s="15" t="s">
        <v>28</v>
      </c>
      <c r="AX166" s="15" t="s">
        <v>72</v>
      </c>
      <c r="AY166" s="171" t="s">
        <v>134</v>
      </c>
    </row>
    <row r="167" spans="1:65" s="13" customFormat="1">
      <c r="B167" s="155"/>
      <c r="D167" s="156" t="s">
        <v>145</v>
      </c>
      <c r="E167" s="157" t="s">
        <v>1</v>
      </c>
      <c r="F167" s="158" t="s">
        <v>195</v>
      </c>
      <c r="H167" s="159">
        <v>835</v>
      </c>
      <c r="L167" s="155"/>
      <c r="M167" s="160"/>
      <c r="N167" s="161"/>
      <c r="O167" s="161"/>
      <c r="P167" s="161"/>
      <c r="Q167" s="161"/>
      <c r="R167" s="161"/>
      <c r="S167" s="161"/>
      <c r="T167" s="162"/>
      <c r="AT167" s="157" t="s">
        <v>145</v>
      </c>
      <c r="AU167" s="157" t="s">
        <v>82</v>
      </c>
      <c r="AV167" s="13" t="s">
        <v>82</v>
      </c>
      <c r="AW167" s="13" t="s">
        <v>28</v>
      </c>
      <c r="AX167" s="13" t="s">
        <v>72</v>
      </c>
      <c r="AY167" s="157" t="s">
        <v>134</v>
      </c>
    </row>
    <row r="168" spans="1:65" s="14" customFormat="1">
      <c r="B168" s="163"/>
      <c r="D168" s="156" t="s">
        <v>145</v>
      </c>
      <c r="E168" s="164" t="s">
        <v>1</v>
      </c>
      <c r="F168" s="165" t="s">
        <v>152</v>
      </c>
      <c r="H168" s="166">
        <v>835</v>
      </c>
      <c r="L168" s="163"/>
      <c r="M168" s="167"/>
      <c r="N168" s="168"/>
      <c r="O168" s="168"/>
      <c r="P168" s="168"/>
      <c r="Q168" s="168"/>
      <c r="R168" s="168"/>
      <c r="S168" s="168"/>
      <c r="T168" s="169"/>
      <c r="AT168" s="164" t="s">
        <v>145</v>
      </c>
      <c r="AU168" s="164" t="s">
        <v>82</v>
      </c>
      <c r="AV168" s="14" t="s">
        <v>140</v>
      </c>
      <c r="AW168" s="14" t="s">
        <v>28</v>
      </c>
      <c r="AX168" s="14" t="s">
        <v>80</v>
      </c>
      <c r="AY168" s="164" t="s">
        <v>134</v>
      </c>
    </row>
    <row r="169" spans="1:65" s="2" customFormat="1" ht="16.5" customHeight="1">
      <c r="A169" s="29"/>
      <c r="B169" s="141"/>
      <c r="C169" s="142" t="s">
        <v>196</v>
      </c>
      <c r="D169" s="142" t="s">
        <v>136</v>
      </c>
      <c r="E169" s="143" t="s">
        <v>197</v>
      </c>
      <c r="F169" s="144" t="s">
        <v>198</v>
      </c>
      <c r="G169" s="145" t="s">
        <v>199</v>
      </c>
      <c r="H169" s="146">
        <v>470.54</v>
      </c>
      <c r="I169" s="147"/>
      <c r="J169" s="147">
        <f>ROUND(I169*H169,2)</f>
        <v>0</v>
      </c>
      <c r="K169" s="148"/>
      <c r="L169" s="30"/>
      <c r="M169" s="149" t="s">
        <v>1</v>
      </c>
      <c r="N169" s="150" t="s">
        <v>37</v>
      </c>
      <c r="O169" s="151">
        <v>9.1999999999999998E-2</v>
      </c>
      <c r="P169" s="151">
        <f>O169*H169</f>
        <v>43.289680000000004</v>
      </c>
      <c r="Q169" s="151">
        <v>0</v>
      </c>
      <c r="R169" s="151">
        <f>Q169*H169</f>
        <v>0</v>
      </c>
      <c r="S169" s="151">
        <v>0</v>
      </c>
      <c r="T169" s="152">
        <f>S169*H169</f>
        <v>0</v>
      </c>
      <c r="U169" s="29"/>
      <c r="V169" s="29"/>
      <c r="W169" s="29"/>
      <c r="X169" s="29"/>
      <c r="Y169" s="29"/>
      <c r="Z169" s="29"/>
      <c r="AA169" s="29"/>
      <c r="AB169" s="29"/>
      <c r="AC169" s="29"/>
      <c r="AD169" s="29"/>
      <c r="AE169" s="29"/>
      <c r="AR169" s="153" t="s">
        <v>140</v>
      </c>
      <c r="AT169" s="153" t="s">
        <v>136</v>
      </c>
      <c r="AU169" s="153" t="s">
        <v>82</v>
      </c>
      <c r="AY169" s="17" t="s">
        <v>134</v>
      </c>
      <c r="BE169" s="154">
        <f>IF(N169="základní",J169,0)</f>
        <v>0</v>
      </c>
      <c r="BF169" s="154">
        <f>IF(N169="snížená",J169,0)</f>
        <v>0</v>
      </c>
      <c r="BG169" s="154">
        <f>IF(N169="zákl. přenesená",J169,0)</f>
        <v>0</v>
      </c>
      <c r="BH169" s="154">
        <f>IF(N169="sníž. přenesená",J169,0)</f>
        <v>0</v>
      </c>
      <c r="BI169" s="154">
        <f>IF(N169="nulová",J169,0)</f>
        <v>0</v>
      </c>
      <c r="BJ169" s="17" t="s">
        <v>80</v>
      </c>
      <c r="BK169" s="154">
        <f>ROUND(I169*H169,2)</f>
        <v>0</v>
      </c>
      <c r="BL169" s="17" t="s">
        <v>140</v>
      </c>
      <c r="BM169" s="153" t="s">
        <v>200</v>
      </c>
    </row>
    <row r="170" spans="1:65" s="13" customFormat="1">
      <c r="B170" s="155"/>
      <c r="D170" s="156" t="s">
        <v>145</v>
      </c>
      <c r="E170" s="157" t="s">
        <v>1</v>
      </c>
      <c r="F170" s="158" t="s">
        <v>201</v>
      </c>
      <c r="H170" s="159">
        <v>470.54</v>
      </c>
      <c r="L170" s="155"/>
      <c r="M170" s="160"/>
      <c r="N170" s="161"/>
      <c r="O170" s="161"/>
      <c r="P170" s="161"/>
      <c r="Q170" s="161"/>
      <c r="R170" s="161"/>
      <c r="S170" s="161"/>
      <c r="T170" s="162"/>
      <c r="AT170" s="157" t="s">
        <v>145</v>
      </c>
      <c r="AU170" s="157" t="s">
        <v>82</v>
      </c>
      <c r="AV170" s="13" t="s">
        <v>82</v>
      </c>
      <c r="AW170" s="13" t="s">
        <v>28</v>
      </c>
      <c r="AX170" s="13" t="s">
        <v>80</v>
      </c>
      <c r="AY170" s="157" t="s">
        <v>134</v>
      </c>
    </row>
    <row r="171" spans="1:65" s="2" customFormat="1" ht="21.75" customHeight="1">
      <c r="A171" s="29"/>
      <c r="B171" s="141"/>
      <c r="C171" s="176" t="s">
        <v>202</v>
      </c>
      <c r="D171" s="176" t="s">
        <v>203</v>
      </c>
      <c r="E171" s="177" t="s">
        <v>204</v>
      </c>
      <c r="F171" s="178" t="s">
        <v>205</v>
      </c>
      <c r="G171" s="179" t="s">
        <v>206</v>
      </c>
      <c r="H171" s="180">
        <v>432.19099999999997</v>
      </c>
      <c r="I171" s="181"/>
      <c r="J171" s="181">
        <f>ROUND(I171*H171,2)</f>
        <v>0</v>
      </c>
      <c r="K171" s="182"/>
      <c r="L171" s="183"/>
      <c r="M171" s="184" t="s">
        <v>1</v>
      </c>
      <c r="N171" s="185" t="s">
        <v>37</v>
      </c>
      <c r="O171" s="151">
        <v>0</v>
      </c>
      <c r="P171" s="151">
        <f>O171*H171</f>
        <v>0</v>
      </c>
      <c r="Q171" s="151">
        <v>1</v>
      </c>
      <c r="R171" s="151">
        <f>Q171*H171</f>
        <v>432.19099999999997</v>
      </c>
      <c r="S171" s="151">
        <v>0</v>
      </c>
      <c r="T171" s="152">
        <f>S171*H171</f>
        <v>0</v>
      </c>
      <c r="U171" s="29"/>
      <c r="V171" s="29"/>
      <c r="W171" s="29"/>
      <c r="X171" s="29"/>
      <c r="Y171" s="29"/>
      <c r="Z171" s="29"/>
      <c r="AA171" s="29"/>
      <c r="AB171" s="29"/>
      <c r="AC171" s="29"/>
      <c r="AD171" s="29"/>
      <c r="AE171" s="29"/>
      <c r="AR171" s="153" t="s">
        <v>174</v>
      </c>
      <c r="AT171" s="153" t="s">
        <v>203</v>
      </c>
      <c r="AU171" s="153" t="s">
        <v>82</v>
      </c>
      <c r="AY171" s="17" t="s">
        <v>134</v>
      </c>
      <c r="BE171" s="154">
        <f>IF(N171="základní",J171,0)</f>
        <v>0</v>
      </c>
      <c r="BF171" s="154">
        <f>IF(N171="snížená",J171,0)</f>
        <v>0</v>
      </c>
      <c r="BG171" s="154">
        <f>IF(N171="zákl. přenesená",J171,0)</f>
        <v>0</v>
      </c>
      <c r="BH171" s="154">
        <f>IF(N171="sníž. přenesená",J171,0)</f>
        <v>0</v>
      </c>
      <c r="BI171" s="154">
        <f>IF(N171="nulová",J171,0)</f>
        <v>0</v>
      </c>
      <c r="BJ171" s="17" t="s">
        <v>80</v>
      </c>
      <c r="BK171" s="154">
        <f>ROUND(I171*H171,2)</f>
        <v>0</v>
      </c>
      <c r="BL171" s="17" t="s">
        <v>140</v>
      </c>
      <c r="BM171" s="153" t="s">
        <v>207</v>
      </c>
    </row>
    <row r="172" spans="1:65" s="13" customFormat="1">
      <c r="B172" s="155"/>
      <c r="D172" s="156" t="s">
        <v>145</v>
      </c>
      <c r="E172" s="157" t="s">
        <v>1</v>
      </c>
      <c r="F172" s="158" t="s">
        <v>208</v>
      </c>
      <c r="H172" s="159">
        <v>432.19099999999997</v>
      </c>
      <c r="L172" s="155"/>
      <c r="M172" s="160"/>
      <c r="N172" s="161"/>
      <c r="O172" s="161"/>
      <c r="P172" s="161"/>
      <c r="Q172" s="161"/>
      <c r="R172" s="161"/>
      <c r="S172" s="161"/>
      <c r="T172" s="162"/>
      <c r="AT172" s="157" t="s">
        <v>145</v>
      </c>
      <c r="AU172" s="157" t="s">
        <v>82</v>
      </c>
      <c r="AV172" s="13" t="s">
        <v>82</v>
      </c>
      <c r="AW172" s="13" t="s">
        <v>28</v>
      </c>
      <c r="AX172" s="13" t="s">
        <v>80</v>
      </c>
      <c r="AY172" s="157" t="s">
        <v>134</v>
      </c>
    </row>
    <row r="173" spans="1:65" s="2" customFormat="1" ht="24.15" customHeight="1">
      <c r="A173" s="29"/>
      <c r="B173" s="141"/>
      <c r="C173" s="142" t="s">
        <v>209</v>
      </c>
      <c r="D173" s="142" t="s">
        <v>136</v>
      </c>
      <c r="E173" s="143" t="s">
        <v>210</v>
      </c>
      <c r="F173" s="144" t="s">
        <v>211</v>
      </c>
      <c r="G173" s="145" t="s">
        <v>139</v>
      </c>
      <c r="H173" s="146">
        <v>5916</v>
      </c>
      <c r="I173" s="147"/>
      <c r="J173" s="147">
        <f>ROUND(I173*H173,2)</f>
        <v>0</v>
      </c>
      <c r="K173" s="148"/>
      <c r="L173" s="30"/>
      <c r="M173" s="149" t="s">
        <v>1</v>
      </c>
      <c r="N173" s="150" t="s">
        <v>37</v>
      </c>
      <c r="O173" s="151">
        <v>1.4999999999999999E-2</v>
      </c>
      <c r="P173" s="151">
        <f>O173*H173</f>
        <v>88.74</v>
      </c>
      <c r="Q173" s="151">
        <v>0</v>
      </c>
      <c r="R173" s="151">
        <f>Q173*H173</f>
        <v>0</v>
      </c>
      <c r="S173" s="151">
        <v>0</v>
      </c>
      <c r="T173" s="152">
        <f>S173*H173</f>
        <v>0</v>
      </c>
      <c r="U173" s="29"/>
      <c r="V173" s="29"/>
      <c r="W173" s="29"/>
      <c r="X173" s="29"/>
      <c r="Y173" s="29"/>
      <c r="Z173" s="29"/>
      <c r="AA173" s="29"/>
      <c r="AB173" s="29"/>
      <c r="AC173" s="29"/>
      <c r="AD173" s="29"/>
      <c r="AE173" s="29"/>
      <c r="AR173" s="153" t="s">
        <v>140</v>
      </c>
      <c r="AT173" s="153" t="s">
        <v>136</v>
      </c>
      <c r="AU173" s="153" t="s">
        <v>82</v>
      </c>
      <c r="AY173" s="17" t="s">
        <v>134</v>
      </c>
      <c r="BE173" s="154">
        <f>IF(N173="základní",J173,0)</f>
        <v>0</v>
      </c>
      <c r="BF173" s="154">
        <f>IF(N173="snížená",J173,0)</f>
        <v>0</v>
      </c>
      <c r="BG173" s="154">
        <f>IF(N173="zákl. přenesená",J173,0)</f>
        <v>0</v>
      </c>
      <c r="BH173" s="154">
        <f>IF(N173="sníž. přenesená",J173,0)</f>
        <v>0</v>
      </c>
      <c r="BI173" s="154">
        <f>IF(N173="nulová",J173,0)</f>
        <v>0</v>
      </c>
      <c r="BJ173" s="17" t="s">
        <v>80</v>
      </c>
      <c r="BK173" s="154">
        <f>ROUND(I173*H173,2)</f>
        <v>0</v>
      </c>
      <c r="BL173" s="17" t="s">
        <v>140</v>
      </c>
      <c r="BM173" s="153" t="s">
        <v>212</v>
      </c>
    </row>
    <row r="174" spans="1:65" s="13" customFormat="1">
      <c r="B174" s="155"/>
      <c r="D174" s="156" t="s">
        <v>145</v>
      </c>
      <c r="E174" s="157" t="s">
        <v>1</v>
      </c>
      <c r="F174" s="158" t="s">
        <v>146</v>
      </c>
      <c r="H174" s="159">
        <v>8099</v>
      </c>
      <c r="L174" s="155"/>
      <c r="M174" s="160"/>
      <c r="N174" s="161"/>
      <c r="O174" s="161"/>
      <c r="P174" s="161"/>
      <c r="Q174" s="161"/>
      <c r="R174" s="161"/>
      <c r="S174" s="161"/>
      <c r="T174" s="162"/>
      <c r="AT174" s="157" t="s">
        <v>145</v>
      </c>
      <c r="AU174" s="157" t="s">
        <v>82</v>
      </c>
      <c r="AV174" s="13" t="s">
        <v>82</v>
      </c>
      <c r="AW174" s="13" t="s">
        <v>28</v>
      </c>
      <c r="AX174" s="13" t="s">
        <v>72</v>
      </c>
      <c r="AY174" s="157" t="s">
        <v>134</v>
      </c>
    </row>
    <row r="175" spans="1:65" s="13" customFormat="1">
      <c r="B175" s="155"/>
      <c r="D175" s="156" t="s">
        <v>145</v>
      </c>
      <c r="E175" s="157" t="s">
        <v>1</v>
      </c>
      <c r="F175" s="158" t="s">
        <v>147</v>
      </c>
      <c r="H175" s="159">
        <v>-1209</v>
      </c>
      <c r="L175" s="155"/>
      <c r="M175" s="160"/>
      <c r="N175" s="161"/>
      <c r="O175" s="161"/>
      <c r="P175" s="161"/>
      <c r="Q175" s="161"/>
      <c r="R175" s="161"/>
      <c r="S175" s="161"/>
      <c r="T175" s="162"/>
      <c r="AT175" s="157" t="s">
        <v>145</v>
      </c>
      <c r="AU175" s="157" t="s">
        <v>82</v>
      </c>
      <c r="AV175" s="13" t="s">
        <v>82</v>
      </c>
      <c r="AW175" s="13" t="s">
        <v>28</v>
      </c>
      <c r="AX175" s="13" t="s">
        <v>72</v>
      </c>
      <c r="AY175" s="157" t="s">
        <v>134</v>
      </c>
    </row>
    <row r="176" spans="1:65" s="13" customFormat="1">
      <c r="B176" s="155"/>
      <c r="D176" s="156" t="s">
        <v>145</v>
      </c>
      <c r="E176" s="157" t="s">
        <v>1</v>
      </c>
      <c r="F176" s="158" t="s">
        <v>148</v>
      </c>
      <c r="H176" s="159">
        <v>-785</v>
      </c>
      <c r="L176" s="155"/>
      <c r="M176" s="160"/>
      <c r="N176" s="161"/>
      <c r="O176" s="161"/>
      <c r="P176" s="161"/>
      <c r="Q176" s="161"/>
      <c r="R176" s="161"/>
      <c r="S176" s="161"/>
      <c r="T176" s="162"/>
      <c r="AT176" s="157" t="s">
        <v>145</v>
      </c>
      <c r="AU176" s="157" t="s">
        <v>82</v>
      </c>
      <c r="AV176" s="13" t="s">
        <v>82</v>
      </c>
      <c r="AW176" s="13" t="s">
        <v>28</v>
      </c>
      <c r="AX176" s="13" t="s">
        <v>72</v>
      </c>
      <c r="AY176" s="157" t="s">
        <v>134</v>
      </c>
    </row>
    <row r="177" spans="1:65" s="13" customFormat="1">
      <c r="B177" s="155"/>
      <c r="D177" s="156" t="s">
        <v>145</v>
      </c>
      <c r="E177" s="157" t="s">
        <v>1</v>
      </c>
      <c r="F177" s="158" t="s">
        <v>149</v>
      </c>
      <c r="H177" s="159">
        <v>-120</v>
      </c>
      <c r="L177" s="155"/>
      <c r="M177" s="160"/>
      <c r="N177" s="161"/>
      <c r="O177" s="161"/>
      <c r="P177" s="161"/>
      <c r="Q177" s="161"/>
      <c r="R177" s="161"/>
      <c r="S177" s="161"/>
      <c r="T177" s="162"/>
      <c r="AT177" s="157" t="s">
        <v>145</v>
      </c>
      <c r="AU177" s="157" t="s">
        <v>82</v>
      </c>
      <c r="AV177" s="13" t="s">
        <v>82</v>
      </c>
      <c r="AW177" s="13" t="s">
        <v>28</v>
      </c>
      <c r="AX177" s="13" t="s">
        <v>72</v>
      </c>
      <c r="AY177" s="157" t="s">
        <v>134</v>
      </c>
    </row>
    <row r="178" spans="1:65" s="13" customFormat="1">
      <c r="B178" s="155"/>
      <c r="D178" s="156" t="s">
        <v>145</v>
      </c>
      <c r="E178" s="157" t="s">
        <v>1</v>
      </c>
      <c r="F178" s="158" t="s">
        <v>150</v>
      </c>
      <c r="H178" s="159">
        <v>-21</v>
      </c>
      <c r="L178" s="155"/>
      <c r="M178" s="160"/>
      <c r="N178" s="161"/>
      <c r="O178" s="161"/>
      <c r="P178" s="161"/>
      <c r="Q178" s="161"/>
      <c r="R178" s="161"/>
      <c r="S178" s="161"/>
      <c r="T178" s="162"/>
      <c r="AT178" s="157" t="s">
        <v>145</v>
      </c>
      <c r="AU178" s="157" t="s">
        <v>82</v>
      </c>
      <c r="AV178" s="13" t="s">
        <v>82</v>
      </c>
      <c r="AW178" s="13" t="s">
        <v>28</v>
      </c>
      <c r="AX178" s="13" t="s">
        <v>72</v>
      </c>
      <c r="AY178" s="157" t="s">
        <v>134</v>
      </c>
    </row>
    <row r="179" spans="1:65" s="13" customFormat="1">
      <c r="B179" s="155"/>
      <c r="D179" s="156" t="s">
        <v>145</v>
      </c>
      <c r="E179" s="157" t="s">
        <v>1</v>
      </c>
      <c r="F179" s="158" t="s">
        <v>151</v>
      </c>
      <c r="H179" s="159">
        <v>-48</v>
      </c>
      <c r="L179" s="155"/>
      <c r="M179" s="160"/>
      <c r="N179" s="161"/>
      <c r="O179" s="161"/>
      <c r="P179" s="161"/>
      <c r="Q179" s="161"/>
      <c r="R179" s="161"/>
      <c r="S179" s="161"/>
      <c r="T179" s="162"/>
      <c r="AT179" s="157" t="s">
        <v>145</v>
      </c>
      <c r="AU179" s="157" t="s">
        <v>82</v>
      </c>
      <c r="AV179" s="13" t="s">
        <v>82</v>
      </c>
      <c r="AW179" s="13" t="s">
        <v>28</v>
      </c>
      <c r="AX179" s="13" t="s">
        <v>72</v>
      </c>
      <c r="AY179" s="157" t="s">
        <v>134</v>
      </c>
    </row>
    <row r="180" spans="1:65" s="14" customFormat="1">
      <c r="B180" s="163"/>
      <c r="D180" s="156" t="s">
        <v>145</v>
      </c>
      <c r="E180" s="164" t="s">
        <v>1</v>
      </c>
      <c r="F180" s="165" t="s">
        <v>152</v>
      </c>
      <c r="H180" s="166">
        <v>5916</v>
      </c>
      <c r="L180" s="163"/>
      <c r="M180" s="167"/>
      <c r="N180" s="168"/>
      <c r="O180" s="168"/>
      <c r="P180" s="168"/>
      <c r="Q180" s="168"/>
      <c r="R180" s="168"/>
      <c r="S180" s="168"/>
      <c r="T180" s="169"/>
      <c r="AT180" s="164" t="s">
        <v>145</v>
      </c>
      <c r="AU180" s="164" t="s">
        <v>82</v>
      </c>
      <c r="AV180" s="14" t="s">
        <v>140</v>
      </c>
      <c r="AW180" s="14" t="s">
        <v>28</v>
      </c>
      <c r="AX180" s="14" t="s">
        <v>80</v>
      </c>
      <c r="AY180" s="164" t="s">
        <v>134</v>
      </c>
    </row>
    <row r="181" spans="1:65" s="2" customFormat="1" ht="33" customHeight="1">
      <c r="A181" s="29"/>
      <c r="B181" s="141"/>
      <c r="C181" s="142" t="s">
        <v>8</v>
      </c>
      <c r="D181" s="142" t="s">
        <v>136</v>
      </c>
      <c r="E181" s="143" t="s">
        <v>213</v>
      </c>
      <c r="F181" s="144" t="s">
        <v>214</v>
      </c>
      <c r="G181" s="145" t="s">
        <v>199</v>
      </c>
      <c r="H181" s="146">
        <v>2182</v>
      </c>
      <c r="I181" s="147"/>
      <c r="J181" s="147">
        <f>ROUND(I181*H181,2)</f>
        <v>0</v>
      </c>
      <c r="K181" s="148"/>
      <c r="L181" s="30"/>
      <c r="M181" s="149" t="s">
        <v>1</v>
      </c>
      <c r="N181" s="150" t="s">
        <v>37</v>
      </c>
      <c r="O181" s="151">
        <v>8.5999999999999993E-2</v>
      </c>
      <c r="P181" s="151">
        <f>O181*H181</f>
        <v>187.65199999999999</v>
      </c>
      <c r="Q181" s="151">
        <v>0</v>
      </c>
      <c r="R181" s="151">
        <f>Q181*H181</f>
        <v>0</v>
      </c>
      <c r="S181" s="151">
        <v>0</v>
      </c>
      <c r="T181" s="152">
        <f>S181*H181</f>
        <v>0</v>
      </c>
      <c r="U181" s="29"/>
      <c r="V181" s="29"/>
      <c r="W181" s="29"/>
      <c r="X181" s="29"/>
      <c r="Y181" s="29"/>
      <c r="Z181" s="29"/>
      <c r="AA181" s="29"/>
      <c r="AB181" s="29"/>
      <c r="AC181" s="29"/>
      <c r="AD181" s="29"/>
      <c r="AE181" s="29"/>
      <c r="AR181" s="153" t="s">
        <v>140</v>
      </c>
      <c r="AT181" s="153" t="s">
        <v>136</v>
      </c>
      <c r="AU181" s="153" t="s">
        <v>82</v>
      </c>
      <c r="AY181" s="17" t="s">
        <v>134</v>
      </c>
      <c r="BE181" s="154">
        <f>IF(N181="základní",J181,0)</f>
        <v>0</v>
      </c>
      <c r="BF181" s="154">
        <f>IF(N181="snížená",J181,0)</f>
        <v>0</v>
      </c>
      <c r="BG181" s="154">
        <f>IF(N181="zákl. přenesená",J181,0)</f>
        <v>0</v>
      </c>
      <c r="BH181" s="154">
        <f>IF(N181="sníž. přenesená",J181,0)</f>
        <v>0</v>
      </c>
      <c r="BI181" s="154">
        <f>IF(N181="nulová",J181,0)</f>
        <v>0</v>
      </c>
      <c r="BJ181" s="17" t="s">
        <v>80</v>
      </c>
      <c r="BK181" s="154">
        <f>ROUND(I181*H181,2)</f>
        <v>0</v>
      </c>
      <c r="BL181" s="17" t="s">
        <v>140</v>
      </c>
      <c r="BM181" s="153" t="s">
        <v>215</v>
      </c>
    </row>
    <row r="182" spans="1:65" s="2" customFormat="1" ht="24.15" customHeight="1">
      <c r="A182" s="29"/>
      <c r="B182" s="141"/>
      <c r="C182" s="142" t="s">
        <v>216</v>
      </c>
      <c r="D182" s="142" t="s">
        <v>136</v>
      </c>
      <c r="E182" s="143" t="s">
        <v>217</v>
      </c>
      <c r="F182" s="144" t="s">
        <v>218</v>
      </c>
      <c r="G182" s="145" t="s">
        <v>199</v>
      </c>
      <c r="H182" s="146">
        <v>42</v>
      </c>
      <c r="I182" s="147"/>
      <c r="J182" s="147">
        <f>ROUND(I182*H182,2)</f>
        <v>0</v>
      </c>
      <c r="K182" s="148"/>
      <c r="L182" s="30"/>
      <c r="M182" s="149" t="s">
        <v>1</v>
      </c>
      <c r="N182" s="150" t="s">
        <v>37</v>
      </c>
      <c r="O182" s="151">
        <v>2.391</v>
      </c>
      <c r="P182" s="151">
        <f>O182*H182</f>
        <v>100.422</v>
      </c>
      <c r="Q182" s="151">
        <v>0</v>
      </c>
      <c r="R182" s="151">
        <f>Q182*H182</f>
        <v>0</v>
      </c>
      <c r="S182" s="151">
        <v>0</v>
      </c>
      <c r="T182" s="152">
        <f>S182*H182</f>
        <v>0</v>
      </c>
      <c r="U182" s="29"/>
      <c r="V182" s="29"/>
      <c r="W182" s="29"/>
      <c r="X182" s="29"/>
      <c r="Y182" s="29"/>
      <c r="Z182" s="29"/>
      <c r="AA182" s="29"/>
      <c r="AB182" s="29"/>
      <c r="AC182" s="29"/>
      <c r="AD182" s="29"/>
      <c r="AE182" s="29"/>
      <c r="AR182" s="153" t="s">
        <v>140</v>
      </c>
      <c r="AT182" s="153" t="s">
        <v>136</v>
      </c>
      <c r="AU182" s="153" t="s">
        <v>82</v>
      </c>
      <c r="AY182" s="17" t="s">
        <v>134</v>
      </c>
      <c r="BE182" s="154">
        <f>IF(N182="základní",J182,0)</f>
        <v>0</v>
      </c>
      <c r="BF182" s="154">
        <f>IF(N182="snížená",J182,0)</f>
        <v>0</v>
      </c>
      <c r="BG182" s="154">
        <f>IF(N182="zákl. přenesená",J182,0)</f>
        <v>0</v>
      </c>
      <c r="BH182" s="154">
        <f>IF(N182="sníž. přenesená",J182,0)</f>
        <v>0</v>
      </c>
      <c r="BI182" s="154">
        <f>IF(N182="nulová",J182,0)</f>
        <v>0</v>
      </c>
      <c r="BJ182" s="17" t="s">
        <v>80</v>
      </c>
      <c r="BK182" s="154">
        <f>ROUND(I182*H182,2)</f>
        <v>0</v>
      </c>
      <c r="BL182" s="17" t="s">
        <v>140</v>
      </c>
      <c r="BM182" s="153" t="s">
        <v>219</v>
      </c>
    </row>
    <row r="183" spans="1:65" s="13" customFormat="1" ht="20.399999999999999">
      <c r="B183" s="155"/>
      <c r="D183" s="156" t="s">
        <v>145</v>
      </c>
      <c r="E183" s="157" t="s">
        <v>1</v>
      </c>
      <c r="F183" s="158" t="s">
        <v>220</v>
      </c>
      <c r="H183" s="159">
        <v>42</v>
      </c>
      <c r="L183" s="155"/>
      <c r="M183" s="160"/>
      <c r="N183" s="161"/>
      <c r="O183" s="161"/>
      <c r="P183" s="161"/>
      <c r="Q183" s="161"/>
      <c r="R183" s="161"/>
      <c r="S183" s="161"/>
      <c r="T183" s="162"/>
      <c r="AT183" s="157" t="s">
        <v>145</v>
      </c>
      <c r="AU183" s="157" t="s">
        <v>82</v>
      </c>
      <c r="AV183" s="13" t="s">
        <v>82</v>
      </c>
      <c r="AW183" s="13" t="s">
        <v>28</v>
      </c>
      <c r="AX183" s="13" t="s">
        <v>80</v>
      </c>
      <c r="AY183" s="157" t="s">
        <v>134</v>
      </c>
    </row>
    <row r="184" spans="1:65" s="2" customFormat="1" ht="33" customHeight="1">
      <c r="A184" s="29"/>
      <c r="B184" s="141"/>
      <c r="C184" s="142" t="s">
        <v>221</v>
      </c>
      <c r="D184" s="142" t="s">
        <v>136</v>
      </c>
      <c r="E184" s="143" t="s">
        <v>222</v>
      </c>
      <c r="F184" s="144" t="s">
        <v>223</v>
      </c>
      <c r="G184" s="145" t="s">
        <v>199</v>
      </c>
      <c r="H184" s="146">
        <v>103.09</v>
      </c>
      <c r="I184" s="147"/>
      <c r="J184" s="147">
        <f>ROUND(I184*H184,2)</f>
        <v>0</v>
      </c>
      <c r="K184" s="148"/>
      <c r="L184" s="30"/>
      <c r="M184" s="149" t="s">
        <v>1</v>
      </c>
      <c r="N184" s="150" t="s">
        <v>37</v>
      </c>
      <c r="O184" s="151">
        <v>0.51800000000000002</v>
      </c>
      <c r="P184" s="151">
        <f>O184*H184</f>
        <v>53.400620000000004</v>
      </c>
      <c r="Q184" s="151">
        <v>0</v>
      </c>
      <c r="R184" s="151">
        <f>Q184*H184</f>
        <v>0</v>
      </c>
      <c r="S184" s="151">
        <v>0</v>
      </c>
      <c r="T184" s="152">
        <f>S184*H184</f>
        <v>0</v>
      </c>
      <c r="U184" s="29"/>
      <c r="V184" s="29"/>
      <c r="W184" s="29"/>
      <c r="X184" s="29"/>
      <c r="Y184" s="29"/>
      <c r="Z184" s="29"/>
      <c r="AA184" s="29"/>
      <c r="AB184" s="29"/>
      <c r="AC184" s="29"/>
      <c r="AD184" s="29"/>
      <c r="AE184" s="29"/>
      <c r="AR184" s="153" t="s">
        <v>140</v>
      </c>
      <c r="AT184" s="153" t="s">
        <v>136</v>
      </c>
      <c r="AU184" s="153" t="s">
        <v>82</v>
      </c>
      <c r="AY184" s="17" t="s">
        <v>134</v>
      </c>
      <c r="BE184" s="154">
        <f>IF(N184="základní",J184,0)</f>
        <v>0</v>
      </c>
      <c r="BF184" s="154">
        <f>IF(N184="snížená",J184,0)</f>
        <v>0</v>
      </c>
      <c r="BG184" s="154">
        <f>IF(N184="zákl. přenesená",J184,0)</f>
        <v>0</v>
      </c>
      <c r="BH184" s="154">
        <f>IF(N184="sníž. přenesená",J184,0)</f>
        <v>0</v>
      </c>
      <c r="BI184" s="154">
        <f>IF(N184="nulová",J184,0)</f>
        <v>0</v>
      </c>
      <c r="BJ184" s="17" t="s">
        <v>80</v>
      </c>
      <c r="BK184" s="154">
        <f>ROUND(I184*H184,2)</f>
        <v>0</v>
      </c>
      <c r="BL184" s="17" t="s">
        <v>140</v>
      </c>
      <c r="BM184" s="153" t="s">
        <v>224</v>
      </c>
    </row>
    <row r="185" spans="1:65" s="13" customFormat="1">
      <c r="B185" s="155"/>
      <c r="D185" s="156" t="s">
        <v>145</v>
      </c>
      <c r="E185" s="157" t="s">
        <v>1</v>
      </c>
      <c r="F185" s="158" t="s">
        <v>225</v>
      </c>
      <c r="H185" s="159">
        <v>103.09</v>
      </c>
      <c r="L185" s="155"/>
      <c r="M185" s="160"/>
      <c r="N185" s="161"/>
      <c r="O185" s="161"/>
      <c r="P185" s="161"/>
      <c r="Q185" s="161"/>
      <c r="R185" s="161"/>
      <c r="S185" s="161"/>
      <c r="T185" s="162"/>
      <c r="AT185" s="157" t="s">
        <v>145</v>
      </c>
      <c r="AU185" s="157" t="s">
        <v>82</v>
      </c>
      <c r="AV185" s="13" t="s">
        <v>82</v>
      </c>
      <c r="AW185" s="13" t="s">
        <v>28</v>
      </c>
      <c r="AX185" s="13" t="s">
        <v>80</v>
      </c>
      <c r="AY185" s="157" t="s">
        <v>134</v>
      </c>
    </row>
    <row r="186" spans="1:65" s="2" customFormat="1" ht="33" customHeight="1">
      <c r="A186" s="29"/>
      <c r="B186" s="141"/>
      <c r="C186" s="142" t="s">
        <v>226</v>
      </c>
      <c r="D186" s="142" t="s">
        <v>136</v>
      </c>
      <c r="E186" s="143" t="s">
        <v>227</v>
      </c>
      <c r="F186" s="144" t="s">
        <v>228</v>
      </c>
      <c r="G186" s="145" t="s">
        <v>199</v>
      </c>
      <c r="H186" s="146">
        <v>441.065</v>
      </c>
      <c r="I186" s="147"/>
      <c r="J186" s="147">
        <f>ROUND(I186*H186,2)</f>
        <v>0</v>
      </c>
      <c r="K186" s="148"/>
      <c r="L186" s="30"/>
      <c r="M186" s="149" t="s">
        <v>1</v>
      </c>
      <c r="N186" s="150" t="s">
        <v>37</v>
      </c>
      <c r="O186" s="151">
        <v>0.86499999999999999</v>
      </c>
      <c r="P186" s="151">
        <f>O186*H186</f>
        <v>381.52122500000002</v>
      </c>
      <c r="Q186" s="151">
        <v>0</v>
      </c>
      <c r="R186" s="151">
        <f>Q186*H186</f>
        <v>0</v>
      </c>
      <c r="S186" s="151">
        <v>0</v>
      </c>
      <c r="T186" s="152">
        <f>S186*H186</f>
        <v>0</v>
      </c>
      <c r="U186" s="29"/>
      <c r="V186" s="29"/>
      <c r="W186" s="29"/>
      <c r="X186" s="29"/>
      <c r="Y186" s="29"/>
      <c r="Z186" s="29"/>
      <c r="AA186" s="29"/>
      <c r="AB186" s="29"/>
      <c r="AC186" s="29"/>
      <c r="AD186" s="29"/>
      <c r="AE186" s="29"/>
      <c r="AR186" s="153" t="s">
        <v>140</v>
      </c>
      <c r="AT186" s="153" t="s">
        <v>136</v>
      </c>
      <c r="AU186" s="153" t="s">
        <v>82</v>
      </c>
      <c r="AY186" s="17" t="s">
        <v>134</v>
      </c>
      <c r="BE186" s="154">
        <f>IF(N186="základní",J186,0)</f>
        <v>0</v>
      </c>
      <c r="BF186" s="154">
        <f>IF(N186="snížená",J186,0)</f>
        <v>0</v>
      </c>
      <c r="BG186" s="154">
        <f>IF(N186="zákl. přenesená",J186,0)</f>
        <v>0</v>
      </c>
      <c r="BH186" s="154">
        <f>IF(N186="sníž. přenesená",J186,0)</f>
        <v>0</v>
      </c>
      <c r="BI186" s="154">
        <f>IF(N186="nulová",J186,0)</f>
        <v>0</v>
      </c>
      <c r="BJ186" s="17" t="s">
        <v>80</v>
      </c>
      <c r="BK186" s="154">
        <f>ROUND(I186*H186,2)</f>
        <v>0</v>
      </c>
      <c r="BL186" s="17" t="s">
        <v>140</v>
      </c>
      <c r="BM186" s="153" t="s">
        <v>229</v>
      </c>
    </row>
    <row r="187" spans="1:65" s="13" customFormat="1">
      <c r="B187" s="155"/>
      <c r="D187" s="156" t="s">
        <v>145</v>
      </c>
      <c r="E187" s="157" t="s">
        <v>1</v>
      </c>
      <c r="F187" s="158" t="s">
        <v>230</v>
      </c>
      <c r="H187" s="159">
        <v>76.08</v>
      </c>
      <c r="L187" s="155"/>
      <c r="M187" s="160"/>
      <c r="N187" s="161"/>
      <c r="O187" s="161"/>
      <c r="P187" s="161"/>
      <c r="Q187" s="161"/>
      <c r="R187" s="161"/>
      <c r="S187" s="161"/>
      <c r="T187" s="162"/>
      <c r="AT187" s="157" t="s">
        <v>145</v>
      </c>
      <c r="AU187" s="157" t="s">
        <v>82</v>
      </c>
      <c r="AV187" s="13" t="s">
        <v>82</v>
      </c>
      <c r="AW187" s="13" t="s">
        <v>28</v>
      </c>
      <c r="AX187" s="13" t="s">
        <v>72</v>
      </c>
      <c r="AY187" s="157" t="s">
        <v>134</v>
      </c>
    </row>
    <row r="188" spans="1:65" s="13" customFormat="1">
      <c r="B188" s="155"/>
      <c r="D188" s="156" t="s">
        <v>145</v>
      </c>
      <c r="E188" s="157" t="s">
        <v>1</v>
      </c>
      <c r="F188" s="158" t="s">
        <v>231</v>
      </c>
      <c r="H188" s="159">
        <v>5.2960000000000003</v>
      </c>
      <c r="L188" s="155"/>
      <c r="M188" s="160"/>
      <c r="N188" s="161"/>
      <c r="O188" s="161"/>
      <c r="P188" s="161"/>
      <c r="Q188" s="161"/>
      <c r="R188" s="161"/>
      <c r="S188" s="161"/>
      <c r="T188" s="162"/>
      <c r="AT188" s="157" t="s">
        <v>145</v>
      </c>
      <c r="AU188" s="157" t="s">
        <v>82</v>
      </c>
      <c r="AV188" s="13" t="s">
        <v>82</v>
      </c>
      <c r="AW188" s="13" t="s">
        <v>28</v>
      </c>
      <c r="AX188" s="13" t="s">
        <v>72</v>
      </c>
      <c r="AY188" s="157" t="s">
        <v>134</v>
      </c>
    </row>
    <row r="189" spans="1:65" s="13" customFormat="1">
      <c r="B189" s="155"/>
      <c r="D189" s="156" t="s">
        <v>145</v>
      </c>
      <c r="E189" s="157" t="s">
        <v>1</v>
      </c>
      <c r="F189" s="158" t="s">
        <v>232</v>
      </c>
      <c r="H189" s="159">
        <v>47.68</v>
      </c>
      <c r="L189" s="155"/>
      <c r="M189" s="160"/>
      <c r="N189" s="161"/>
      <c r="O189" s="161"/>
      <c r="P189" s="161"/>
      <c r="Q189" s="161"/>
      <c r="R189" s="161"/>
      <c r="S189" s="161"/>
      <c r="T189" s="162"/>
      <c r="AT189" s="157" t="s">
        <v>145</v>
      </c>
      <c r="AU189" s="157" t="s">
        <v>82</v>
      </c>
      <c r="AV189" s="13" t="s">
        <v>82</v>
      </c>
      <c r="AW189" s="13" t="s">
        <v>28</v>
      </c>
      <c r="AX189" s="13" t="s">
        <v>72</v>
      </c>
      <c r="AY189" s="157" t="s">
        <v>134</v>
      </c>
    </row>
    <row r="190" spans="1:65" s="13" customFormat="1">
      <c r="B190" s="155"/>
      <c r="D190" s="156" t="s">
        <v>145</v>
      </c>
      <c r="E190" s="157" t="s">
        <v>1</v>
      </c>
      <c r="F190" s="158" t="s">
        <v>233</v>
      </c>
      <c r="H190" s="159">
        <v>310.35899999999998</v>
      </c>
      <c r="L190" s="155"/>
      <c r="M190" s="160"/>
      <c r="N190" s="161"/>
      <c r="O190" s="161"/>
      <c r="P190" s="161"/>
      <c r="Q190" s="161"/>
      <c r="R190" s="161"/>
      <c r="S190" s="161"/>
      <c r="T190" s="162"/>
      <c r="AT190" s="157" t="s">
        <v>145</v>
      </c>
      <c r="AU190" s="157" t="s">
        <v>82</v>
      </c>
      <c r="AV190" s="13" t="s">
        <v>82</v>
      </c>
      <c r="AW190" s="13" t="s">
        <v>28</v>
      </c>
      <c r="AX190" s="13" t="s">
        <v>72</v>
      </c>
      <c r="AY190" s="157" t="s">
        <v>134</v>
      </c>
    </row>
    <row r="191" spans="1:65" s="13" customFormat="1">
      <c r="B191" s="155"/>
      <c r="D191" s="156" t="s">
        <v>145</v>
      </c>
      <c r="E191" s="157" t="s">
        <v>1</v>
      </c>
      <c r="F191" s="158" t="s">
        <v>234</v>
      </c>
      <c r="H191" s="159">
        <v>1.65</v>
      </c>
      <c r="L191" s="155"/>
      <c r="M191" s="160"/>
      <c r="N191" s="161"/>
      <c r="O191" s="161"/>
      <c r="P191" s="161"/>
      <c r="Q191" s="161"/>
      <c r="R191" s="161"/>
      <c r="S191" s="161"/>
      <c r="T191" s="162"/>
      <c r="AT191" s="157" t="s">
        <v>145</v>
      </c>
      <c r="AU191" s="157" t="s">
        <v>82</v>
      </c>
      <c r="AV191" s="13" t="s">
        <v>82</v>
      </c>
      <c r="AW191" s="13" t="s">
        <v>28</v>
      </c>
      <c r="AX191" s="13" t="s">
        <v>72</v>
      </c>
      <c r="AY191" s="157" t="s">
        <v>134</v>
      </c>
    </row>
    <row r="192" spans="1:65" s="14" customFormat="1">
      <c r="B192" s="163"/>
      <c r="D192" s="156" t="s">
        <v>145</v>
      </c>
      <c r="E192" s="164" t="s">
        <v>1</v>
      </c>
      <c r="F192" s="165" t="s">
        <v>152</v>
      </c>
      <c r="H192" s="166">
        <v>441.065</v>
      </c>
      <c r="L192" s="163"/>
      <c r="M192" s="167"/>
      <c r="N192" s="168"/>
      <c r="O192" s="168"/>
      <c r="P192" s="168"/>
      <c r="Q192" s="168"/>
      <c r="R192" s="168"/>
      <c r="S192" s="168"/>
      <c r="T192" s="169"/>
      <c r="AT192" s="164" t="s">
        <v>145</v>
      </c>
      <c r="AU192" s="164" t="s">
        <v>82</v>
      </c>
      <c r="AV192" s="14" t="s">
        <v>140</v>
      </c>
      <c r="AW192" s="14" t="s">
        <v>28</v>
      </c>
      <c r="AX192" s="14" t="s">
        <v>80</v>
      </c>
      <c r="AY192" s="164" t="s">
        <v>134</v>
      </c>
    </row>
    <row r="193" spans="1:65" s="2" customFormat="1" ht="24.15" customHeight="1">
      <c r="A193" s="29"/>
      <c r="B193" s="141"/>
      <c r="C193" s="142" t="s">
        <v>235</v>
      </c>
      <c r="D193" s="142" t="s">
        <v>136</v>
      </c>
      <c r="E193" s="143" t="s">
        <v>236</v>
      </c>
      <c r="F193" s="144" t="s">
        <v>237</v>
      </c>
      <c r="G193" s="145" t="s">
        <v>199</v>
      </c>
      <c r="H193" s="146">
        <v>11.124000000000001</v>
      </c>
      <c r="I193" s="147"/>
      <c r="J193" s="147">
        <f>ROUND(I193*H193,2)</f>
        <v>0</v>
      </c>
      <c r="K193" s="148"/>
      <c r="L193" s="30"/>
      <c r="M193" s="149" t="s">
        <v>1</v>
      </c>
      <c r="N193" s="150" t="s">
        <v>37</v>
      </c>
      <c r="O193" s="151">
        <v>7.133</v>
      </c>
      <c r="P193" s="151">
        <f>O193*H193</f>
        <v>79.347492000000003</v>
      </c>
      <c r="Q193" s="151">
        <v>0</v>
      </c>
      <c r="R193" s="151">
        <f>Q193*H193</f>
        <v>0</v>
      </c>
      <c r="S193" s="151">
        <v>0</v>
      </c>
      <c r="T193" s="152">
        <f>S193*H193</f>
        <v>0</v>
      </c>
      <c r="U193" s="29"/>
      <c r="V193" s="29"/>
      <c r="W193" s="29"/>
      <c r="X193" s="29"/>
      <c r="Y193" s="29"/>
      <c r="Z193" s="29"/>
      <c r="AA193" s="29"/>
      <c r="AB193" s="29"/>
      <c r="AC193" s="29"/>
      <c r="AD193" s="29"/>
      <c r="AE193" s="29"/>
      <c r="AR193" s="153" t="s">
        <v>140</v>
      </c>
      <c r="AT193" s="153" t="s">
        <v>136</v>
      </c>
      <c r="AU193" s="153" t="s">
        <v>82</v>
      </c>
      <c r="AY193" s="17" t="s">
        <v>134</v>
      </c>
      <c r="BE193" s="154">
        <f>IF(N193="základní",J193,0)</f>
        <v>0</v>
      </c>
      <c r="BF193" s="154">
        <f>IF(N193="snížená",J193,0)</f>
        <v>0</v>
      </c>
      <c r="BG193" s="154">
        <f>IF(N193="zákl. přenesená",J193,0)</f>
        <v>0</v>
      </c>
      <c r="BH193" s="154">
        <f>IF(N193="sníž. přenesená",J193,0)</f>
        <v>0</v>
      </c>
      <c r="BI193" s="154">
        <f>IF(N193="nulová",J193,0)</f>
        <v>0</v>
      </c>
      <c r="BJ193" s="17" t="s">
        <v>80</v>
      </c>
      <c r="BK193" s="154">
        <f>ROUND(I193*H193,2)</f>
        <v>0</v>
      </c>
      <c r="BL193" s="17" t="s">
        <v>140</v>
      </c>
      <c r="BM193" s="153" t="s">
        <v>238</v>
      </c>
    </row>
    <row r="194" spans="1:65" s="13" customFormat="1">
      <c r="B194" s="155"/>
      <c r="D194" s="156" t="s">
        <v>145</v>
      </c>
      <c r="E194" s="157" t="s">
        <v>1</v>
      </c>
      <c r="F194" s="158" t="s">
        <v>239</v>
      </c>
      <c r="H194" s="159">
        <v>2.2679999999999998</v>
      </c>
      <c r="L194" s="155"/>
      <c r="M194" s="160"/>
      <c r="N194" s="161"/>
      <c r="O194" s="161"/>
      <c r="P194" s="161"/>
      <c r="Q194" s="161"/>
      <c r="R194" s="161"/>
      <c r="S194" s="161"/>
      <c r="T194" s="162"/>
      <c r="AT194" s="157" t="s">
        <v>145</v>
      </c>
      <c r="AU194" s="157" t="s">
        <v>82</v>
      </c>
      <c r="AV194" s="13" t="s">
        <v>82</v>
      </c>
      <c r="AW194" s="13" t="s">
        <v>28</v>
      </c>
      <c r="AX194" s="13" t="s">
        <v>72</v>
      </c>
      <c r="AY194" s="157" t="s">
        <v>134</v>
      </c>
    </row>
    <row r="195" spans="1:65" s="13" customFormat="1">
      <c r="B195" s="155"/>
      <c r="D195" s="156" t="s">
        <v>145</v>
      </c>
      <c r="E195" s="157" t="s">
        <v>1</v>
      </c>
      <c r="F195" s="158" t="s">
        <v>240</v>
      </c>
      <c r="H195" s="159">
        <v>5.3999999999999999E-2</v>
      </c>
      <c r="L195" s="155"/>
      <c r="M195" s="160"/>
      <c r="N195" s="161"/>
      <c r="O195" s="161"/>
      <c r="P195" s="161"/>
      <c r="Q195" s="161"/>
      <c r="R195" s="161"/>
      <c r="S195" s="161"/>
      <c r="T195" s="162"/>
      <c r="AT195" s="157" t="s">
        <v>145</v>
      </c>
      <c r="AU195" s="157" t="s">
        <v>82</v>
      </c>
      <c r="AV195" s="13" t="s">
        <v>82</v>
      </c>
      <c r="AW195" s="13" t="s">
        <v>28</v>
      </c>
      <c r="AX195" s="13" t="s">
        <v>72</v>
      </c>
      <c r="AY195" s="157" t="s">
        <v>134</v>
      </c>
    </row>
    <row r="196" spans="1:65" s="13" customFormat="1">
      <c r="B196" s="155"/>
      <c r="D196" s="156" t="s">
        <v>145</v>
      </c>
      <c r="E196" s="157" t="s">
        <v>1</v>
      </c>
      <c r="F196" s="158" t="s">
        <v>241</v>
      </c>
      <c r="H196" s="159">
        <v>7.9379999999999997</v>
      </c>
      <c r="L196" s="155"/>
      <c r="M196" s="160"/>
      <c r="N196" s="161"/>
      <c r="O196" s="161"/>
      <c r="P196" s="161"/>
      <c r="Q196" s="161"/>
      <c r="R196" s="161"/>
      <c r="S196" s="161"/>
      <c r="T196" s="162"/>
      <c r="AT196" s="157" t="s">
        <v>145</v>
      </c>
      <c r="AU196" s="157" t="s">
        <v>82</v>
      </c>
      <c r="AV196" s="13" t="s">
        <v>82</v>
      </c>
      <c r="AW196" s="13" t="s">
        <v>28</v>
      </c>
      <c r="AX196" s="13" t="s">
        <v>72</v>
      </c>
      <c r="AY196" s="157" t="s">
        <v>134</v>
      </c>
    </row>
    <row r="197" spans="1:65" s="13" customFormat="1">
      <c r="B197" s="155"/>
      <c r="D197" s="156" t="s">
        <v>145</v>
      </c>
      <c r="E197" s="157" t="s">
        <v>1</v>
      </c>
      <c r="F197" s="158" t="s">
        <v>242</v>
      </c>
      <c r="H197" s="159">
        <v>0.86399999999999999</v>
      </c>
      <c r="L197" s="155"/>
      <c r="M197" s="160"/>
      <c r="N197" s="161"/>
      <c r="O197" s="161"/>
      <c r="P197" s="161"/>
      <c r="Q197" s="161"/>
      <c r="R197" s="161"/>
      <c r="S197" s="161"/>
      <c r="T197" s="162"/>
      <c r="AT197" s="157" t="s">
        <v>145</v>
      </c>
      <c r="AU197" s="157" t="s">
        <v>82</v>
      </c>
      <c r="AV197" s="13" t="s">
        <v>82</v>
      </c>
      <c r="AW197" s="13" t="s">
        <v>28</v>
      </c>
      <c r="AX197" s="13" t="s">
        <v>72</v>
      </c>
      <c r="AY197" s="157" t="s">
        <v>134</v>
      </c>
    </row>
    <row r="198" spans="1:65" s="14" customFormat="1">
      <c r="B198" s="163"/>
      <c r="D198" s="156" t="s">
        <v>145</v>
      </c>
      <c r="E198" s="164" t="s">
        <v>1</v>
      </c>
      <c r="F198" s="165" t="s">
        <v>152</v>
      </c>
      <c r="H198" s="166">
        <v>11.124000000000001</v>
      </c>
      <c r="L198" s="163"/>
      <c r="M198" s="167"/>
      <c r="N198" s="168"/>
      <c r="O198" s="168"/>
      <c r="P198" s="168"/>
      <c r="Q198" s="168"/>
      <c r="R198" s="168"/>
      <c r="S198" s="168"/>
      <c r="T198" s="169"/>
      <c r="AT198" s="164" t="s">
        <v>145</v>
      </c>
      <c r="AU198" s="164" t="s">
        <v>82</v>
      </c>
      <c r="AV198" s="14" t="s">
        <v>140</v>
      </c>
      <c r="AW198" s="14" t="s">
        <v>28</v>
      </c>
      <c r="AX198" s="14" t="s">
        <v>80</v>
      </c>
      <c r="AY198" s="164" t="s">
        <v>134</v>
      </c>
    </row>
    <row r="199" spans="1:65" s="2" customFormat="1" ht="24.15" customHeight="1">
      <c r="A199" s="29"/>
      <c r="B199" s="141"/>
      <c r="C199" s="142" t="s">
        <v>243</v>
      </c>
      <c r="D199" s="142" t="s">
        <v>136</v>
      </c>
      <c r="E199" s="143" t="s">
        <v>244</v>
      </c>
      <c r="F199" s="144" t="s">
        <v>245</v>
      </c>
      <c r="G199" s="145" t="s">
        <v>156</v>
      </c>
      <c r="H199" s="146">
        <v>26</v>
      </c>
      <c r="I199" s="147"/>
      <c r="J199" s="147">
        <f>ROUND(I199*H199,2)</f>
        <v>0</v>
      </c>
      <c r="K199" s="148"/>
      <c r="L199" s="30"/>
      <c r="M199" s="149" t="s">
        <v>1</v>
      </c>
      <c r="N199" s="150" t="s">
        <v>37</v>
      </c>
      <c r="O199" s="151">
        <v>0.1</v>
      </c>
      <c r="P199" s="151">
        <f>O199*H199</f>
        <v>2.6</v>
      </c>
      <c r="Q199" s="151">
        <v>0</v>
      </c>
      <c r="R199" s="151">
        <f>Q199*H199</f>
        <v>0</v>
      </c>
      <c r="S199" s="151">
        <v>0</v>
      </c>
      <c r="T199" s="152">
        <f>S199*H199</f>
        <v>0</v>
      </c>
      <c r="U199" s="29"/>
      <c r="V199" s="29"/>
      <c r="W199" s="29"/>
      <c r="X199" s="29"/>
      <c r="Y199" s="29"/>
      <c r="Z199" s="29"/>
      <c r="AA199" s="29"/>
      <c r="AB199" s="29"/>
      <c r="AC199" s="29"/>
      <c r="AD199" s="29"/>
      <c r="AE199" s="29"/>
      <c r="AR199" s="153" t="s">
        <v>140</v>
      </c>
      <c r="AT199" s="153" t="s">
        <v>136</v>
      </c>
      <c r="AU199" s="153" t="s">
        <v>82</v>
      </c>
      <c r="AY199" s="17" t="s">
        <v>134</v>
      </c>
      <c r="BE199" s="154">
        <f>IF(N199="základní",J199,0)</f>
        <v>0</v>
      </c>
      <c r="BF199" s="154">
        <f>IF(N199="snížená",J199,0)</f>
        <v>0</v>
      </c>
      <c r="BG199" s="154">
        <f>IF(N199="zákl. přenesená",J199,0)</f>
        <v>0</v>
      </c>
      <c r="BH199" s="154">
        <f>IF(N199="sníž. přenesená",J199,0)</f>
        <v>0</v>
      </c>
      <c r="BI199" s="154">
        <f>IF(N199="nulová",J199,0)</f>
        <v>0</v>
      </c>
      <c r="BJ199" s="17" t="s">
        <v>80</v>
      </c>
      <c r="BK199" s="154">
        <f>ROUND(I199*H199,2)</f>
        <v>0</v>
      </c>
      <c r="BL199" s="17" t="s">
        <v>140</v>
      </c>
      <c r="BM199" s="153" t="s">
        <v>246</v>
      </c>
    </row>
    <row r="200" spans="1:65" s="2" customFormat="1" ht="24.15" customHeight="1">
      <c r="A200" s="29"/>
      <c r="B200" s="141"/>
      <c r="C200" s="142" t="s">
        <v>7</v>
      </c>
      <c r="D200" s="142" t="s">
        <v>136</v>
      </c>
      <c r="E200" s="143" t="s">
        <v>247</v>
      </c>
      <c r="F200" s="144" t="s">
        <v>248</v>
      </c>
      <c r="G200" s="145" t="s">
        <v>156</v>
      </c>
      <c r="H200" s="146">
        <v>494</v>
      </c>
      <c r="I200" s="147"/>
      <c r="J200" s="147">
        <f>ROUND(I200*H200,2)</f>
        <v>0</v>
      </c>
      <c r="K200" s="148"/>
      <c r="L200" s="30"/>
      <c r="M200" s="149" t="s">
        <v>1</v>
      </c>
      <c r="N200" s="150" t="s">
        <v>37</v>
      </c>
      <c r="O200" s="151">
        <v>1E-3</v>
      </c>
      <c r="P200" s="151">
        <f>O200*H200</f>
        <v>0.49399999999999999</v>
      </c>
      <c r="Q200" s="151">
        <v>0</v>
      </c>
      <c r="R200" s="151">
        <f>Q200*H200</f>
        <v>0</v>
      </c>
      <c r="S200" s="151">
        <v>0</v>
      </c>
      <c r="T200" s="152">
        <f>S200*H200</f>
        <v>0</v>
      </c>
      <c r="U200" s="29"/>
      <c r="V200" s="29"/>
      <c r="W200" s="29"/>
      <c r="X200" s="29"/>
      <c r="Y200" s="29"/>
      <c r="Z200" s="29"/>
      <c r="AA200" s="29"/>
      <c r="AB200" s="29"/>
      <c r="AC200" s="29"/>
      <c r="AD200" s="29"/>
      <c r="AE200" s="29"/>
      <c r="AR200" s="153" t="s">
        <v>140</v>
      </c>
      <c r="AT200" s="153" t="s">
        <v>136</v>
      </c>
      <c r="AU200" s="153" t="s">
        <v>82</v>
      </c>
      <c r="AY200" s="17" t="s">
        <v>134</v>
      </c>
      <c r="BE200" s="154">
        <f>IF(N200="základní",J200,0)</f>
        <v>0</v>
      </c>
      <c r="BF200" s="154">
        <f>IF(N200="snížená",J200,0)</f>
        <v>0</v>
      </c>
      <c r="BG200" s="154">
        <f>IF(N200="zákl. přenesená",J200,0)</f>
        <v>0</v>
      </c>
      <c r="BH200" s="154">
        <f>IF(N200="sníž. přenesená",J200,0)</f>
        <v>0</v>
      </c>
      <c r="BI200" s="154">
        <f>IF(N200="nulová",J200,0)</f>
        <v>0</v>
      </c>
      <c r="BJ200" s="17" t="s">
        <v>80</v>
      </c>
      <c r="BK200" s="154">
        <f>ROUND(I200*H200,2)</f>
        <v>0</v>
      </c>
      <c r="BL200" s="17" t="s">
        <v>140</v>
      </c>
      <c r="BM200" s="153" t="s">
        <v>249</v>
      </c>
    </row>
    <row r="201" spans="1:65" s="13" customFormat="1">
      <c r="B201" s="155"/>
      <c r="D201" s="156" t="s">
        <v>145</v>
      </c>
      <c r="E201" s="157" t="s">
        <v>1</v>
      </c>
      <c r="F201" s="158" t="s">
        <v>250</v>
      </c>
      <c r="H201" s="159">
        <v>494</v>
      </c>
      <c r="L201" s="155"/>
      <c r="M201" s="160"/>
      <c r="N201" s="161"/>
      <c r="O201" s="161"/>
      <c r="P201" s="161"/>
      <c r="Q201" s="161"/>
      <c r="R201" s="161"/>
      <c r="S201" s="161"/>
      <c r="T201" s="162"/>
      <c r="AT201" s="157" t="s">
        <v>145</v>
      </c>
      <c r="AU201" s="157" t="s">
        <v>82</v>
      </c>
      <c r="AV201" s="13" t="s">
        <v>82</v>
      </c>
      <c r="AW201" s="13" t="s">
        <v>28</v>
      </c>
      <c r="AX201" s="13" t="s">
        <v>80</v>
      </c>
      <c r="AY201" s="157" t="s">
        <v>134</v>
      </c>
    </row>
    <row r="202" spans="1:65" s="2" customFormat="1" ht="37.799999999999997" customHeight="1">
      <c r="A202" s="29"/>
      <c r="B202" s="141"/>
      <c r="C202" s="142" t="s">
        <v>251</v>
      </c>
      <c r="D202" s="142" t="s">
        <v>136</v>
      </c>
      <c r="E202" s="143" t="s">
        <v>252</v>
      </c>
      <c r="F202" s="144" t="s">
        <v>253</v>
      </c>
      <c r="G202" s="145" t="s">
        <v>199</v>
      </c>
      <c r="H202" s="146">
        <v>1099.0999999999999</v>
      </c>
      <c r="I202" s="147"/>
      <c r="J202" s="147">
        <f>ROUND(I202*H202,2)</f>
        <v>0</v>
      </c>
      <c r="K202" s="148"/>
      <c r="L202" s="30"/>
      <c r="M202" s="149" t="s">
        <v>1</v>
      </c>
      <c r="N202" s="150" t="s">
        <v>37</v>
      </c>
      <c r="O202" s="151">
        <v>4.3999999999999997E-2</v>
      </c>
      <c r="P202" s="151">
        <f>O202*H202</f>
        <v>48.360399999999991</v>
      </c>
      <c r="Q202" s="151">
        <v>0</v>
      </c>
      <c r="R202" s="151">
        <f>Q202*H202</f>
        <v>0</v>
      </c>
      <c r="S202" s="151">
        <v>0</v>
      </c>
      <c r="T202" s="152">
        <f>S202*H202</f>
        <v>0</v>
      </c>
      <c r="U202" s="29"/>
      <c r="V202" s="29"/>
      <c r="W202" s="29"/>
      <c r="X202" s="29"/>
      <c r="Y202" s="29"/>
      <c r="Z202" s="29"/>
      <c r="AA202" s="29"/>
      <c r="AB202" s="29"/>
      <c r="AC202" s="29"/>
      <c r="AD202" s="29"/>
      <c r="AE202" s="29"/>
      <c r="AR202" s="153" t="s">
        <v>140</v>
      </c>
      <c r="AT202" s="153" t="s">
        <v>136</v>
      </c>
      <c r="AU202" s="153" t="s">
        <v>82</v>
      </c>
      <c r="AY202" s="17" t="s">
        <v>134</v>
      </c>
      <c r="BE202" s="154">
        <f>IF(N202="základní",J202,0)</f>
        <v>0</v>
      </c>
      <c r="BF202" s="154">
        <f>IF(N202="snížená",J202,0)</f>
        <v>0</v>
      </c>
      <c r="BG202" s="154">
        <f>IF(N202="zákl. přenesená",J202,0)</f>
        <v>0</v>
      </c>
      <c r="BH202" s="154">
        <f>IF(N202="sníž. přenesená",J202,0)</f>
        <v>0</v>
      </c>
      <c r="BI202" s="154">
        <f>IF(N202="nulová",J202,0)</f>
        <v>0</v>
      </c>
      <c r="BJ202" s="17" t="s">
        <v>80</v>
      </c>
      <c r="BK202" s="154">
        <f>ROUND(I202*H202,2)</f>
        <v>0</v>
      </c>
      <c r="BL202" s="17" t="s">
        <v>140</v>
      </c>
      <c r="BM202" s="153" t="s">
        <v>254</v>
      </c>
    </row>
    <row r="203" spans="1:65" s="13" customFormat="1" ht="20.399999999999999">
      <c r="B203" s="155"/>
      <c r="D203" s="156" t="s">
        <v>145</v>
      </c>
      <c r="E203" s="157" t="s">
        <v>1</v>
      </c>
      <c r="F203" s="158" t="s">
        <v>255</v>
      </c>
      <c r="H203" s="159">
        <v>429.55</v>
      </c>
      <c r="L203" s="155"/>
      <c r="M203" s="160"/>
      <c r="N203" s="161"/>
      <c r="O203" s="161"/>
      <c r="P203" s="161"/>
      <c r="Q203" s="161"/>
      <c r="R203" s="161"/>
      <c r="S203" s="161"/>
      <c r="T203" s="162"/>
      <c r="AT203" s="157" t="s">
        <v>145</v>
      </c>
      <c r="AU203" s="157" t="s">
        <v>82</v>
      </c>
      <c r="AV203" s="13" t="s">
        <v>82</v>
      </c>
      <c r="AW203" s="13" t="s">
        <v>28</v>
      </c>
      <c r="AX203" s="13" t="s">
        <v>72</v>
      </c>
      <c r="AY203" s="157" t="s">
        <v>134</v>
      </c>
    </row>
    <row r="204" spans="1:65" s="13" customFormat="1" ht="20.399999999999999">
      <c r="B204" s="155"/>
      <c r="D204" s="156" t="s">
        <v>145</v>
      </c>
      <c r="E204" s="157" t="s">
        <v>1</v>
      </c>
      <c r="F204" s="158" t="s">
        <v>256</v>
      </c>
      <c r="H204" s="159">
        <v>429.55</v>
      </c>
      <c r="L204" s="155"/>
      <c r="M204" s="160"/>
      <c r="N204" s="161"/>
      <c r="O204" s="161"/>
      <c r="P204" s="161"/>
      <c r="Q204" s="161"/>
      <c r="R204" s="161"/>
      <c r="S204" s="161"/>
      <c r="T204" s="162"/>
      <c r="AT204" s="157" t="s">
        <v>145</v>
      </c>
      <c r="AU204" s="157" t="s">
        <v>82</v>
      </c>
      <c r="AV204" s="13" t="s">
        <v>82</v>
      </c>
      <c r="AW204" s="13" t="s">
        <v>28</v>
      </c>
      <c r="AX204" s="13" t="s">
        <v>72</v>
      </c>
      <c r="AY204" s="157" t="s">
        <v>134</v>
      </c>
    </row>
    <row r="205" spans="1:65" s="13" customFormat="1">
      <c r="B205" s="155"/>
      <c r="D205" s="156" t="s">
        <v>145</v>
      </c>
      <c r="E205" s="157" t="s">
        <v>1</v>
      </c>
      <c r="F205" s="158" t="s">
        <v>257</v>
      </c>
      <c r="H205" s="159">
        <v>240</v>
      </c>
      <c r="L205" s="155"/>
      <c r="M205" s="160"/>
      <c r="N205" s="161"/>
      <c r="O205" s="161"/>
      <c r="P205" s="161"/>
      <c r="Q205" s="161"/>
      <c r="R205" s="161"/>
      <c r="S205" s="161"/>
      <c r="T205" s="162"/>
      <c r="AT205" s="157" t="s">
        <v>145</v>
      </c>
      <c r="AU205" s="157" t="s">
        <v>82</v>
      </c>
      <c r="AV205" s="13" t="s">
        <v>82</v>
      </c>
      <c r="AW205" s="13" t="s">
        <v>28</v>
      </c>
      <c r="AX205" s="13" t="s">
        <v>72</v>
      </c>
      <c r="AY205" s="157" t="s">
        <v>134</v>
      </c>
    </row>
    <row r="206" spans="1:65" s="14" customFormat="1">
      <c r="B206" s="163"/>
      <c r="D206" s="156" t="s">
        <v>145</v>
      </c>
      <c r="E206" s="164" t="s">
        <v>1</v>
      </c>
      <c r="F206" s="165" t="s">
        <v>152</v>
      </c>
      <c r="H206" s="166">
        <v>1099.0999999999999</v>
      </c>
      <c r="L206" s="163"/>
      <c r="M206" s="167"/>
      <c r="N206" s="168"/>
      <c r="O206" s="168"/>
      <c r="P206" s="168"/>
      <c r="Q206" s="168"/>
      <c r="R206" s="168"/>
      <c r="S206" s="168"/>
      <c r="T206" s="169"/>
      <c r="AT206" s="164" t="s">
        <v>145</v>
      </c>
      <c r="AU206" s="164" t="s">
        <v>82</v>
      </c>
      <c r="AV206" s="14" t="s">
        <v>140</v>
      </c>
      <c r="AW206" s="14" t="s">
        <v>28</v>
      </c>
      <c r="AX206" s="14" t="s">
        <v>80</v>
      </c>
      <c r="AY206" s="164" t="s">
        <v>134</v>
      </c>
    </row>
    <row r="207" spans="1:65" s="2" customFormat="1" ht="37.799999999999997" customHeight="1">
      <c r="A207" s="29"/>
      <c r="B207" s="141"/>
      <c r="C207" s="142" t="s">
        <v>258</v>
      </c>
      <c r="D207" s="142" t="s">
        <v>136</v>
      </c>
      <c r="E207" s="143" t="s">
        <v>259</v>
      </c>
      <c r="F207" s="144" t="s">
        <v>260</v>
      </c>
      <c r="G207" s="145" t="s">
        <v>199</v>
      </c>
      <c r="H207" s="146">
        <v>3412.9290000000001</v>
      </c>
      <c r="I207" s="147"/>
      <c r="J207" s="147">
        <f>ROUND(I207*H207,2)</f>
        <v>0</v>
      </c>
      <c r="K207" s="148"/>
      <c r="L207" s="30"/>
      <c r="M207" s="149" t="s">
        <v>1</v>
      </c>
      <c r="N207" s="150" t="s">
        <v>37</v>
      </c>
      <c r="O207" s="151">
        <v>8.6999999999999994E-2</v>
      </c>
      <c r="P207" s="151">
        <f>O207*H207</f>
        <v>296.924823</v>
      </c>
      <c r="Q207" s="151">
        <v>0</v>
      </c>
      <c r="R207" s="151">
        <f>Q207*H207</f>
        <v>0</v>
      </c>
      <c r="S207" s="151">
        <v>0</v>
      </c>
      <c r="T207" s="152">
        <f>S207*H207</f>
        <v>0</v>
      </c>
      <c r="U207" s="29"/>
      <c r="V207" s="29"/>
      <c r="W207" s="29"/>
      <c r="X207" s="29"/>
      <c r="Y207" s="29"/>
      <c r="Z207" s="29"/>
      <c r="AA207" s="29"/>
      <c r="AB207" s="29"/>
      <c r="AC207" s="29"/>
      <c r="AD207" s="29"/>
      <c r="AE207" s="29"/>
      <c r="AR207" s="153" t="s">
        <v>140</v>
      </c>
      <c r="AT207" s="153" t="s">
        <v>136</v>
      </c>
      <c r="AU207" s="153" t="s">
        <v>82</v>
      </c>
      <c r="AY207" s="17" t="s">
        <v>134</v>
      </c>
      <c r="BE207" s="154">
        <f>IF(N207="základní",J207,0)</f>
        <v>0</v>
      </c>
      <c r="BF207" s="154">
        <f>IF(N207="snížená",J207,0)</f>
        <v>0</v>
      </c>
      <c r="BG207" s="154">
        <f>IF(N207="zákl. přenesená",J207,0)</f>
        <v>0</v>
      </c>
      <c r="BH207" s="154">
        <f>IF(N207="sníž. přenesená",J207,0)</f>
        <v>0</v>
      </c>
      <c r="BI207" s="154">
        <f>IF(N207="nulová",J207,0)</f>
        <v>0</v>
      </c>
      <c r="BJ207" s="17" t="s">
        <v>80</v>
      </c>
      <c r="BK207" s="154">
        <f>ROUND(I207*H207,2)</f>
        <v>0</v>
      </c>
      <c r="BL207" s="17" t="s">
        <v>140</v>
      </c>
      <c r="BM207" s="153" t="s">
        <v>261</v>
      </c>
    </row>
    <row r="208" spans="1:65" s="13" customFormat="1">
      <c r="B208" s="155"/>
      <c r="D208" s="156" t="s">
        <v>145</v>
      </c>
      <c r="E208" s="157" t="s">
        <v>1</v>
      </c>
      <c r="F208" s="158" t="s">
        <v>262</v>
      </c>
      <c r="H208" s="159">
        <v>753.65</v>
      </c>
      <c r="L208" s="155"/>
      <c r="M208" s="160"/>
      <c r="N208" s="161"/>
      <c r="O208" s="161"/>
      <c r="P208" s="161"/>
      <c r="Q208" s="161"/>
      <c r="R208" s="161"/>
      <c r="S208" s="161"/>
      <c r="T208" s="162"/>
      <c r="AT208" s="157" t="s">
        <v>145</v>
      </c>
      <c r="AU208" s="157" t="s">
        <v>82</v>
      </c>
      <c r="AV208" s="13" t="s">
        <v>82</v>
      </c>
      <c r="AW208" s="13" t="s">
        <v>28</v>
      </c>
      <c r="AX208" s="13" t="s">
        <v>72</v>
      </c>
      <c r="AY208" s="157" t="s">
        <v>134</v>
      </c>
    </row>
    <row r="209" spans="1:65" s="13" customFormat="1">
      <c r="B209" s="155"/>
      <c r="D209" s="156" t="s">
        <v>145</v>
      </c>
      <c r="E209" s="157" t="s">
        <v>1</v>
      </c>
      <c r="F209" s="158" t="s">
        <v>263</v>
      </c>
      <c r="H209" s="159">
        <v>2062</v>
      </c>
      <c r="L209" s="155"/>
      <c r="M209" s="160"/>
      <c r="N209" s="161"/>
      <c r="O209" s="161"/>
      <c r="P209" s="161"/>
      <c r="Q209" s="161"/>
      <c r="R209" s="161"/>
      <c r="S209" s="161"/>
      <c r="T209" s="162"/>
      <c r="AT209" s="157" t="s">
        <v>145</v>
      </c>
      <c r="AU209" s="157" t="s">
        <v>82</v>
      </c>
      <c r="AV209" s="13" t="s">
        <v>82</v>
      </c>
      <c r="AW209" s="13" t="s">
        <v>28</v>
      </c>
      <c r="AX209" s="13" t="s">
        <v>72</v>
      </c>
      <c r="AY209" s="157" t="s">
        <v>134</v>
      </c>
    </row>
    <row r="210" spans="1:65" s="13" customFormat="1">
      <c r="B210" s="155"/>
      <c r="D210" s="156" t="s">
        <v>145</v>
      </c>
      <c r="E210" s="157" t="s">
        <v>1</v>
      </c>
      <c r="F210" s="158" t="s">
        <v>264</v>
      </c>
      <c r="H210" s="159">
        <v>145.09</v>
      </c>
      <c r="L210" s="155"/>
      <c r="M210" s="160"/>
      <c r="N210" s="161"/>
      <c r="O210" s="161"/>
      <c r="P210" s="161"/>
      <c r="Q210" s="161"/>
      <c r="R210" s="161"/>
      <c r="S210" s="161"/>
      <c r="T210" s="162"/>
      <c r="AT210" s="157" t="s">
        <v>145</v>
      </c>
      <c r="AU210" s="157" t="s">
        <v>82</v>
      </c>
      <c r="AV210" s="13" t="s">
        <v>82</v>
      </c>
      <c r="AW210" s="13" t="s">
        <v>28</v>
      </c>
      <c r="AX210" s="13" t="s">
        <v>72</v>
      </c>
      <c r="AY210" s="157" t="s">
        <v>134</v>
      </c>
    </row>
    <row r="211" spans="1:65" s="13" customFormat="1">
      <c r="B211" s="155"/>
      <c r="D211" s="156" t="s">
        <v>145</v>
      </c>
      <c r="E211" s="157" t="s">
        <v>1</v>
      </c>
      <c r="F211" s="158" t="s">
        <v>265</v>
      </c>
      <c r="H211" s="159">
        <v>441.065</v>
      </c>
      <c r="L211" s="155"/>
      <c r="M211" s="160"/>
      <c r="N211" s="161"/>
      <c r="O211" s="161"/>
      <c r="P211" s="161"/>
      <c r="Q211" s="161"/>
      <c r="R211" s="161"/>
      <c r="S211" s="161"/>
      <c r="T211" s="162"/>
      <c r="AT211" s="157" t="s">
        <v>145</v>
      </c>
      <c r="AU211" s="157" t="s">
        <v>82</v>
      </c>
      <c r="AV211" s="13" t="s">
        <v>82</v>
      </c>
      <c r="AW211" s="13" t="s">
        <v>28</v>
      </c>
      <c r="AX211" s="13" t="s">
        <v>72</v>
      </c>
      <c r="AY211" s="157" t="s">
        <v>134</v>
      </c>
    </row>
    <row r="212" spans="1:65" s="13" customFormat="1">
      <c r="B212" s="155"/>
      <c r="D212" s="156" t="s">
        <v>145</v>
      </c>
      <c r="E212" s="157" t="s">
        <v>1</v>
      </c>
      <c r="F212" s="158" t="s">
        <v>266</v>
      </c>
      <c r="H212" s="159">
        <v>11.124000000000001</v>
      </c>
      <c r="L212" s="155"/>
      <c r="M212" s="160"/>
      <c r="N212" s="161"/>
      <c r="O212" s="161"/>
      <c r="P212" s="161"/>
      <c r="Q212" s="161"/>
      <c r="R212" s="161"/>
      <c r="S212" s="161"/>
      <c r="T212" s="162"/>
      <c r="AT212" s="157" t="s">
        <v>145</v>
      </c>
      <c r="AU212" s="157" t="s">
        <v>82</v>
      </c>
      <c r="AV212" s="13" t="s">
        <v>82</v>
      </c>
      <c r="AW212" s="13" t="s">
        <v>28</v>
      </c>
      <c r="AX212" s="13" t="s">
        <v>72</v>
      </c>
      <c r="AY212" s="157" t="s">
        <v>134</v>
      </c>
    </row>
    <row r="213" spans="1:65" s="14" customFormat="1">
      <c r="B213" s="163"/>
      <c r="D213" s="156" t="s">
        <v>145</v>
      </c>
      <c r="E213" s="164" t="s">
        <v>1</v>
      </c>
      <c r="F213" s="165" t="s">
        <v>152</v>
      </c>
      <c r="H213" s="166">
        <v>3412.9290000000001</v>
      </c>
      <c r="L213" s="163"/>
      <c r="M213" s="167"/>
      <c r="N213" s="168"/>
      <c r="O213" s="168"/>
      <c r="P213" s="168"/>
      <c r="Q213" s="168"/>
      <c r="R213" s="168"/>
      <c r="S213" s="168"/>
      <c r="T213" s="169"/>
      <c r="AT213" s="164" t="s">
        <v>145</v>
      </c>
      <c r="AU213" s="164" t="s">
        <v>82</v>
      </c>
      <c r="AV213" s="14" t="s">
        <v>140</v>
      </c>
      <c r="AW213" s="14" t="s">
        <v>28</v>
      </c>
      <c r="AX213" s="14" t="s">
        <v>80</v>
      </c>
      <c r="AY213" s="164" t="s">
        <v>134</v>
      </c>
    </row>
    <row r="214" spans="1:65" s="2" customFormat="1" ht="37.799999999999997" customHeight="1">
      <c r="A214" s="29"/>
      <c r="B214" s="141"/>
      <c r="C214" s="142" t="s">
        <v>267</v>
      </c>
      <c r="D214" s="142" t="s">
        <v>136</v>
      </c>
      <c r="E214" s="143" t="s">
        <v>268</v>
      </c>
      <c r="F214" s="144" t="s">
        <v>269</v>
      </c>
      <c r="G214" s="145" t="s">
        <v>199</v>
      </c>
      <c r="H214" s="146">
        <v>34129.29</v>
      </c>
      <c r="I214" s="147"/>
      <c r="J214" s="147">
        <f>ROUND(I214*H214,2)</f>
        <v>0</v>
      </c>
      <c r="K214" s="148"/>
      <c r="L214" s="30"/>
      <c r="M214" s="149" t="s">
        <v>1</v>
      </c>
      <c r="N214" s="150" t="s">
        <v>37</v>
      </c>
      <c r="O214" s="151">
        <v>5.0000000000000001E-3</v>
      </c>
      <c r="P214" s="151">
        <f>O214*H214</f>
        <v>170.64645000000002</v>
      </c>
      <c r="Q214" s="151">
        <v>0</v>
      </c>
      <c r="R214" s="151">
        <f>Q214*H214</f>
        <v>0</v>
      </c>
      <c r="S214" s="151">
        <v>0</v>
      </c>
      <c r="T214" s="152">
        <f>S214*H214</f>
        <v>0</v>
      </c>
      <c r="U214" s="29"/>
      <c r="V214" s="29"/>
      <c r="W214" s="29"/>
      <c r="X214" s="29"/>
      <c r="Y214" s="29"/>
      <c r="Z214" s="29"/>
      <c r="AA214" s="29"/>
      <c r="AB214" s="29"/>
      <c r="AC214" s="29"/>
      <c r="AD214" s="29"/>
      <c r="AE214" s="29"/>
      <c r="AR214" s="153" t="s">
        <v>140</v>
      </c>
      <c r="AT214" s="153" t="s">
        <v>136</v>
      </c>
      <c r="AU214" s="153" t="s">
        <v>82</v>
      </c>
      <c r="AY214" s="17" t="s">
        <v>134</v>
      </c>
      <c r="BE214" s="154">
        <f>IF(N214="základní",J214,0)</f>
        <v>0</v>
      </c>
      <c r="BF214" s="154">
        <f>IF(N214="snížená",J214,0)</f>
        <v>0</v>
      </c>
      <c r="BG214" s="154">
        <f>IF(N214="zákl. přenesená",J214,0)</f>
        <v>0</v>
      </c>
      <c r="BH214" s="154">
        <f>IF(N214="sníž. přenesená",J214,0)</f>
        <v>0</v>
      </c>
      <c r="BI214" s="154">
        <f>IF(N214="nulová",J214,0)</f>
        <v>0</v>
      </c>
      <c r="BJ214" s="17" t="s">
        <v>80</v>
      </c>
      <c r="BK214" s="154">
        <f>ROUND(I214*H214,2)</f>
        <v>0</v>
      </c>
      <c r="BL214" s="17" t="s">
        <v>140</v>
      </c>
      <c r="BM214" s="153" t="s">
        <v>270</v>
      </c>
    </row>
    <row r="215" spans="1:65" s="13" customFormat="1">
      <c r="B215" s="155"/>
      <c r="D215" s="156" t="s">
        <v>145</v>
      </c>
      <c r="E215" s="157" t="s">
        <v>1</v>
      </c>
      <c r="F215" s="158" t="s">
        <v>271</v>
      </c>
      <c r="H215" s="159">
        <v>34129.29</v>
      </c>
      <c r="L215" s="155"/>
      <c r="M215" s="160"/>
      <c r="N215" s="161"/>
      <c r="O215" s="161"/>
      <c r="P215" s="161"/>
      <c r="Q215" s="161"/>
      <c r="R215" s="161"/>
      <c r="S215" s="161"/>
      <c r="T215" s="162"/>
      <c r="AT215" s="157" t="s">
        <v>145</v>
      </c>
      <c r="AU215" s="157" t="s">
        <v>82</v>
      </c>
      <c r="AV215" s="13" t="s">
        <v>82</v>
      </c>
      <c r="AW215" s="13" t="s">
        <v>28</v>
      </c>
      <c r="AX215" s="13" t="s">
        <v>80</v>
      </c>
      <c r="AY215" s="157" t="s">
        <v>134</v>
      </c>
    </row>
    <row r="216" spans="1:65" s="2" customFormat="1" ht="24.15" customHeight="1">
      <c r="A216" s="29"/>
      <c r="B216" s="141"/>
      <c r="C216" s="142" t="s">
        <v>272</v>
      </c>
      <c r="D216" s="142" t="s">
        <v>136</v>
      </c>
      <c r="E216" s="143" t="s">
        <v>273</v>
      </c>
      <c r="F216" s="144" t="s">
        <v>274</v>
      </c>
      <c r="G216" s="145" t="s">
        <v>199</v>
      </c>
      <c r="H216" s="146">
        <v>120</v>
      </c>
      <c r="I216" s="147"/>
      <c r="J216" s="147">
        <f>ROUND(I216*H216,2)</f>
        <v>0</v>
      </c>
      <c r="K216" s="148"/>
      <c r="L216" s="30"/>
      <c r="M216" s="149" t="s">
        <v>1</v>
      </c>
      <c r="N216" s="150" t="s">
        <v>37</v>
      </c>
      <c r="O216" s="151">
        <v>0.17399999999999999</v>
      </c>
      <c r="P216" s="151">
        <f>O216*H216</f>
        <v>20.88</v>
      </c>
      <c r="Q216" s="151">
        <v>0</v>
      </c>
      <c r="R216" s="151">
        <f>Q216*H216</f>
        <v>0</v>
      </c>
      <c r="S216" s="151">
        <v>0</v>
      </c>
      <c r="T216" s="152">
        <f>S216*H216</f>
        <v>0</v>
      </c>
      <c r="U216" s="29"/>
      <c r="V216" s="29"/>
      <c r="W216" s="29"/>
      <c r="X216" s="29"/>
      <c r="Y216" s="29"/>
      <c r="Z216" s="29"/>
      <c r="AA216" s="29"/>
      <c r="AB216" s="29"/>
      <c r="AC216" s="29"/>
      <c r="AD216" s="29"/>
      <c r="AE216" s="29"/>
      <c r="AR216" s="153" t="s">
        <v>140</v>
      </c>
      <c r="AT216" s="153" t="s">
        <v>136</v>
      </c>
      <c r="AU216" s="153" t="s">
        <v>82</v>
      </c>
      <c r="AY216" s="17" t="s">
        <v>134</v>
      </c>
      <c r="BE216" s="154">
        <f>IF(N216="základní",J216,0)</f>
        <v>0</v>
      </c>
      <c r="BF216" s="154">
        <f>IF(N216="snížená",J216,0)</f>
        <v>0</v>
      </c>
      <c r="BG216" s="154">
        <f>IF(N216="zákl. přenesená",J216,0)</f>
        <v>0</v>
      </c>
      <c r="BH216" s="154">
        <f>IF(N216="sníž. přenesená",J216,0)</f>
        <v>0</v>
      </c>
      <c r="BI216" s="154">
        <f>IF(N216="nulová",J216,0)</f>
        <v>0</v>
      </c>
      <c r="BJ216" s="17" t="s">
        <v>80</v>
      </c>
      <c r="BK216" s="154">
        <f>ROUND(I216*H216,2)</f>
        <v>0</v>
      </c>
      <c r="BL216" s="17" t="s">
        <v>140</v>
      </c>
      <c r="BM216" s="153" t="s">
        <v>275</v>
      </c>
    </row>
    <row r="217" spans="1:65" s="13" customFormat="1">
      <c r="B217" s="155"/>
      <c r="D217" s="156" t="s">
        <v>145</v>
      </c>
      <c r="E217" s="157" t="s">
        <v>1</v>
      </c>
      <c r="F217" s="158" t="s">
        <v>276</v>
      </c>
      <c r="H217" s="159">
        <v>120</v>
      </c>
      <c r="L217" s="155"/>
      <c r="M217" s="160"/>
      <c r="N217" s="161"/>
      <c r="O217" s="161"/>
      <c r="P217" s="161"/>
      <c r="Q217" s="161"/>
      <c r="R217" s="161"/>
      <c r="S217" s="161"/>
      <c r="T217" s="162"/>
      <c r="AT217" s="157" t="s">
        <v>145</v>
      </c>
      <c r="AU217" s="157" t="s">
        <v>82</v>
      </c>
      <c r="AV217" s="13" t="s">
        <v>82</v>
      </c>
      <c r="AW217" s="13" t="s">
        <v>28</v>
      </c>
      <c r="AX217" s="13" t="s">
        <v>80</v>
      </c>
      <c r="AY217" s="157" t="s">
        <v>134</v>
      </c>
    </row>
    <row r="218" spans="1:65" s="2" customFormat="1" ht="24.15" customHeight="1">
      <c r="A218" s="29"/>
      <c r="B218" s="141"/>
      <c r="C218" s="142" t="s">
        <v>277</v>
      </c>
      <c r="D218" s="142" t="s">
        <v>136</v>
      </c>
      <c r="E218" s="143" t="s">
        <v>278</v>
      </c>
      <c r="F218" s="144" t="s">
        <v>279</v>
      </c>
      <c r="G218" s="145" t="s">
        <v>206</v>
      </c>
      <c r="H218" s="146">
        <v>4520.7740000000003</v>
      </c>
      <c r="I218" s="147"/>
      <c r="J218" s="147">
        <f>ROUND(I218*H218,2)</f>
        <v>0</v>
      </c>
      <c r="K218" s="148"/>
      <c r="L218" s="30"/>
      <c r="M218" s="149" t="s">
        <v>1</v>
      </c>
      <c r="N218" s="150" t="s">
        <v>37</v>
      </c>
      <c r="O218" s="151">
        <v>0</v>
      </c>
      <c r="P218" s="151">
        <f>O218*H218</f>
        <v>0</v>
      </c>
      <c r="Q218" s="151">
        <v>0</v>
      </c>
      <c r="R218" s="151">
        <f>Q218*H218</f>
        <v>0</v>
      </c>
      <c r="S218" s="151">
        <v>0</v>
      </c>
      <c r="T218" s="152">
        <f>S218*H218</f>
        <v>0</v>
      </c>
      <c r="U218" s="29"/>
      <c r="V218" s="29"/>
      <c r="W218" s="29"/>
      <c r="X218" s="29"/>
      <c r="Y218" s="29"/>
      <c r="Z218" s="29"/>
      <c r="AA218" s="29"/>
      <c r="AB218" s="29"/>
      <c r="AC218" s="29"/>
      <c r="AD218" s="29"/>
      <c r="AE218" s="29"/>
      <c r="AR218" s="153" t="s">
        <v>140</v>
      </c>
      <c r="AT218" s="153" t="s">
        <v>136</v>
      </c>
      <c r="AU218" s="153" t="s">
        <v>82</v>
      </c>
      <c r="AY218" s="17" t="s">
        <v>134</v>
      </c>
      <c r="BE218" s="154">
        <f>IF(N218="základní",J218,0)</f>
        <v>0</v>
      </c>
      <c r="BF218" s="154">
        <f>IF(N218="snížená",J218,0)</f>
        <v>0</v>
      </c>
      <c r="BG218" s="154">
        <f>IF(N218="zákl. přenesená",J218,0)</f>
        <v>0</v>
      </c>
      <c r="BH218" s="154">
        <f>IF(N218="sníž. přenesená",J218,0)</f>
        <v>0</v>
      </c>
      <c r="BI218" s="154">
        <f>IF(N218="nulová",J218,0)</f>
        <v>0</v>
      </c>
      <c r="BJ218" s="17" t="s">
        <v>80</v>
      </c>
      <c r="BK218" s="154">
        <f>ROUND(I218*H218,2)</f>
        <v>0</v>
      </c>
      <c r="BL218" s="17" t="s">
        <v>140</v>
      </c>
      <c r="BM218" s="153" t="s">
        <v>280</v>
      </c>
    </row>
    <row r="219" spans="1:65" s="13" customFormat="1">
      <c r="B219" s="155"/>
      <c r="D219" s="156" t="s">
        <v>145</v>
      </c>
      <c r="E219" s="157" t="s">
        <v>1</v>
      </c>
      <c r="F219" s="158" t="s">
        <v>263</v>
      </c>
      <c r="H219" s="159">
        <v>2062</v>
      </c>
      <c r="L219" s="155"/>
      <c r="M219" s="160"/>
      <c r="N219" s="161"/>
      <c r="O219" s="161"/>
      <c r="P219" s="161"/>
      <c r="Q219" s="161"/>
      <c r="R219" s="161"/>
      <c r="S219" s="161"/>
      <c r="T219" s="162"/>
      <c r="AT219" s="157" t="s">
        <v>145</v>
      </c>
      <c r="AU219" s="157" t="s">
        <v>82</v>
      </c>
      <c r="AV219" s="13" t="s">
        <v>82</v>
      </c>
      <c r="AW219" s="13" t="s">
        <v>28</v>
      </c>
      <c r="AX219" s="13" t="s">
        <v>72</v>
      </c>
      <c r="AY219" s="157" t="s">
        <v>134</v>
      </c>
    </row>
    <row r="220" spans="1:65" s="13" customFormat="1">
      <c r="B220" s="155"/>
      <c r="D220" s="156" t="s">
        <v>145</v>
      </c>
      <c r="E220" s="157" t="s">
        <v>1</v>
      </c>
      <c r="F220" s="158" t="s">
        <v>264</v>
      </c>
      <c r="H220" s="159">
        <v>145.09</v>
      </c>
      <c r="L220" s="155"/>
      <c r="M220" s="160"/>
      <c r="N220" s="161"/>
      <c r="O220" s="161"/>
      <c r="P220" s="161"/>
      <c r="Q220" s="161"/>
      <c r="R220" s="161"/>
      <c r="S220" s="161"/>
      <c r="T220" s="162"/>
      <c r="AT220" s="157" t="s">
        <v>145</v>
      </c>
      <c r="AU220" s="157" t="s">
        <v>82</v>
      </c>
      <c r="AV220" s="13" t="s">
        <v>82</v>
      </c>
      <c r="AW220" s="13" t="s">
        <v>28</v>
      </c>
      <c r="AX220" s="13" t="s">
        <v>72</v>
      </c>
      <c r="AY220" s="157" t="s">
        <v>134</v>
      </c>
    </row>
    <row r="221" spans="1:65" s="13" customFormat="1">
      <c r="B221" s="155"/>
      <c r="D221" s="156" t="s">
        <v>145</v>
      </c>
      <c r="E221" s="157" t="s">
        <v>1</v>
      </c>
      <c r="F221" s="158" t="s">
        <v>265</v>
      </c>
      <c r="H221" s="159">
        <v>441.065</v>
      </c>
      <c r="L221" s="155"/>
      <c r="M221" s="160"/>
      <c r="N221" s="161"/>
      <c r="O221" s="161"/>
      <c r="P221" s="161"/>
      <c r="Q221" s="161"/>
      <c r="R221" s="161"/>
      <c r="S221" s="161"/>
      <c r="T221" s="162"/>
      <c r="AT221" s="157" t="s">
        <v>145</v>
      </c>
      <c r="AU221" s="157" t="s">
        <v>82</v>
      </c>
      <c r="AV221" s="13" t="s">
        <v>82</v>
      </c>
      <c r="AW221" s="13" t="s">
        <v>28</v>
      </c>
      <c r="AX221" s="13" t="s">
        <v>72</v>
      </c>
      <c r="AY221" s="157" t="s">
        <v>134</v>
      </c>
    </row>
    <row r="222" spans="1:65" s="13" customFormat="1">
      <c r="B222" s="155"/>
      <c r="D222" s="156" t="s">
        <v>145</v>
      </c>
      <c r="E222" s="157" t="s">
        <v>1</v>
      </c>
      <c r="F222" s="158" t="s">
        <v>266</v>
      </c>
      <c r="H222" s="159">
        <v>11.124000000000001</v>
      </c>
      <c r="L222" s="155"/>
      <c r="M222" s="160"/>
      <c r="N222" s="161"/>
      <c r="O222" s="161"/>
      <c r="P222" s="161"/>
      <c r="Q222" s="161"/>
      <c r="R222" s="161"/>
      <c r="S222" s="161"/>
      <c r="T222" s="162"/>
      <c r="AT222" s="157" t="s">
        <v>145</v>
      </c>
      <c r="AU222" s="157" t="s">
        <v>82</v>
      </c>
      <c r="AV222" s="13" t="s">
        <v>82</v>
      </c>
      <c r="AW222" s="13" t="s">
        <v>28</v>
      </c>
      <c r="AX222" s="13" t="s">
        <v>72</v>
      </c>
      <c r="AY222" s="157" t="s">
        <v>134</v>
      </c>
    </row>
    <row r="223" spans="1:65" s="14" customFormat="1">
      <c r="B223" s="163"/>
      <c r="D223" s="156" t="s">
        <v>145</v>
      </c>
      <c r="E223" s="164" t="s">
        <v>1</v>
      </c>
      <c r="F223" s="165" t="s">
        <v>152</v>
      </c>
      <c r="H223" s="166">
        <v>2659.279</v>
      </c>
      <c r="L223" s="163"/>
      <c r="M223" s="167"/>
      <c r="N223" s="168"/>
      <c r="O223" s="168"/>
      <c r="P223" s="168"/>
      <c r="Q223" s="168"/>
      <c r="R223" s="168"/>
      <c r="S223" s="168"/>
      <c r="T223" s="169"/>
      <c r="AT223" s="164" t="s">
        <v>145</v>
      </c>
      <c r="AU223" s="164" t="s">
        <v>82</v>
      </c>
      <c r="AV223" s="14" t="s">
        <v>140</v>
      </c>
      <c r="AW223" s="14" t="s">
        <v>28</v>
      </c>
      <c r="AX223" s="14" t="s">
        <v>80</v>
      </c>
      <c r="AY223" s="164" t="s">
        <v>134</v>
      </c>
    </row>
    <row r="224" spans="1:65" s="13" customFormat="1">
      <c r="B224" s="155"/>
      <c r="D224" s="156" t="s">
        <v>145</v>
      </c>
      <c r="F224" s="158" t="s">
        <v>281</v>
      </c>
      <c r="H224" s="159">
        <v>4520.7740000000003</v>
      </c>
      <c r="L224" s="155"/>
      <c r="M224" s="160"/>
      <c r="N224" s="161"/>
      <c r="O224" s="161"/>
      <c r="P224" s="161"/>
      <c r="Q224" s="161"/>
      <c r="R224" s="161"/>
      <c r="S224" s="161"/>
      <c r="T224" s="162"/>
      <c r="AT224" s="157" t="s">
        <v>145</v>
      </c>
      <c r="AU224" s="157" t="s">
        <v>82</v>
      </c>
      <c r="AV224" s="13" t="s">
        <v>82</v>
      </c>
      <c r="AW224" s="13" t="s">
        <v>3</v>
      </c>
      <c r="AX224" s="13" t="s">
        <v>80</v>
      </c>
      <c r="AY224" s="157" t="s">
        <v>134</v>
      </c>
    </row>
    <row r="225" spans="1:65" s="2" customFormat="1" ht="16.5" customHeight="1">
      <c r="A225" s="29"/>
      <c r="B225" s="141"/>
      <c r="C225" s="142" t="s">
        <v>282</v>
      </c>
      <c r="D225" s="142" t="s">
        <v>136</v>
      </c>
      <c r="E225" s="143" t="s">
        <v>283</v>
      </c>
      <c r="F225" s="144" t="s">
        <v>284</v>
      </c>
      <c r="G225" s="145" t="s">
        <v>199</v>
      </c>
      <c r="H225" s="146">
        <v>10.228</v>
      </c>
      <c r="I225" s="147"/>
      <c r="J225" s="147">
        <f>ROUND(I225*H225,2)</f>
        <v>0</v>
      </c>
      <c r="K225" s="148"/>
      <c r="L225" s="30"/>
      <c r="M225" s="149" t="s">
        <v>1</v>
      </c>
      <c r="N225" s="150" t="s">
        <v>37</v>
      </c>
      <c r="O225" s="151">
        <v>5.3999999999999999E-2</v>
      </c>
      <c r="P225" s="151">
        <f>O225*H225</f>
        <v>0.55231200000000003</v>
      </c>
      <c r="Q225" s="151">
        <v>0</v>
      </c>
      <c r="R225" s="151">
        <f>Q225*H225</f>
        <v>0</v>
      </c>
      <c r="S225" s="151">
        <v>0</v>
      </c>
      <c r="T225" s="152">
        <f>S225*H225</f>
        <v>0</v>
      </c>
      <c r="U225" s="29"/>
      <c r="V225" s="29"/>
      <c r="W225" s="29"/>
      <c r="X225" s="29"/>
      <c r="Y225" s="29"/>
      <c r="Z225" s="29"/>
      <c r="AA225" s="29"/>
      <c r="AB225" s="29"/>
      <c r="AC225" s="29"/>
      <c r="AD225" s="29"/>
      <c r="AE225" s="29"/>
      <c r="AR225" s="153" t="s">
        <v>140</v>
      </c>
      <c r="AT225" s="153" t="s">
        <v>136</v>
      </c>
      <c r="AU225" s="153" t="s">
        <v>82</v>
      </c>
      <c r="AY225" s="17" t="s">
        <v>134</v>
      </c>
      <c r="BE225" s="154">
        <f>IF(N225="základní",J225,0)</f>
        <v>0</v>
      </c>
      <c r="BF225" s="154">
        <f>IF(N225="snížená",J225,0)</f>
        <v>0</v>
      </c>
      <c r="BG225" s="154">
        <f>IF(N225="zákl. přenesená",J225,0)</f>
        <v>0</v>
      </c>
      <c r="BH225" s="154">
        <f>IF(N225="sníž. přenesená",J225,0)</f>
        <v>0</v>
      </c>
      <c r="BI225" s="154">
        <f>IF(N225="nulová",J225,0)</f>
        <v>0</v>
      </c>
      <c r="BJ225" s="17" t="s">
        <v>80</v>
      </c>
      <c r="BK225" s="154">
        <f>ROUND(I225*H225,2)</f>
        <v>0</v>
      </c>
      <c r="BL225" s="17" t="s">
        <v>140</v>
      </c>
      <c r="BM225" s="153" t="s">
        <v>285</v>
      </c>
    </row>
    <row r="226" spans="1:65" s="15" customFormat="1">
      <c r="B226" s="170"/>
      <c r="D226" s="156" t="s">
        <v>145</v>
      </c>
      <c r="E226" s="171" t="s">
        <v>1</v>
      </c>
      <c r="F226" s="172" t="s">
        <v>286</v>
      </c>
      <c r="H226" s="171" t="s">
        <v>1</v>
      </c>
      <c r="L226" s="170"/>
      <c r="M226" s="173"/>
      <c r="N226" s="174"/>
      <c r="O226" s="174"/>
      <c r="P226" s="174"/>
      <c r="Q226" s="174"/>
      <c r="R226" s="174"/>
      <c r="S226" s="174"/>
      <c r="T226" s="175"/>
      <c r="AT226" s="171" t="s">
        <v>145</v>
      </c>
      <c r="AU226" s="171" t="s">
        <v>82</v>
      </c>
      <c r="AV226" s="15" t="s">
        <v>80</v>
      </c>
      <c r="AW226" s="15" t="s">
        <v>28</v>
      </c>
      <c r="AX226" s="15" t="s">
        <v>72</v>
      </c>
      <c r="AY226" s="171" t="s">
        <v>134</v>
      </c>
    </row>
    <row r="227" spans="1:65" s="13" customFormat="1">
      <c r="B227" s="155"/>
      <c r="D227" s="156" t="s">
        <v>145</v>
      </c>
      <c r="E227" s="157" t="s">
        <v>1</v>
      </c>
      <c r="F227" s="158" t="s">
        <v>287</v>
      </c>
      <c r="H227" s="159">
        <v>10.228</v>
      </c>
      <c r="L227" s="155"/>
      <c r="M227" s="160"/>
      <c r="N227" s="161"/>
      <c r="O227" s="161"/>
      <c r="P227" s="161"/>
      <c r="Q227" s="161"/>
      <c r="R227" s="161"/>
      <c r="S227" s="161"/>
      <c r="T227" s="162"/>
      <c r="AT227" s="157" t="s">
        <v>145</v>
      </c>
      <c r="AU227" s="157" t="s">
        <v>82</v>
      </c>
      <c r="AV227" s="13" t="s">
        <v>82</v>
      </c>
      <c r="AW227" s="13" t="s">
        <v>28</v>
      </c>
      <c r="AX227" s="13" t="s">
        <v>80</v>
      </c>
      <c r="AY227" s="157" t="s">
        <v>134</v>
      </c>
    </row>
    <row r="228" spans="1:65" s="2" customFormat="1" ht="16.5" customHeight="1">
      <c r="A228" s="29"/>
      <c r="B228" s="141"/>
      <c r="C228" s="176" t="s">
        <v>288</v>
      </c>
      <c r="D228" s="176" t="s">
        <v>203</v>
      </c>
      <c r="E228" s="177" t="s">
        <v>289</v>
      </c>
      <c r="F228" s="178" t="s">
        <v>290</v>
      </c>
      <c r="G228" s="179" t="s">
        <v>291</v>
      </c>
      <c r="H228" s="180">
        <v>17387.599999999999</v>
      </c>
      <c r="I228" s="181"/>
      <c r="J228" s="181">
        <f>ROUND(I228*H228,2)</f>
        <v>0</v>
      </c>
      <c r="K228" s="182"/>
      <c r="L228" s="183"/>
      <c r="M228" s="184" t="s">
        <v>1</v>
      </c>
      <c r="N228" s="185" t="s">
        <v>37</v>
      </c>
      <c r="O228" s="151">
        <v>0</v>
      </c>
      <c r="P228" s="151">
        <f>O228*H228</f>
        <v>0</v>
      </c>
      <c r="Q228" s="151">
        <v>1E-3</v>
      </c>
      <c r="R228" s="151">
        <f>Q228*H228</f>
        <v>17.387599999999999</v>
      </c>
      <c r="S228" s="151">
        <v>0</v>
      </c>
      <c r="T228" s="152">
        <f>S228*H228</f>
        <v>0</v>
      </c>
      <c r="U228" s="29"/>
      <c r="V228" s="29"/>
      <c r="W228" s="29"/>
      <c r="X228" s="29"/>
      <c r="Y228" s="29"/>
      <c r="Z228" s="29"/>
      <c r="AA228" s="29"/>
      <c r="AB228" s="29"/>
      <c r="AC228" s="29"/>
      <c r="AD228" s="29"/>
      <c r="AE228" s="29"/>
      <c r="AR228" s="153" t="s">
        <v>174</v>
      </c>
      <c r="AT228" s="153" t="s">
        <v>203</v>
      </c>
      <c r="AU228" s="153" t="s">
        <v>82</v>
      </c>
      <c r="AY228" s="17" t="s">
        <v>134</v>
      </c>
      <c r="BE228" s="154">
        <f>IF(N228="základní",J228,0)</f>
        <v>0</v>
      </c>
      <c r="BF228" s="154">
        <f>IF(N228="snížená",J228,0)</f>
        <v>0</v>
      </c>
      <c r="BG228" s="154">
        <f>IF(N228="zákl. přenesená",J228,0)</f>
        <v>0</v>
      </c>
      <c r="BH228" s="154">
        <f>IF(N228="sníž. přenesená",J228,0)</f>
        <v>0</v>
      </c>
      <c r="BI228" s="154">
        <f>IF(N228="nulová",J228,0)</f>
        <v>0</v>
      </c>
      <c r="BJ228" s="17" t="s">
        <v>80</v>
      </c>
      <c r="BK228" s="154">
        <f>ROUND(I228*H228,2)</f>
        <v>0</v>
      </c>
      <c r="BL228" s="17" t="s">
        <v>140</v>
      </c>
      <c r="BM228" s="153" t="s">
        <v>292</v>
      </c>
    </row>
    <row r="229" spans="1:65" s="13" customFormat="1">
      <c r="B229" s="155"/>
      <c r="D229" s="156" t="s">
        <v>145</v>
      </c>
      <c r="E229" s="157" t="s">
        <v>1</v>
      </c>
      <c r="F229" s="158" t="s">
        <v>293</v>
      </c>
      <c r="H229" s="159">
        <v>17387.599999999999</v>
      </c>
      <c r="L229" s="155"/>
      <c r="M229" s="160"/>
      <c r="N229" s="161"/>
      <c r="O229" s="161"/>
      <c r="P229" s="161"/>
      <c r="Q229" s="161"/>
      <c r="R229" s="161"/>
      <c r="S229" s="161"/>
      <c r="T229" s="162"/>
      <c r="AT229" s="157" t="s">
        <v>145</v>
      </c>
      <c r="AU229" s="157" t="s">
        <v>82</v>
      </c>
      <c r="AV229" s="13" t="s">
        <v>82</v>
      </c>
      <c r="AW229" s="13" t="s">
        <v>28</v>
      </c>
      <c r="AX229" s="13" t="s">
        <v>80</v>
      </c>
      <c r="AY229" s="157" t="s">
        <v>134</v>
      </c>
    </row>
    <row r="230" spans="1:65" s="2" customFormat="1" ht="16.5" customHeight="1">
      <c r="A230" s="29"/>
      <c r="B230" s="141"/>
      <c r="C230" s="142" t="s">
        <v>294</v>
      </c>
      <c r="D230" s="142" t="s">
        <v>136</v>
      </c>
      <c r="E230" s="143" t="s">
        <v>295</v>
      </c>
      <c r="F230" s="144" t="s">
        <v>296</v>
      </c>
      <c r="G230" s="145" t="s">
        <v>199</v>
      </c>
      <c r="H230" s="146">
        <v>3962.4789999999998</v>
      </c>
      <c r="I230" s="147"/>
      <c r="J230" s="147">
        <f>ROUND(I230*H230,2)</f>
        <v>0</v>
      </c>
      <c r="K230" s="148"/>
      <c r="L230" s="30"/>
      <c r="M230" s="149" t="s">
        <v>1</v>
      </c>
      <c r="N230" s="150" t="s">
        <v>37</v>
      </c>
      <c r="O230" s="151">
        <v>8.9999999999999993E-3</v>
      </c>
      <c r="P230" s="151">
        <f>O230*H230</f>
        <v>35.662310999999995</v>
      </c>
      <c r="Q230" s="151">
        <v>0</v>
      </c>
      <c r="R230" s="151">
        <f>Q230*H230</f>
        <v>0</v>
      </c>
      <c r="S230" s="151">
        <v>0</v>
      </c>
      <c r="T230" s="152">
        <f>S230*H230</f>
        <v>0</v>
      </c>
      <c r="U230" s="29"/>
      <c r="V230" s="29"/>
      <c r="W230" s="29"/>
      <c r="X230" s="29"/>
      <c r="Y230" s="29"/>
      <c r="Z230" s="29"/>
      <c r="AA230" s="29"/>
      <c r="AB230" s="29"/>
      <c r="AC230" s="29"/>
      <c r="AD230" s="29"/>
      <c r="AE230" s="29"/>
      <c r="AR230" s="153" t="s">
        <v>140</v>
      </c>
      <c r="AT230" s="153" t="s">
        <v>136</v>
      </c>
      <c r="AU230" s="153" t="s">
        <v>82</v>
      </c>
      <c r="AY230" s="17" t="s">
        <v>134</v>
      </c>
      <c r="BE230" s="154">
        <f>IF(N230="základní",J230,0)</f>
        <v>0</v>
      </c>
      <c r="BF230" s="154">
        <f>IF(N230="snížená",J230,0)</f>
        <v>0</v>
      </c>
      <c r="BG230" s="154">
        <f>IF(N230="zákl. přenesená",J230,0)</f>
        <v>0</v>
      </c>
      <c r="BH230" s="154">
        <f>IF(N230="sníž. přenesená",J230,0)</f>
        <v>0</v>
      </c>
      <c r="BI230" s="154">
        <f>IF(N230="nulová",J230,0)</f>
        <v>0</v>
      </c>
      <c r="BJ230" s="17" t="s">
        <v>80</v>
      </c>
      <c r="BK230" s="154">
        <f>ROUND(I230*H230,2)</f>
        <v>0</v>
      </c>
      <c r="BL230" s="17" t="s">
        <v>140</v>
      </c>
      <c r="BM230" s="153" t="s">
        <v>297</v>
      </c>
    </row>
    <row r="231" spans="1:65" s="13" customFormat="1">
      <c r="B231" s="155"/>
      <c r="D231" s="156" t="s">
        <v>145</v>
      </c>
      <c r="E231" s="157" t="s">
        <v>1</v>
      </c>
      <c r="F231" s="158" t="s">
        <v>298</v>
      </c>
      <c r="H231" s="159">
        <v>1183.2</v>
      </c>
      <c r="L231" s="155"/>
      <c r="M231" s="160"/>
      <c r="N231" s="161"/>
      <c r="O231" s="161"/>
      <c r="P231" s="161"/>
      <c r="Q231" s="161"/>
      <c r="R231" s="161"/>
      <c r="S231" s="161"/>
      <c r="T231" s="162"/>
      <c r="AT231" s="157" t="s">
        <v>145</v>
      </c>
      <c r="AU231" s="157" t="s">
        <v>82</v>
      </c>
      <c r="AV231" s="13" t="s">
        <v>82</v>
      </c>
      <c r="AW231" s="13" t="s">
        <v>28</v>
      </c>
      <c r="AX231" s="13" t="s">
        <v>72</v>
      </c>
      <c r="AY231" s="157" t="s">
        <v>134</v>
      </c>
    </row>
    <row r="232" spans="1:65" s="13" customFormat="1">
      <c r="B232" s="155"/>
      <c r="D232" s="156" t="s">
        <v>145</v>
      </c>
      <c r="E232" s="157" t="s">
        <v>1</v>
      </c>
      <c r="F232" s="158" t="s">
        <v>299</v>
      </c>
      <c r="H232" s="159">
        <v>2182</v>
      </c>
      <c r="L232" s="155"/>
      <c r="M232" s="160"/>
      <c r="N232" s="161"/>
      <c r="O232" s="161"/>
      <c r="P232" s="161"/>
      <c r="Q232" s="161"/>
      <c r="R232" s="161"/>
      <c r="S232" s="161"/>
      <c r="T232" s="162"/>
      <c r="AT232" s="157" t="s">
        <v>145</v>
      </c>
      <c r="AU232" s="157" t="s">
        <v>82</v>
      </c>
      <c r="AV232" s="13" t="s">
        <v>82</v>
      </c>
      <c r="AW232" s="13" t="s">
        <v>28</v>
      </c>
      <c r="AX232" s="13" t="s">
        <v>72</v>
      </c>
      <c r="AY232" s="157" t="s">
        <v>134</v>
      </c>
    </row>
    <row r="233" spans="1:65" s="13" customFormat="1">
      <c r="B233" s="155"/>
      <c r="D233" s="156" t="s">
        <v>145</v>
      </c>
      <c r="E233" s="157" t="s">
        <v>1</v>
      </c>
      <c r="F233" s="158" t="s">
        <v>264</v>
      </c>
      <c r="H233" s="159">
        <v>145.09</v>
      </c>
      <c r="L233" s="155"/>
      <c r="M233" s="160"/>
      <c r="N233" s="161"/>
      <c r="O233" s="161"/>
      <c r="P233" s="161"/>
      <c r="Q233" s="161"/>
      <c r="R233" s="161"/>
      <c r="S233" s="161"/>
      <c r="T233" s="162"/>
      <c r="AT233" s="157" t="s">
        <v>145</v>
      </c>
      <c r="AU233" s="157" t="s">
        <v>82</v>
      </c>
      <c r="AV233" s="13" t="s">
        <v>82</v>
      </c>
      <c r="AW233" s="13" t="s">
        <v>28</v>
      </c>
      <c r="AX233" s="13" t="s">
        <v>72</v>
      </c>
      <c r="AY233" s="157" t="s">
        <v>134</v>
      </c>
    </row>
    <row r="234" spans="1:65" s="13" customFormat="1">
      <c r="B234" s="155"/>
      <c r="D234" s="156" t="s">
        <v>145</v>
      </c>
      <c r="E234" s="157" t="s">
        <v>1</v>
      </c>
      <c r="F234" s="158" t="s">
        <v>265</v>
      </c>
      <c r="H234" s="159">
        <v>441.065</v>
      </c>
      <c r="L234" s="155"/>
      <c r="M234" s="160"/>
      <c r="N234" s="161"/>
      <c r="O234" s="161"/>
      <c r="P234" s="161"/>
      <c r="Q234" s="161"/>
      <c r="R234" s="161"/>
      <c r="S234" s="161"/>
      <c r="T234" s="162"/>
      <c r="AT234" s="157" t="s">
        <v>145</v>
      </c>
      <c r="AU234" s="157" t="s">
        <v>82</v>
      </c>
      <c r="AV234" s="13" t="s">
        <v>82</v>
      </c>
      <c r="AW234" s="13" t="s">
        <v>28</v>
      </c>
      <c r="AX234" s="13" t="s">
        <v>72</v>
      </c>
      <c r="AY234" s="157" t="s">
        <v>134</v>
      </c>
    </row>
    <row r="235" spans="1:65" s="13" customFormat="1">
      <c r="B235" s="155"/>
      <c r="D235" s="156" t="s">
        <v>145</v>
      </c>
      <c r="E235" s="157" t="s">
        <v>1</v>
      </c>
      <c r="F235" s="158" t="s">
        <v>266</v>
      </c>
      <c r="H235" s="159">
        <v>11.124000000000001</v>
      </c>
      <c r="L235" s="155"/>
      <c r="M235" s="160"/>
      <c r="N235" s="161"/>
      <c r="O235" s="161"/>
      <c r="P235" s="161"/>
      <c r="Q235" s="161"/>
      <c r="R235" s="161"/>
      <c r="S235" s="161"/>
      <c r="T235" s="162"/>
      <c r="AT235" s="157" t="s">
        <v>145</v>
      </c>
      <c r="AU235" s="157" t="s">
        <v>82</v>
      </c>
      <c r="AV235" s="13" t="s">
        <v>82</v>
      </c>
      <c r="AW235" s="13" t="s">
        <v>28</v>
      </c>
      <c r="AX235" s="13" t="s">
        <v>72</v>
      </c>
      <c r="AY235" s="157" t="s">
        <v>134</v>
      </c>
    </row>
    <row r="236" spans="1:65" s="14" customFormat="1">
      <c r="B236" s="163"/>
      <c r="D236" s="156" t="s">
        <v>145</v>
      </c>
      <c r="E236" s="164" t="s">
        <v>1</v>
      </c>
      <c r="F236" s="165" t="s">
        <v>152</v>
      </c>
      <c r="H236" s="166">
        <v>3962.4789999999998</v>
      </c>
      <c r="L236" s="163"/>
      <c r="M236" s="167"/>
      <c r="N236" s="168"/>
      <c r="O236" s="168"/>
      <c r="P236" s="168"/>
      <c r="Q236" s="168"/>
      <c r="R236" s="168"/>
      <c r="S236" s="168"/>
      <c r="T236" s="169"/>
      <c r="AT236" s="164" t="s">
        <v>145</v>
      </c>
      <c r="AU236" s="164" t="s">
        <v>82</v>
      </c>
      <c r="AV236" s="14" t="s">
        <v>140</v>
      </c>
      <c r="AW236" s="14" t="s">
        <v>28</v>
      </c>
      <c r="AX236" s="14" t="s">
        <v>80</v>
      </c>
      <c r="AY236" s="164" t="s">
        <v>134</v>
      </c>
    </row>
    <row r="237" spans="1:65" s="2" customFormat="1" ht="37.799999999999997" customHeight="1">
      <c r="A237" s="29"/>
      <c r="B237" s="141"/>
      <c r="C237" s="142" t="s">
        <v>300</v>
      </c>
      <c r="D237" s="142" t="s">
        <v>136</v>
      </c>
      <c r="E237" s="143" t="s">
        <v>301</v>
      </c>
      <c r="F237" s="144" t="s">
        <v>302</v>
      </c>
      <c r="G237" s="145" t="s">
        <v>139</v>
      </c>
      <c r="H237" s="146">
        <v>4332.3999999999996</v>
      </c>
      <c r="I237" s="147"/>
      <c r="J237" s="147">
        <f>ROUND(I237*H237,2)</f>
        <v>0</v>
      </c>
      <c r="K237" s="148"/>
      <c r="L237" s="30"/>
      <c r="M237" s="149" t="s">
        <v>1</v>
      </c>
      <c r="N237" s="150" t="s">
        <v>37</v>
      </c>
      <c r="O237" s="151">
        <v>4.0000000000000001E-3</v>
      </c>
      <c r="P237" s="151">
        <f>O237*H237</f>
        <v>17.329599999999999</v>
      </c>
      <c r="Q237" s="151">
        <v>0</v>
      </c>
      <c r="R237" s="151">
        <f>Q237*H237</f>
        <v>0</v>
      </c>
      <c r="S237" s="151">
        <v>0</v>
      </c>
      <c r="T237" s="152">
        <f>S237*H237</f>
        <v>0</v>
      </c>
      <c r="U237" s="29"/>
      <c r="V237" s="29"/>
      <c r="W237" s="29"/>
      <c r="X237" s="29"/>
      <c r="Y237" s="29"/>
      <c r="Z237" s="29"/>
      <c r="AA237" s="29"/>
      <c r="AB237" s="29"/>
      <c r="AC237" s="29"/>
      <c r="AD237" s="29"/>
      <c r="AE237" s="29"/>
      <c r="AR237" s="153" t="s">
        <v>140</v>
      </c>
      <c r="AT237" s="153" t="s">
        <v>136</v>
      </c>
      <c r="AU237" s="153" t="s">
        <v>82</v>
      </c>
      <c r="AY237" s="17" t="s">
        <v>134</v>
      </c>
      <c r="BE237" s="154">
        <f>IF(N237="základní",J237,0)</f>
        <v>0</v>
      </c>
      <c r="BF237" s="154">
        <f>IF(N237="snížená",J237,0)</f>
        <v>0</v>
      </c>
      <c r="BG237" s="154">
        <f>IF(N237="zákl. přenesená",J237,0)</f>
        <v>0</v>
      </c>
      <c r="BH237" s="154">
        <f>IF(N237="sníž. přenesená",J237,0)</f>
        <v>0</v>
      </c>
      <c r="BI237" s="154">
        <f>IF(N237="nulová",J237,0)</f>
        <v>0</v>
      </c>
      <c r="BJ237" s="17" t="s">
        <v>80</v>
      </c>
      <c r="BK237" s="154">
        <f>ROUND(I237*H237,2)</f>
        <v>0</v>
      </c>
      <c r="BL237" s="17" t="s">
        <v>140</v>
      </c>
      <c r="BM237" s="153" t="s">
        <v>303</v>
      </c>
    </row>
    <row r="238" spans="1:65" s="13" customFormat="1">
      <c r="B238" s="155"/>
      <c r="D238" s="156" t="s">
        <v>145</v>
      </c>
      <c r="E238" s="157" t="s">
        <v>1</v>
      </c>
      <c r="F238" s="158" t="s">
        <v>304</v>
      </c>
      <c r="H238" s="159">
        <v>3361</v>
      </c>
      <c r="L238" s="155"/>
      <c r="M238" s="160"/>
      <c r="N238" s="161"/>
      <c r="O238" s="161"/>
      <c r="P238" s="161"/>
      <c r="Q238" s="161"/>
      <c r="R238" s="161"/>
      <c r="S238" s="161"/>
      <c r="T238" s="162"/>
      <c r="AT238" s="157" t="s">
        <v>145</v>
      </c>
      <c r="AU238" s="157" t="s">
        <v>82</v>
      </c>
      <c r="AV238" s="13" t="s">
        <v>82</v>
      </c>
      <c r="AW238" s="13" t="s">
        <v>28</v>
      </c>
      <c r="AX238" s="13" t="s">
        <v>72</v>
      </c>
      <c r="AY238" s="157" t="s">
        <v>134</v>
      </c>
    </row>
    <row r="239" spans="1:65" s="13" customFormat="1">
      <c r="B239" s="155"/>
      <c r="D239" s="156" t="s">
        <v>145</v>
      </c>
      <c r="E239" s="157" t="s">
        <v>1</v>
      </c>
      <c r="F239" s="158" t="s">
        <v>305</v>
      </c>
      <c r="H239" s="159">
        <v>971.4</v>
      </c>
      <c r="L239" s="155"/>
      <c r="M239" s="160"/>
      <c r="N239" s="161"/>
      <c r="O239" s="161"/>
      <c r="P239" s="161"/>
      <c r="Q239" s="161"/>
      <c r="R239" s="161"/>
      <c r="S239" s="161"/>
      <c r="T239" s="162"/>
      <c r="AT239" s="157" t="s">
        <v>145</v>
      </c>
      <c r="AU239" s="157" t="s">
        <v>82</v>
      </c>
      <c r="AV239" s="13" t="s">
        <v>82</v>
      </c>
      <c r="AW239" s="13" t="s">
        <v>28</v>
      </c>
      <c r="AX239" s="13" t="s">
        <v>72</v>
      </c>
      <c r="AY239" s="157" t="s">
        <v>134</v>
      </c>
    </row>
    <row r="240" spans="1:65" s="14" customFormat="1">
      <c r="B240" s="163"/>
      <c r="D240" s="156" t="s">
        <v>145</v>
      </c>
      <c r="E240" s="164" t="s">
        <v>1</v>
      </c>
      <c r="F240" s="165" t="s">
        <v>152</v>
      </c>
      <c r="H240" s="166">
        <v>4332.3999999999996</v>
      </c>
      <c r="L240" s="163"/>
      <c r="M240" s="167"/>
      <c r="N240" s="168"/>
      <c r="O240" s="168"/>
      <c r="P240" s="168"/>
      <c r="Q240" s="168"/>
      <c r="R240" s="168"/>
      <c r="S240" s="168"/>
      <c r="T240" s="169"/>
      <c r="AT240" s="164" t="s">
        <v>145</v>
      </c>
      <c r="AU240" s="164" t="s">
        <v>82</v>
      </c>
      <c r="AV240" s="14" t="s">
        <v>140</v>
      </c>
      <c r="AW240" s="14" t="s">
        <v>28</v>
      </c>
      <c r="AX240" s="14" t="s">
        <v>80</v>
      </c>
      <c r="AY240" s="164" t="s">
        <v>134</v>
      </c>
    </row>
    <row r="241" spans="1:65" s="2" customFormat="1" ht="24.15" customHeight="1">
      <c r="A241" s="29"/>
      <c r="B241" s="141"/>
      <c r="C241" s="142" t="s">
        <v>306</v>
      </c>
      <c r="D241" s="142" t="s">
        <v>136</v>
      </c>
      <c r="E241" s="143" t="s">
        <v>307</v>
      </c>
      <c r="F241" s="144" t="s">
        <v>308</v>
      </c>
      <c r="G241" s="145" t="s">
        <v>139</v>
      </c>
      <c r="H241" s="146">
        <v>4332.3999999999996</v>
      </c>
      <c r="I241" s="147"/>
      <c r="J241" s="147">
        <f>ROUND(I241*H241,2)</f>
        <v>0</v>
      </c>
      <c r="K241" s="148"/>
      <c r="L241" s="30"/>
      <c r="M241" s="149" t="s">
        <v>1</v>
      </c>
      <c r="N241" s="150" t="s">
        <v>37</v>
      </c>
      <c r="O241" s="151">
        <v>0.66800000000000004</v>
      </c>
      <c r="P241" s="151">
        <f>O241*H241</f>
        <v>2894.0432000000001</v>
      </c>
      <c r="Q241" s="151">
        <v>0</v>
      </c>
      <c r="R241" s="151">
        <f>Q241*H241</f>
        <v>0</v>
      </c>
      <c r="S241" s="151">
        <v>0</v>
      </c>
      <c r="T241" s="152">
        <f>S241*H241</f>
        <v>0</v>
      </c>
      <c r="U241" s="29"/>
      <c r="V241" s="29"/>
      <c r="W241" s="29"/>
      <c r="X241" s="29"/>
      <c r="Y241" s="29"/>
      <c r="Z241" s="29"/>
      <c r="AA241" s="29"/>
      <c r="AB241" s="29"/>
      <c r="AC241" s="29"/>
      <c r="AD241" s="29"/>
      <c r="AE241" s="29"/>
      <c r="AR241" s="153" t="s">
        <v>140</v>
      </c>
      <c r="AT241" s="153" t="s">
        <v>136</v>
      </c>
      <c r="AU241" s="153" t="s">
        <v>82</v>
      </c>
      <c r="AY241" s="17" t="s">
        <v>134</v>
      </c>
      <c r="BE241" s="154">
        <f>IF(N241="základní",J241,0)</f>
        <v>0</v>
      </c>
      <c r="BF241" s="154">
        <f>IF(N241="snížená",J241,0)</f>
        <v>0</v>
      </c>
      <c r="BG241" s="154">
        <f>IF(N241="zákl. přenesená",J241,0)</f>
        <v>0</v>
      </c>
      <c r="BH241" s="154">
        <f>IF(N241="sníž. přenesená",J241,0)</f>
        <v>0</v>
      </c>
      <c r="BI241" s="154">
        <f>IF(N241="nulová",J241,0)</f>
        <v>0</v>
      </c>
      <c r="BJ241" s="17" t="s">
        <v>80</v>
      </c>
      <c r="BK241" s="154">
        <f>ROUND(I241*H241,2)</f>
        <v>0</v>
      </c>
      <c r="BL241" s="17" t="s">
        <v>140</v>
      </c>
      <c r="BM241" s="153" t="s">
        <v>309</v>
      </c>
    </row>
    <row r="242" spans="1:65" s="13" customFormat="1">
      <c r="B242" s="155"/>
      <c r="D242" s="156" t="s">
        <v>145</v>
      </c>
      <c r="E242" s="157" t="s">
        <v>1</v>
      </c>
      <c r="F242" s="158" t="s">
        <v>304</v>
      </c>
      <c r="H242" s="159">
        <v>3361</v>
      </c>
      <c r="L242" s="155"/>
      <c r="M242" s="160"/>
      <c r="N242" s="161"/>
      <c r="O242" s="161"/>
      <c r="P242" s="161"/>
      <c r="Q242" s="161"/>
      <c r="R242" s="161"/>
      <c r="S242" s="161"/>
      <c r="T242" s="162"/>
      <c r="AT242" s="157" t="s">
        <v>145</v>
      </c>
      <c r="AU242" s="157" t="s">
        <v>82</v>
      </c>
      <c r="AV242" s="13" t="s">
        <v>82</v>
      </c>
      <c r="AW242" s="13" t="s">
        <v>28</v>
      </c>
      <c r="AX242" s="13" t="s">
        <v>72</v>
      </c>
      <c r="AY242" s="157" t="s">
        <v>134</v>
      </c>
    </row>
    <row r="243" spans="1:65" s="13" customFormat="1">
      <c r="B243" s="155"/>
      <c r="D243" s="156" t="s">
        <v>145</v>
      </c>
      <c r="E243" s="157" t="s">
        <v>1</v>
      </c>
      <c r="F243" s="158" t="s">
        <v>305</v>
      </c>
      <c r="H243" s="159">
        <v>971.4</v>
      </c>
      <c r="L243" s="155"/>
      <c r="M243" s="160"/>
      <c r="N243" s="161"/>
      <c r="O243" s="161"/>
      <c r="P243" s="161"/>
      <c r="Q243" s="161"/>
      <c r="R243" s="161"/>
      <c r="S243" s="161"/>
      <c r="T243" s="162"/>
      <c r="AT243" s="157" t="s">
        <v>145</v>
      </c>
      <c r="AU243" s="157" t="s">
        <v>82</v>
      </c>
      <c r="AV243" s="13" t="s">
        <v>82</v>
      </c>
      <c r="AW243" s="13" t="s">
        <v>28</v>
      </c>
      <c r="AX243" s="13" t="s">
        <v>72</v>
      </c>
      <c r="AY243" s="157" t="s">
        <v>134</v>
      </c>
    </row>
    <row r="244" spans="1:65" s="14" customFormat="1">
      <c r="B244" s="163"/>
      <c r="D244" s="156" t="s">
        <v>145</v>
      </c>
      <c r="E244" s="164" t="s">
        <v>1</v>
      </c>
      <c r="F244" s="165" t="s">
        <v>152</v>
      </c>
      <c r="H244" s="166">
        <v>4332.3999999999996</v>
      </c>
      <c r="L244" s="163"/>
      <c r="M244" s="167"/>
      <c r="N244" s="168"/>
      <c r="O244" s="168"/>
      <c r="P244" s="168"/>
      <c r="Q244" s="168"/>
      <c r="R244" s="168"/>
      <c r="S244" s="168"/>
      <c r="T244" s="169"/>
      <c r="AT244" s="164" t="s">
        <v>145</v>
      </c>
      <c r="AU244" s="164" t="s">
        <v>82</v>
      </c>
      <c r="AV244" s="14" t="s">
        <v>140</v>
      </c>
      <c r="AW244" s="14" t="s">
        <v>28</v>
      </c>
      <c r="AX244" s="14" t="s">
        <v>80</v>
      </c>
      <c r="AY244" s="164" t="s">
        <v>134</v>
      </c>
    </row>
    <row r="245" spans="1:65" s="2" customFormat="1" ht="16.5" customHeight="1">
      <c r="A245" s="29"/>
      <c r="B245" s="141"/>
      <c r="C245" s="176" t="s">
        <v>310</v>
      </c>
      <c r="D245" s="176" t="s">
        <v>203</v>
      </c>
      <c r="E245" s="177" t="s">
        <v>311</v>
      </c>
      <c r="F245" s="178" t="s">
        <v>312</v>
      </c>
      <c r="G245" s="179" t="s">
        <v>199</v>
      </c>
      <c r="H245" s="180">
        <v>227.452</v>
      </c>
      <c r="I245" s="181"/>
      <c r="J245" s="181">
        <f>ROUND(I245*H245,2)</f>
        <v>0</v>
      </c>
      <c r="K245" s="182"/>
      <c r="L245" s="183"/>
      <c r="M245" s="184" t="s">
        <v>1</v>
      </c>
      <c r="N245" s="185" t="s">
        <v>37</v>
      </c>
      <c r="O245" s="151">
        <v>0</v>
      </c>
      <c r="P245" s="151">
        <f>O245*H245</f>
        <v>0</v>
      </c>
      <c r="Q245" s="151">
        <v>0.21</v>
      </c>
      <c r="R245" s="151">
        <f>Q245*H245</f>
        <v>47.764919999999996</v>
      </c>
      <c r="S245" s="151">
        <v>0</v>
      </c>
      <c r="T245" s="152">
        <f>S245*H245</f>
        <v>0</v>
      </c>
      <c r="U245" s="29"/>
      <c r="V245" s="29"/>
      <c r="W245" s="29"/>
      <c r="X245" s="29"/>
      <c r="Y245" s="29"/>
      <c r="Z245" s="29"/>
      <c r="AA245" s="29"/>
      <c r="AB245" s="29"/>
      <c r="AC245" s="29"/>
      <c r="AD245" s="29"/>
      <c r="AE245" s="29"/>
      <c r="AR245" s="153" t="s">
        <v>174</v>
      </c>
      <c r="AT245" s="153" t="s">
        <v>203</v>
      </c>
      <c r="AU245" s="153" t="s">
        <v>82</v>
      </c>
      <c r="AY245" s="17" t="s">
        <v>134</v>
      </c>
      <c r="BE245" s="154">
        <f>IF(N245="základní",J245,0)</f>
        <v>0</v>
      </c>
      <c r="BF245" s="154">
        <f>IF(N245="snížená",J245,0)</f>
        <v>0</v>
      </c>
      <c r="BG245" s="154">
        <f>IF(N245="zákl. přenesená",J245,0)</f>
        <v>0</v>
      </c>
      <c r="BH245" s="154">
        <f>IF(N245="sníž. přenesená",J245,0)</f>
        <v>0</v>
      </c>
      <c r="BI245" s="154">
        <f>IF(N245="nulová",J245,0)</f>
        <v>0</v>
      </c>
      <c r="BJ245" s="17" t="s">
        <v>80</v>
      </c>
      <c r="BK245" s="154">
        <f>ROUND(I245*H245,2)</f>
        <v>0</v>
      </c>
      <c r="BL245" s="17" t="s">
        <v>140</v>
      </c>
      <c r="BM245" s="153" t="s">
        <v>313</v>
      </c>
    </row>
    <row r="246" spans="1:65" s="13" customFormat="1">
      <c r="B246" s="155"/>
      <c r="D246" s="156" t="s">
        <v>145</v>
      </c>
      <c r="E246" s="157" t="s">
        <v>1</v>
      </c>
      <c r="F246" s="158" t="s">
        <v>314</v>
      </c>
      <c r="H246" s="159">
        <v>176.453</v>
      </c>
      <c r="L246" s="155"/>
      <c r="M246" s="160"/>
      <c r="N246" s="161"/>
      <c r="O246" s="161"/>
      <c r="P246" s="161"/>
      <c r="Q246" s="161"/>
      <c r="R246" s="161"/>
      <c r="S246" s="161"/>
      <c r="T246" s="162"/>
      <c r="AT246" s="157" t="s">
        <v>145</v>
      </c>
      <c r="AU246" s="157" t="s">
        <v>82</v>
      </c>
      <c r="AV246" s="13" t="s">
        <v>82</v>
      </c>
      <c r="AW246" s="13" t="s">
        <v>28</v>
      </c>
      <c r="AX246" s="13" t="s">
        <v>72</v>
      </c>
      <c r="AY246" s="157" t="s">
        <v>134</v>
      </c>
    </row>
    <row r="247" spans="1:65" s="13" customFormat="1">
      <c r="B247" s="155"/>
      <c r="D247" s="156" t="s">
        <v>145</v>
      </c>
      <c r="E247" s="157" t="s">
        <v>1</v>
      </c>
      <c r="F247" s="158" t="s">
        <v>315</v>
      </c>
      <c r="H247" s="159">
        <v>50.999000000000002</v>
      </c>
      <c r="L247" s="155"/>
      <c r="M247" s="160"/>
      <c r="N247" s="161"/>
      <c r="O247" s="161"/>
      <c r="P247" s="161"/>
      <c r="Q247" s="161"/>
      <c r="R247" s="161"/>
      <c r="S247" s="161"/>
      <c r="T247" s="162"/>
      <c r="AT247" s="157" t="s">
        <v>145</v>
      </c>
      <c r="AU247" s="157" t="s">
        <v>82</v>
      </c>
      <c r="AV247" s="13" t="s">
        <v>82</v>
      </c>
      <c r="AW247" s="13" t="s">
        <v>28</v>
      </c>
      <c r="AX247" s="13" t="s">
        <v>72</v>
      </c>
      <c r="AY247" s="157" t="s">
        <v>134</v>
      </c>
    </row>
    <row r="248" spans="1:65" s="14" customFormat="1">
      <c r="B248" s="163"/>
      <c r="D248" s="156" t="s">
        <v>145</v>
      </c>
      <c r="E248" s="164" t="s">
        <v>1</v>
      </c>
      <c r="F248" s="165" t="s">
        <v>152</v>
      </c>
      <c r="H248" s="166">
        <v>227.452</v>
      </c>
      <c r="L248" s="163"/>
      <c r="M248" s="167"/>
      <c r="N248" s="168"/>
      <c r="O248" s="168"/>
      <c r="P248" s="168"/>
      <c r="Q248" s="168"/>
      <c r="R248" s="168"/>
      <c r="S248" s="168"/>
      <c r="T248" s="169"/>
      <c r="AT248" s="164" t="s">
        <v>145</v>
      </c>
      <c r="AU248" s="164" t="s">
        <v>82</v>
      </c>
      <c r="AV248" s="14" t="s">
        <v>140</v>
      </c>
      <c r="AW248" s="14" t="s">
        <v>28</v>
      </c>
      <c r="AX248" s="14" t="s">
        <v>80</v>
      </c>
      <c r="AY248" s="164" t="s">
        <v>134</v>
      </c>
    </row>
    <row r="249" spans="1:65" s="2" customFormat="1" ht="24.15" customHeight="1">
      <c r="A249" s="29"/>
      <c r="B249" s="141"/>
      <c r="C249" s="142" t="s">
        <v>316</v>
      </c>
      <c r="D249" s="142" t="s">
        <v>136</v>
      </c>
      <c r="E249" s="143" t="s">
        <v>317</v>
      </c>
      <c r="F249" s="144" t="s">
        <v>318</v>
      </c>
      <c r="G249" s="145" t="s">
        <v>139</v>
      </c>
      <c r="H249" s="146">
        <v>971.4</v>
      </c>
      <c r="I249" s="147"/>
      <c r="J249" s="147">
        <f>ROUND(I249*H249,2)</f>
        <v>0</v>
      </c>
      <c r="K249" s="148"/>
      <c r="L249" s="30"/>
      <c r="M249" s="149" t="s">
        <v>1</v>
      </c>
      <c r="N249" s="150" t="s">
        <v>37</v>
      </c>
      <c r="O249" s="151">
        <v>5.8000000000000003E-2</v>
      </c>
      <c r="P249" s="151">
        <f>O249*H249</f>
        <v>56.341200000000001</v>
      </c>
      <c r="Q249" s="151">
        <v>0</v>
      </c>
      <c r="R249" s="151">
        <f>Q249*H249</f>
        <v>0</v>
      </c>
      <c r="S249" s="151">
        <v>0</v>
      </c>
      <c r="T249" s="152">
        <f>S249*H249</f>
        <v>0</v>
      </c>
      <c r="U249" s="29"/>
      <c r="V249" s="29"/>
      <c r="W249" s="29"/>
      <c r="X249" s="29"/>
      <c r="Y249" s="29"/>
      <c r="Z249" s="29"/>
      <c r="AA249" s="29"/>
      <c r="AB249" s="29"/>
      <c r="AC249" s="29"/>
      <c r="AD249" s="29"/>
      <c r="AE249" s="29"/>
      <c r="AR249" s="153" t="s">
        <v>140</v>
      </c>
      <c r="AT249" s="153" t="s">
        <v>136</v>
      </c>
      <c r="AU249" s="153" t="s">
        <v>82</v>
      </c>
      <c r="AY249" s="17" t="s">
        <v>134</v>
      </c>
      <c r="BE249" s="154">
        <f>IF(N249="základní",J249,0)</f>
        <v>0</v>
      </c>
      <c r="BF249" s="154">
        <f>IF(N249="snížená",J249,0)</f>
        <v>0</v>
      </c>
      <c r="BG249" s="154">
        <f>IF(N249="zákl. přenesená",J249,0)</f>
        <v>0</v>
      </c>
      <c r="BH249" s="154">
        <f>IF(N249="sníž. přenesená",J249,0)</f>
        <v>0</v>
      </c>
      <c r="BI249" s="154">
        <f>IF(N249="nulová",J249,0)</f>
        <v>0</v>
      </c>
      <c r="BJ249" s="17" t="s">
        <v>80</v>
      </c>
      <c r="BK249" s="154">
        <f>ROUND(I249*H249,2)</f>
        <v>0</v>
      </c>
      <c r="BL249" s="17" t="s">
        <v>140</v>
      </c>
      <c r="BM249" s="153" t="s">
        <v>319</v>
      </c>
    </row>
    <row r="250" spans="1:65" s="13" customFormat="1">
      <c r="B250" s="155"/>
      <c r="D250" s="156" t="s">
        <v>145</v>
      </c>
      <c r="E250" s="157" t="s">
        <v>1</v>
      </c>
      <c r="F250" s="158" t="s">
        <v>305</v>
      </c>
      <c r="H250" s="159">
        <v>971.4</v>
      </c>
      <c r="L250" s="155"/>
      <c r="M250" s="160"/>
      <c r="N250" s="161"/>
      <c r="O250" s="161"/>
      <c r="P250" s="161"/>
      <c r="Q250" s="161"/>
      <c r="R250" s="161"/>
      <c r="S250" s="161"/>
      <c r="T250" s="162"/>
      <c r="AT250" s="157" t="s">
        <v>145</v>
      </c>
      <c r="AU250" s="157" t="s">
        <v>82</v>
      </c>
      <c r="AV250" s="13" t="s">
        <v>82</v>
      </c>
      <c r="AW250" s="13" t="s">
        <v>28</v>
      </c>
      <c r="AX250" s="13" t="s">
        <v>80</v>
      </c>
      <c r="AY250" s="157" t="s">
        <v>134</v>
      </c>
    </row>
    <row r="251" spans="1:65" s="2" customFormat="1" ht="16.5" customHeight="1">
      <c r="A251" s="29"/>
      <c r="B251" s="141"/>
      <c r="C251" s="176" t="s">
        <v>320</v>
      </c>
      <c r="D251" s="176" t="s">
        <v>203</v>
      </c>
      <c r="E251" s="177" t="s">
        <v>321</v>
      </c>
      <c r="F251" s="178" t="s">
        <v>322</v>
      </c>
      <c r="G251" s="179" t="s">
        <v>291</v>
      </c>
      <c r="H251" s="180">
        <v>29.141999999999999</v>
      </c>
      <c r="I251" s="181"/>
      <c r="J251" s="181">
        <f>ROUND(I251*H251,2)</f>
        <v>0</v>
      </c>
      <c r="K251" s="182"/>
      <c r="L251" s="183"/>
      <c r="M251" s="184" t="s">
        <v>1</v>
      </c>
      <c r="N251" s="185" t="s">
        <v>37</v>
      </c>
      <c r="O251" s="151">
        <v>0</v>
      </c>
      <c r="P251" s="151">
        <f>O251*H251</f>
        <v>0</v>
      </c>
      <c r="Q251" s="151">
        <v>1E-3</v>
      </c>
      <c r="R251" s="151">
        <f>Q251*H251</f>
        <v>2.9142000000000001E-2</v>
      </c>
      <c r="S251" s="151">
        <v>0</v>
      </c>
      <c r="T251" s="152">
        <f>S251*H251</f>
        <v>0</v>
      </c>
      <c r="U251" s="29"/>
      <c r="V251" s="29"/>
      <c r="W251" s="29"/>
      <c r="X251" s="29"/>
      <c r="Y251" s="29"/>
      <c r="Z251" s="29"/>
      <c r="AA251" s="29"/>
      <c r="AB251" s="29"/>
      <c r="AC251" s="29"/>
      <c r="AD251" s="29"/>
      <c r="AE251" s="29"/>
      <c r="AR251" s="153" t="s">
        <v>174</v>
      </c>
      <c r="AT251" s="153" t="s">
        <v>203</v>
      </c>
      <c r="AU251" s="153" t="s">
        <v>82</v>
      </c>
      <c r="AY251" s="17" t="s">
        <v>134</v>
      </c>
      <c r="BE251" s="154">
        <f>IF(N251="základní",J251,0)</f>
        <v>0</v>
      </c>
      <c r="BF251" s="154">
        <f>IF(N251="snížená",J251,0)</f>
        <v>0</v>
      </c>
      <c r="BG251" s="154">
        <f>IF(N251="zákl. přenesená",J251,0)</f>
        <v>0</v>
      </c>
      <c r="BH251" s="154">
        <f>IF(N251="sníž. přenesená",J251,0)</f>
        <v>0</v>
      </c>
      <c r="BI251" s="154">
        <f>IF(N251="nulová",J251,0)</f>
        <v>0</v>
      </c>
      <c r="BJ251" s="17" t="s">
        <v>80</v>
      </c>
      <c r="BK251" s="154">
        <f>ROUND(I251*H251,2)</f>
        <v>0</v>
      </c>
      <c r="BL251" s="17" t="s">
        <v>140</v>
      </c>
      <c r="BM251" s="153" t="s">
        <v>323</v>
      </c>
    </row>
    <row r="252" spans="1:65" s="13" customFormat="1">
      <c r="B252" s="155"/>
      <c r="D252" s="156" t="s">
        <v>145</v>
      </c>
      <c r="E252" s="157" t="s">
        <v>1</v>
      </c>
      <c r="F252" s="158" t="s">
        <v>305</v>
      </c>
      <c r="H252" s="159">
        <v>971.4</v>
      </c>
      <c r="L252" s="155"/>
      <c r="M252" s="160"/>
      <c r="N252" s="161"/>
      <c r="O252" s="161"/>
      <c r="P252" s="161"/>
      <c r="Q252" s="161"/>
      <c r="R252" s="161"/>
      <c r="S252" s="161"/>
      <c r="T252" s="162"/>
      <c r="AT252" s="157" t="s">
        <v>145</v>
      </c>
      <c r="AU252" s="157" t="s">
        <v>82</v>
      </c>
      <c r="AV252" s="13" t="s">
        <v>82</v>
      </c>
      <c r="AW252" s="13" t="s">
        <v>28</v>
      </c>
      <c r="AX252" s="13" t="s">
        <v>80</v>
      </c>
      <c r="AY252" s="157" t="s">
        <v>134</v>
      </c>
    </row>
    <row r="253" spans="1:65" s="13" customFormat="1">
      <c r="B253" s="155"/>
      <c r="D253" s="156" t="s">
        <v>145</v>
      </c>
      <c r="F253" s="158" t="s">
        <v>324</v>
      </c>
      <c r="H253" s="159">
        <v>29.141999999999999</v>
      </c>
      <c r="L253" s="155"/>
      <c r="M253" s="160"/>
      <c r="N253" s="161"/>
      <c r="O253" s="161"/>
      <c r="P253" s="161"/>
      <c r="Q253" s="161"/>
      <c r="R253" s="161"/>
      <c r="S253" s="161"/>
      <c r="T253" s="162"/>
      <c r="AT253" s="157" t="s">
        <v>145</v>
      </c>
      <c r="AU253" s="157" t="s">
        <v>82</v>
      </c>
      <c r="AV253" s="13" t="s">
        <v>82</v>
      </c>
      <c r="AW253" s="13" t="s">
        <v>3</v>
      </c>
      <c r="AX253" s="13" t="s">
        <v>80</v>
      </c>
      <c r="AY253" s="157" t="s">
        <v>134</v>
      </c>
    </row>
    <row r="254" spans="1:65" s="2" customFormat="1" ht="24.15" customHeight="1">
      <c r="A254" s="29"/>
      <c r="B254" s="141"/>
      <c r="C254" s="142" t="s">
        <v>325</v>
      </c>
      <c r="D254" s="142" t="s">
        <v>136</v>
      </c>
      <c r="E254" s="143" t="s">
        <v>326</v>
      </c>
      <c r="F254" s="144" t="s">
        <v>327</v>
      </c>
      <c r="G254" s="145" t="s">
        <v>139</v>
      </c>
      <c r="H254" s="146">
        <v>3361</v>
      </c>
      <c r="I254" s="147"/>
      <c r="J254" s="147">
        <f>ROUND(I254*H254,2)</f>
        <v>0</v>
      </c>
      <c r="K254" s="148"/>
      <c r="L254" s="30"/>
      <c r="M254" s="149" t="s">
        <v>1</v>
      </c>
      <c r="N254" s="150" t="s">
        <v>37</v>
      </c>
      <c r="O254" s="151">
        <v>0.14799999999999999</v>
      </c>
      <c r="P254" s="151">
        <f>O254*H254</f>
        <v>497.428</v>
      </c>
      <c r="Q254" s="151">
        <v>8.0000000000000007E-5</v>
      </c>
      <c r="R254" s="151">
        <f>Q254*H254</f>
        <v>0.26888000000000001</v>
      </c>
      <c r="S254" s="151">
        <v>0</v>
      </c>
      <c r="T254" s="152">
        <f>S254*H254</f>
        <v>0</v>
      </c>
      <c r="U254" s="29"/>
      <c r="V254" s="29"/>
      <c r="W254" s="29"/>
      <c r="X254" s="29"/>
      <c r="Y254" s="29"/>
      <c r="Z254" s="29"/>
      <c r="AA254" s="29"/>
      <c r="AB254" s="29"/>
      <c r="AC254" s="29"/>
      <c r="AD254" s="29"/>
      <c r="AE254" s="29"/>
      <c r="AR254" s="153" t="s">
        <v>140</v>
      </c>
      <c r="AT254" s="153" t="s">
        <v>136</v>
      </c>
      <c r="AU254" s="153" t="s">
        <v>82</v>
      </c>
      <c r="AY254" s="17" t="s">
        <v>134</v>
      </c>
      <c r="BE254" s="154">
        <f>IF(N254="základní",J254,0)</f>
        <v>0</v>
      </c>
      <c r="BF254" s="154">
        <f>IF(N254="snížená",J254,0)</f>
        <v>0</v>
      </c>
      <c r="BG254" s="154">
        <f>IF(N254="zákl. přenesená",J254,0)</f>
        <v>0</v>
      </c>
      <c r="BH254" s="154">
        <f>IF(N254="sníž. přenesená",J254,0)</f>
        <v>0</v>
      </c>
      <c r="BI254" s="154">
        <f>IF(N254="nulová",J254,0)</f>
        <v>0</v>
      </c>
      <c r="BJ254" s="17" t="s">
        <v>80</v>
      </c>
      <c r="BK254" s="154">
        <f>ROUND(I254*H254,2)</f>
        <v>0</v>
      </c>
      <c r="BL254" s="17" t="s">
        <v>140</v>
      </c>
      <c r="BM254" s="153" t="s">
        <v>328</v>
      </c>
    </row>
    <row r="255" spans="1:65" s="13" customFormat="1">
      <c r="B255" s="155"/>
      <c r="D255" s="156" t="s">
        <v>145</v>
      </c>
      <c r="E255" s="157" t="s">
        <v>1</v>
      </c>
      <c r="F255" s="158" t="s">
        <v>304</v>
      </c>
      <c r="H255" s="159">
        <v>3361</v>
      </c>
      <c r="L255" s="155"/>
      <c r="M255" s="160"/>
      <c r="N255" s="161"/>
      <c r="O255" s="161"/>
      <c r="P255" s="161"/>
      <c r="Q255" s="161"/>
      <c r="R255" s="161"/>
      <c r="S255" s="161"/>
      <c r="T255" s="162"/>
      <c r="AT255" s="157" t="s">
        <v>145</v>
      </c>
      <c r="AU255" s="157" t="s">
        <v>82</v>
      </c>
      <c r="AV255" s="13" t="s">
        <v>82</v>
      </c>
      <c r="AW255" s="13" t="s">
        <v>28</v>
      </c>
      <c r="AX255" s="13" t="s">
        <v>80</v>
      </c>
      <c r="AY255" s="157" t="s">
        <v>134</v>
      </c>
    </row>
    <row r="256" spans="1:65" s="2" customFormat="1" ht="16.5" customHeight="1">
      <c r="A256" s="29"/>
      <c r="B256" s="141"/>
      <c r="C256" s="176" t="s">
        <v>329</v>
      </c>
      <c r="D256" s="176" t="s">
        <v>203</v>
      </c>
      <c r="E256" s="177" t="s">
        <v>330</v>
      </c>
      <c r="F256" s="178" t="s">
        <v>331</v>
      </c>
      <c r="G256" s="179" t="s">
        <v>139</v>
      </c>
      <c r="H256" s="180">
        <v>3529.05</v>
      </c>
      <c r="I256" s="181"/>
      <c r="J256" s="181">
        <f>ROUND(I256*H256,2)</f>
        <v>0</v>
      </c>
      <c r="K256" s="182"/>
      <c r="L256" s="183"/>
      <c r="M256" s="184" t="s">
        <v>1</v>
      </c>
      <c r="N256" s="185" t="s">
        <v>37</v>
      </c>
      <c r="O256" s="151">
        <v>0</v>
      </c>
      <c r="P256" s="151">
        <f>O256*H256</f>
        <v>0</v>
      </c>
      <c r="Q256" s="151">
        <v>0.02</v>
      </c>
      <c r="R256" s="151">
        <f>Q256*H256</f>
        <v>70.581000000000003</v>
      </c>
      <c r="S256" s="151">
        <v>0</v>
      </c>
      <c r="T256" s="152">
        <f>S256*H256</f>
        <v>0</v>
      </c>
      <c r="U256" s="29"/>
      <c r="V256" s="29"/>
      <c r="W256" s="29"/>
      <c r="X256" s="29"/>
      <c r="Y256" s="29"/>
      <c r="Z256" s="29"/>
      <c r="AA256" s="29"/>
      <c r="AB256" s="29"/>
      <c r="AC256" s="29"/>
      <c r="AD256" s="29"/>
      <c r="AE256" s="29"/>
      <c r="AR256" s="153" t="s">
        <v>174</v>
      </c>
      <c r="AT256" s="153" t="s">
        <v>203</v>
      </c>
      <c r="AU256" s="153" t="s">
        <v>82</v>
      </c>
      <c r="AY256" s="17" t="s">
        <v>134</v>
      </c>
      <c r="BE256" s="154">
        <f>IF(N256="základní",J256,0)</f>
        <v>0</v>
      </c>
      <c r="BF256" s="154">
        <f>IF(N256="snížená",J256,0)</f>
        <v>0</v>
      </c>
      <c r="BG256" s="154">
        <f>IF(N256="zákl. přenesená",J256,0)</f>
        <v>0</v>
      </c>
      <c r="BH256" s="154">
        <f>IF(N256="sníž. přenesená",J256,0)</f>
        <v>0</v>
      </c>
      <c r="BI256" s="154">
        <f>IF(N256="nulová",J256,0)</f>
        <v>0</v>
      </c>
      <c r="BJ256" s="17" t="s">
        <v>80</v>
      </c>
      <c r="BK256" s="154">
        <f>ROUND(I256*H256,2)</f>
        <v>0</v>
      </c>
      <c r="BL256" s="17" t="s">
        <v>140</v>
      </c>
      <c r="BM256" s="153" t="s">
        <v>332</v>
      </c>
    </row>
    <row r="257" spans="1:65" s="13" customFormat="1">
      <c r="B257" s="155"/>
      <c r="D257" s="156" t="s">
        <v>145</v>
      </c>
      <c r="F257" s="158" t="s">
        <v>333</v>
      </c>
      <c r="H257" s="159">
        <v>3529.05</v>
      </c>
      <c r="L257" s="155"/>
      <c r="M257" s="160"/>
      <c r="N257" s="161"/>
      <c r="O257" s="161"/>
      <c r="P257" s="161"/>
      <c r="Q257" s="161"/>
      <c r="R257" s="161"/>
      <c r="S257" s="161"/>
      <c r="T257" s="162"/>
      <c r="AT257" s="157" t="s">
        <v>145</v>
      </c>
      <c r="AU257" s="157" t="s">
        <v>82</v>
      </c>
      <c r="AV257" s="13" t="s">
        <v>82</v>
      </c>
      <c r="AW257" s="13" t="s">
        <v>3</v>
      </c>
      <c r="AX257" s="13" t="s">
        <v>80</v>
      </c>
      <c r="AY257" s="157" t="s">
        <v>134</v>
      </c>
    </row>
    <row r="258" spans="1:65" s="2" customFormat="1" ht="37.799999999999997" customHeight="1">
      <c r="A258" s="29"/>
      <c r="B258" s="141"/>
      <c r="C258" s="142" t="s">
        <v>334</v>
      </c>
      <c r="D258" s="142" t="s">
        <v>136</v>
      </c>
      <c r="E258" s="143" t="s">
        <v>335</v>
      </c>
      <c r="F258" s="144" t="s">
        <v>336</v>
      </c>
      <c r="G258" s="145" t="s">
        <v>139</v>
      </c>
      <c r="H258" s="146">
        <v>8727.17</v>
      </c>
      <c r="I258" s="147"/>
      <c r="J258" s="147">
        <f>ROUND(I258*H258,2)</f>
        <v>0</v>
      </c>
      <c r="K258" s="148"/>
      <c r="L258" s="30"/>
      <c r="M258" s="149" t="s">
        <v>1</v>
      </c>
      <c r="N258" s="150" t="s">
        <v>37</v>
      </c>
      <c r="O258" s="151">
        <v>2.5000000000000001E-2</v>
      </c>
      <c r="P258" s="151">
        <f>O258*H258</f>
        <v>218.17925000000002</v>
      </c>
      <c r="Q258" s="151">
        <v>0</v>
      </c>
      <c r="R258" s="151">
        <f>Q258*H258</f>
        <v>0</v>
      </c>
      <c r="S258" s="151">
        <v>0</v>
      </c>
      <c r="T258" s="152">
        <f>S258*H258</f>
        <v>0</v>
      </c>
      <c r="U258" s="29"/>
      <c r="V258" s="29"/>
      <c r="W258" s="29"/>
      <c r="X258" s="29"/>
      <c r="Y258" s="29"/>
      <c r="Z258" s="29"/>
      <c r="AA258" s="29"/>
      <c r="AB258" s="29"/>
      <c r="AC258" s="29"/>
      <c r="AD258" s="29"/>
      <c r="AE258" s="29"/>
      <c r="AR258" s="153" t="s">
        <v>140</v>
      </c>
      <c r="AT258" s="153" t="s">
        <v>136</v>
      </c>
      <c r="AU258" s="153" t="s">
        <v>82</v>
      </c>
      <c r="AY258" s="17" t="s">
        <v>134</v>
      </c>
      <c r="BE258" s="154">
        <f>IF(N258="základní",J258,0)</f>
        <v>0</v>
      </c>
      <c r="BF258" s="154">
        <f>IF(N258="snížená",J258,0)</f>
        <v>0</v>
      </c>
      <c r="BG258" s="154">
        <f>IF(N258="zákl. přenesená",J258,0)</f>
        <v>0</v>
      </c>
      <c r="BH258" s="154">
        <f>IF(N258="sníž. přenesená",J258,0)</f>
        <v>0</v>
      </c>
      <c r="BI258" s="154">
        <f>IF(N258="nulová",J258,0)</f>
        <v>0</v>
      </c>
      <c r="BJ258" s="17" t="s">
        <v>80</v>
      </c>
      <c r="BK258" s="154">
        <f>ROUND(I258*H258,2)</f>
        <v>0</v>
      </c>
      <c r="BL258" s="17" t="s">
        <v>140</v>
      </c>
      <c r="BM258" s="153" t="s">
        <v>337</v>
      </c>
    </row>
    <row r="259" spans="1:65" s="13" customFormat="1">
      <c r="B259" s="155"/>
      <c r="D259" s="156" t="s">
        <v>145</v>
      </c>
      <c r="E259" s="157" t="s">
        <v>1</v>
      </c>
      <c r="F259" s="158" t="s">
        <v>338</v>
      </c>
      <c r="H259" s="159">
        <v>1220</v>
      </c>
      <c r="L259" s="155"/>
      <c r="M259" s="160"/>
      <c r="N259" s="161"/>
      <c r="O259" s="161"/>
      <c r="P259" s="161"/>
      <c r="Q259" s="161"/>
      <c r="R259" s="161"/>
      <c r="S259" s="161"/>
      <c r="T259" s="162"/>
      <c r="AT259" s="157" t="s">
        <v>145</v>
      </c>
      <c r="AU259" s="157" t="s">
        <v>82</v>
      </c>
      <c r="AV259" s="13" t="s">
        <v>82</v>
      </c>
      <c r="AW259" s="13" t="s">
        <v>28</v>
      </c>
      <c r="AX259" s="13" t="s">
        <v>72</v>
      </c>
      <c r="AY259" s="157" t="s">
        <v>134</v>
      </c>
    </row>
    <row r="260" spans="1:65" s="13" customFormat="1">
      <c r="B260" s="155"/>
      <c r="D260" s="156" t="s">
        <v>145</v>
      </c>
      <c r="E260" s="157" t="s">
        <v>1</v>
      </c>
      <c r="F260" s="158" t="s">
        <v>339</v>
      </c>
      <c r="H260" s="159">
        <v>2754.7</v>
      </c>
      <c r="L260" s="155"/>
      <c r="M260" s="160"/>
      <c r="N260" s="161"/>
      <c r="O260" s="161"/>
      <c r="P260" s="161"/>
      <c r="Q260" s="161"/>
      <c r="R260" s="161"/>
      <c r="S260" s="161"/>
      <c r="T260" s="162"/>
      <c r="AT260" s="157" t="s">
        <v>145</v>
      </c>
      <c r="AU260" s="157" t="s">
        <v>82</v>
      </c>
      <c r="AV260" s="13" t="s">
        <v>82</v>
      </c>
      <c r="AW260" s="13" t="s">
        <v>28</v>
      </c>
      <c r="AX260" s="13" t="s">
        <v>72</v>
      </c>
      <c r="AY260" s="157" t="s">
        <v>134</v>
      </c>
    </row>
    <row r="261" spans="1:65" s="13" customFormat="1">
      <c r="B261" s="155"/>
      <c r="D261" s="156" t="s">
        <v>145</v>
      </c>
      <c r="E261" s="157" t="s">
        <v>1</v>
      </c>
      <c r="F261" s="158" t="s">
        <v>340</v>
      </c>
      <c r="H261" s="159">
        <v>25.57</v>
      </c>
      <c r="L261" s="155"/>
      <c r="M261" s="160"/>
      <c r="N261" s="161"/>
      <c r="O261" s="161"/>
      <c r="P261" s="161"/>
      <c r="Q261" s="161"/>
      <c r="R261" s="161"/>
      <c r="S261" s="161"/>
      <c r="T261" s="162"/>
      <c r="AT261" s="157" t="s">
        <v>145</v>
      </c>
      <c r="AU261" s="157" t="s">
        <v>82</v>
      </c>
      <c r="AV261" s="13" t="s">
        <v>82</v>
      </c>
      <c r="AW261" s="13" t="s">
        <v>28</v>
      </c>
      <c r="AX261" s="13" t="s">
        <v>72</v>
      </c>
      <c r="AY261" s="157" t="s">
        <v>134</v>
      </c>
    </row>
    <row r="262" spans="1:65" s="13" customFormat="1">
      <c r="B262" s="155"/>
      <c r="D262" s="156" t="s">
        <v>145</v>
      </c>
      <c r="E262" s="157" t="s">
        <v>1</v>
      </c>
      <c r="F262" s="158" t="s">
        <v>341</v>
      </c>
      <c r="H262" s="159">
        <v>4</v>
      </c>
      <c r="L262" s="155"/>
      <c r="M262" s="160"/>
      <c r="N262" s="161"/>
      <c r="O262" s="161"/>
      <c r="P262" s="161"/>
      <c r="Q262" s="161"/>
      <c r="R262" s="161"/>
      <c r="S262" s="161"/>
      <c r="T262" s="162"/>
      <c r="AT262" s="157" t="s">
        <v>145</v>
      </c>
      <c r="AU262" s="157" t="s">
        <v>82</v>
      </c>
      <c r="AV262" s="13" t="s">
        <v>82</v>
      </c>
      <c r="AW262" s="13" t="s">
        <v>28</v>
      </c>
      <c r="AX262" s="13" t="s">
        <v>72</v>
      </c>
      <c r="AY262" s="157" t="s">
        <v>134</v>
      </c>
    </row>
    <row r="263" spans="1:65" s="13" customFormat="1">
      <c r="B263" s="155"/>
      <c r="D263" s="156" t="s">
        <v>145</v>
      </c>
      <c r="E263" s="157" t="s">
        <v>1</v>
      </c>
      <c r="F263" s="158" t="s">
        <v>304</v>
      </c>
      <c r="H263" s="159">
        <v>3361</v>
      </c>
      <c r="L263" s="155"/>
      <c r="M263" s="160"/>
      <c r="N263" s="161"/>
      <c r="O263" s="161"/>
      <c r="P263" s="161"/>
      <c r="Q263" s="161"/>
      <c r="R263" s="161"/>
      <c r="S263" s="161"/>
      <c r="T263" s="162"/>
      <c r="AT263" s="157" t="s">
        <v>145</v>
      </c>
      <c r="AU263" s="157" t="s">
        <v>82</v>
      </c>
      <c r="AV263" s="13" t="s">
        <v>82</v>
      </c>
      <c r="AW263" s="13" t="s">
        <v>28</v>
      </c>
      <c r="AX263" s="13" t="s">
        <v>72</v>
      </c>
      <c r="AY263" s="157" t="s">
        <v>134</v>
      </c>
    </row>
    <row r="264" spans="1:65" s="13" customFormat="1">
      <c r="B264" s="155"/>
      <c r="D264" s="156" t="s">
        <v>145</v>
      </c>
      <c r="E264" s="157" t="s">
        <v>1</v>
      </c>
      <c r="F264" s="158" t="s">
        <v>342</v>
      </c>
      <c r="H264" s="159">
        <v>127</v>
      </c>
      <c r="L264" s="155"/>
      <c r="M264" s="160"/>
      <c r="N264" s="161"/>
      <c r="O264" s="161"/>
      <c r="P264" s="161"/>
      <c r="Q264" s="161"/>
      <c r="R264" s="161"/>
      <c r="S264" s="161"/>
      <c r="T264" s="162"/>
      <c r="AT264" s="157" t="s">
        <v>145</v>
      </c>
      <c r="AU264" s="157" t="s">
        <v>82</v>
      </c>
      <c r="AV264" s="13" t="s">
        <v>82</v>
      </c>
      <c r="AW264" s="13" t="s">
        <v>28</v>
      </c>
      <c r="AX264" s="13" t="s">
        <v>72</v>
      </c>
      <c r="AY264" s="157" t="s">
        <v>134</v>
      </c>
    </row>
    <row r="265" spans="1:65" s="13" customFormat="1">
      <c r="B265" s="155"/>
      <c r="D265" s="156" t="s">
        <v>145</v>
      </c>
      <c r="E265" s="157" t="s">
        <v>1</v>
      </c>
      <c r="F265" s="158" t="s">
        <v>343</v>
      </c>
      <c r="H265" s="159">
        <v>971.4</v>
      </c>
      <c r="L265" s="155"/>
      <c r="M265" s="160"/>
      <c r="N265" s="161"/>
      <c r="O265" s="161"/>
      <c r="P265" s="161"/>
      <c r="Q265" s="161"/>
      <c r="R265" s="161"/>
      <c r="S265" s="161"/>
      <c r="T265" s="162"/>
      <c r="AT265" s="157" t="s">
        <v>145</v>
      </c>
      <c r="AU265" s="157" t="s">
        <v>82</v>
      </c>
      <c r="AV265" s="13" t="s">
        <v>82</v>
      </c>
      <c r="AW265" s="13" t="s">
        <v>28</v>
      </c>
      <c r="AX265" s="13" t="s">
        <v>72</v>
      </c>
      <c r="AY265" s="157" t="s">
        <v>134</v>
      </c>
    </row>
    <row r="266" spans="1:65" s="13" customFormat="1">
      <c r="B266" s="155"/>
      <c r="D266" s="156" t="s">
        <v>145</v>
      </c>
      <c r="E266" s="157" t="s">
        <v>1</v>
      </c>
      <c r="F266" s="158" t="s">
        <v>344</v>
      </c>
      <c r="H266" s="159">
        <v>23</v>
      </c>
      <c r="L266" s="155"/>
      <c r="M266" s="160"/>
      <c r="N266" s="161"/>
      <c r="O266" s="161"/>
      <c r="P266" s="161"/>
      <c r="Q266" s="161"/>
      <c r="R266" s="161"/>
      <c r="S266" s="161"/>
      <c r="T266" s="162"/>
      <c r="AT266" s="157" t="s">
        <v>145</v>
      </c>
      <c r="AU266" s="157" t="s">
        <v>82</v>
      </c>
      <c r="AV266" s="13" t="s">
        <v>82</v>
      </c>
      <c r="AW266" s="13" t="s">
        <v>28</v>
      </c>
      <c r="AX266" s="13" t="s">
        <v>72</v>
      </c>
      <c r="AY266" s="157" t="s">
        <v>134</v>
      </c>
    </row>
    <row r="267" spans="1:65" s="13" customFormat="1">
      <c r="B267" s="155"/>
      <c r="D267" s="156" t="s">
        <v>145</v>
      </c>
      <c r="E267" s="157" t="s">
        <v>1</v>
      </c>
      <c r="F267" s="158" t="s">
        <v>345</v>
      </c>
      <c r="H267" s="159">
        <v>7</v>
      </c>
      <c r="L267" s="155"/>
      <c r="M267" s="160"/>
      <c r="N267" s="161"/>
      <c r="O267" s="161"/>
      <c r="P267" s="161"/>
      <c r="Q267" s="161"/>
      <c r="R267" s="161"/>
      <c r="S267" s="161"/>
      <c r="T267" s="162"/>
      <c r="AT267" s="157" t="s">
        <v>145</v>
      </c>
      <c r="AU267" s="157" t="s">
        <v>82</v>
      </c>
      <c r="AV267" s="13" t="s">
        <v>82</v>
      </c>
      <c r="AW267" s="13" t="s">
        <v>28</v>
      </c>
      <c r="AX267" s="13" t="s">
        <v>72</v>
      </c>
      <c r="AY267" s="157" t="s">
        <v>134</v>
      </c>
    </row>
    <row r="268" spans="1:65" s="13" customFormat="1">
      <c r="B268" s="155"/>
      <c r="D268" s="156" t="s">
        <v>145</v>
      </c>
      <c r="E268" s="157" t="s">
        <v>1</v>
      </c>
      <c r="F268" s="158" t="s">
        <v>346</v>
      </c>
      <c r="H268" s="159">
        <v>12.6</v>
      </c>
      <c r="L268" s="155"/>
      <c r="M268" s="160"/>
      <c r="N268" s="161"/>
      <c r="O268" s="161"/>
      <c r="P268" s="161"/>
      <c r="Q268" s="161"/>
      <c r="R268" s="161"/>
      <c r="S268" s="161"/>
      <c r="T268" s="162"/>
      <c r="AT268" s="157" t="s">
        <v>145</v>
      </c>
      <c r="AU268" s="157" t="s">
        <v>82</v>
      </c>
      <c r="AV268" s="13" t="s">
        <v>82</v>
      </c>
      <c r="AW268" s="13" t="s">
        <v>28</v>
      </c>
      <c r="AX268" s="13" t="s">
        <v>72</v>
      </c>
      <c r="AY268" s="157" t="s">
        <v>134</v>
      </c>
    </row>
    <row r="269" spans="1:65" s="13" customFormat="1">
      <c r="B269" s="155"/>
      <c r="D269" s="156" t="s">
        <v>145</v>
      </c>
      <c r="E269" s="157" t="s">
        <v>1</v>
      </c>
      <c r="F269" s="158" t="s">
        <v>347</v>
      </c>
      <c r="H269" s="159">
        <v>80</v>
      </c>
      <c r="L269" s="155"/>
      <c r="M269" s="160"/>
      <c r="N269" s="161"/>
      <c r="O269" s="161"/>
      <c r="P269" s="161"/>
      <c r="Q269" s="161"/>
      <c r="R269" s="161"/>
      <c r="S269" s="161"/>
      <c r="T269" s="162"/>
      <c r="AT269" s="157" t="s">
        <v>145</v>
      </c>
      <c r="AU269" s="157" t="s">
        <v>82</v>
      </c>
      <c r="AV269" s="13" t="s">
        <v>82</v>
      </c>
      <c r="AW269" s="13" t="s">
        <v>28</v>
      </c>
      <c r="AX269" s="13" t="s">
        <v>72</v>
      </c>
      <c r="AY269" s="157" t="s">
        <v>134</v>
      </c>
    </row>
    <row r="270" spans="1:65" s="13" customFormat="1">
      <c r="B270" s="155"/>
      <c r="D270" s="156" t="s">
        <v>145</v>
      </c>
      <c r="E270" s="157" t="s">
        <v>1</v>
      </c>
      <c r="F270" s="158" t="s">
        <v>348</v>
      </c>
      <c r="H270" s="159">
        <v>140.9</v>
      </c>
      <c r="L270" s="155"/>
      <c r="M270" s="160"/>
      <c r="N270" s="161"/>
      <c r="O270" s="161"/>
      <c r="P270" s="161"/>
      <c r="Q270" s="161"/>
      <c r="R270" s="161"/>
      <c r="S270" s="161"/>
      <c r="T270" s="162"/>
      <c r="AT270" s="157" t="s">
        <v>145</v>
      </c>
      <c r="AU270" s="157" t="s">
        <v>82</v>
      </c>
      <c r="AV270" s="13" t="s">
        <v>82</v>
      </c>
      <c r="AW270" s="13" t="s">
        <v>28</v>
      </c>
      <c r="AX270" s="13" t="s">
        <v>72</v>
      </c>
      <c r="AY270" s="157" t="s">
        <v>134</v>
      </c>
    </row>
    <row r="271" spans="1:65" s="14" customFormat="1">
      <c r="B271" s="163"/>
      <c r="D271" s="156" t="s">
        <v>145</v>
      </c>
      <c r="E271" s="164" t="s">
        <v>1</v>
      </c>
      <c r="F271" s="165" t="s">
        <v>152</v>
      </c>
      <c r="H271" s="166">
        <v>8727.17</v>
      </c>
      <c r="L271" s="163"/>
      <c r="M271" s="167"/>
      <c r="N271" s="168"/>
      <c r="O271" s="168"/>
      <c r="P271" s="168"/>
      <c r="Q271" s="168"/>
      <c r="R271" s="168"/>
      <c r="S271" s="168"/>
      <c r="T271" s="169"/>
      <c r="AT271" s="164" t="s">
        <v>145</v>
      </c>
      <c r="AU271" s="164" t="s">
        <v>82</v>
      </c>
      <c r="AV271" s="14" t="s">
        <v>140</v>
      </c>
      <c r="AW271" s="14" t="s">
        <v>28</v>
      </c>
      <c r="AX271" s="14" t="s">
        <v>80</v>
      </c>
      <c r="AY271" s="164" t="s">
        <v>134</v>
      </c>
    </row>
    <row r="272" spans="1:65" s="2" customFormat="1" ht="16.5" customHeight="1">
      <c r="A272" s="29"/>
      <c r="B272" s="141"/>
      <c r="C272" s="142" t="s">
        <v>349</v>
      </c>
      <c r="D272" s="142" t="s">
        <v>136</v>
      </c>
      <c r="E272" s="143" t="s">
        <v>350</v>
      </c>
      <c r="F272" s="144" t="s">
        <v>351</v>
      </c>
      <c r="G272" s="145" t="s">
        <v>139</v>
      </c>
      <c r="H272" s="146">
        <v>21.7</v>
      </c>
      <c r="I272" s="147"/>
      <c r="J272" s="147">
        <f>ROUND(I272*H272,2)</f>
        <v>0</v>
      </c>
      <c r="K272" s="148"/>
      <c r="L272" s="30"/>
      <c r="M272" s="149" t="s">
        <v>1</v>
      </c>
      <c r="N272" s="150" t="s">
        <v>37</v>
      </c>
      <c r="O272" s="151">
        <v>0.5</v>
      </c>
      <c r="P272" s="151">
        <f>O272*H272</f>
        <v>10.85</v>
      </c>
      <c r="Q272" s="151">
        <v>0</v>
      </c>
      <c r="R272" s="151">
        <f>Q272*H272</f>
        <v>0</v>
      </c>
      <c r="S272" s="151">
        <v>0</v>
      </c>
      <c r="T272" s="152">
        <f>S272*H272</f>
        <v>0</v>
      </c>
      <c r="U272" s="29"/>
      <c r="V272" s="29"/>
      <c r="W272" s="29"/>
      <c r="X272" s="29"/>
      <c r="Y272" s="29"/>
      <c r="Z272" s="29"/>
      <c r="AA272" s="29"/>
      <c r="AB272" s="29"/>
      <c r="AC272" s="29"/>
      <c r="AD272" s="29"/>
      <c r="AE272" s="29"/>
      <c r="AR272" s="153" t="s">
        <v>140</v>
      </c>
      <c r="AT272" s="153" t="s">
        <v>136</v>
      </c>
      <c r="AU272" s="153" t="s">
        <v>82</v>
      </c>
      <c r="AY272" s="17" t="s">
        <v>134</v>
      </c>
      <c r="BE272" s="154">
        <f>IF(N272="základní",J272,0)</f>
        <v>0</v>
      </c>
      <c r="BF272" s="154">
        <f>IF(N272="snížená",J272,0)</f>
        <v>0</v>
      </c>
      <c r="BG272" s="154">
        <f>IF(N272="zákl. přenesená",J272,0)</f>
        <v>0</v>
      </c>
      <c r="BH272" s="154">
        <f>IF(N272="sníž. přenesená",J272,0)</f>
        <v>0</v>
      </c>
      <c r="BI272" s="154">
        <f>IF(N272="nulová",J272,0)</f>
        <v>0</v>
      </c>
      <c r="BJ272" s="17" t="s">
        <v>80</v>
      </c>
      <c r="BK272" s="154">
        <f>ROUND(I272*H272,2)</f>
        <v>0</v>
      </c>
      <c r="BL272" s="17" t="s">
        <v>140</v>
      </c>
      <c r="BM272" s="153" t="s">
        <v>352</v>
      </c>
    </row>
    <row r="273" spans="1:65" s="2" customFormat="1" ht="16.5" customHeight="1">
      <c r="A273" s="29"/>
      <c r="B273" s="141"/>
      <c r="C273" s="176" t="s">
        <v>353</v>
      </c>
      <c r="D273" s="176" t="s">
        <v>203</v>
      </c>
      <c r="E273" s="177" t="s">
        <v>354</v>
      </c>
      <c r="F273" s="178" t="s">
        <v>355</v>
      </c>
      <c r="G273" s="179" t="s">
        <v>139</v>
      </c>
      <c r="H273" s="180">
        <v>24.954999999999998</v>
      </c>
      <c r="I273" s="181"/>
      <c r="J273" s="181">
        <f>ROUND(I273*H273,2)</f>
        <v>0</v>
      </c>
      <c r="K273" s="182"/>
      <c r="L273" s="183"/>
      <c r="M273" s="184" t="s">
        <v>1</v>
      </c>
      <c r="N273" s="185" t="s">
        <v>37</v>
      </c>
      <c r="O273" s="151">
        <v>0</v>
      </c>
      <c r="P273" s="151">
        <f>O273*H273</f>
        <v>0</v>
      </c>
      <c r="Q273" s="151">
        <v>1.1999999999999999E-3</v>
      </c>
      <c r="R273" s="151">
        <f>Q273*H273</f>
        <v>2.9945999999999997E-2</v>
      </c>
      <c r="S273" s="151">
        <v>0</v>
      </c>
      <c r="T273" s="152">
        <f>S273*H273</f>
        <v>0</v>
      </c>
      <c r="U273" s="29"/>
      <c r="V273" s="29"/>
      <c r="W273" s="29"/>
      <c r="X273" s="29"/>
      <c r="Y273" s="29"/>
      <c r="Z273" s="29"/>
      <c r="AA273" s="29"/>
      <c r="AB273" s="29"/>
      <c r="AC273" s="29"/>
      <c r="AD273" s="29"/>
      <c r="AE273" s="29"/>
      <c r="AR273" s="153" t="s">
        <v>174</v>
      </c>
      <c r="AT273" s="153" t="s">
        <v>203</v>
      </c>
      <c r="AU273" s="153" t="s">
        <v>82</v>
      </c>
      <c r="AY273" s="17" t="s">
        <v>134</v>
      </c>
      <c r="BE273" s="154">
        <f>IF(N273="základní",J273,0)</f>
        <v>0</v>
      </c>
      <c r="BF273" s="154">
        <f>IF(N273="snížená",J273,0)</f>
        <v>0</v>
      </c>
      <c r="BG273" s="154">
        <f>IF(N273="zákl. přenesená",J273,0)</f>
        <v>0</v>
      </c>
      <c r="BH273" s="154">
        <f>IF(N273="sníž. přenesená",J273,0)</f>
        <v>0</v>
      </c>
      <c r="BI273" s="154">
        <f>IF(N273="nulová",J273,0)</f>
        <v>0</v>
      </c>
      <c r="BJ273" s="17" t="s">
        <v>80</v>
      </c>
      <c r="BK273" s="154">
        <f>ROUND(I273*H273,2)</f>
        <v>0</v>
      </c>
      <c r="BL273" s="17" t="s">
        <v>140</v>
      </c>
      <c r="BM273" s="153" t="s">
        <v>356</v>
      </c>
    </row>
    <row r="274" spans="1:65" s="13" customFormat="1">
      <c r="B274" s="155"/>
      <c r="D274" s="156" t="s">
        <v>145</v>
      </c>
      <c r="F274" s="158" t="s">
        <v>357</v>
      </c>
      <c r="H274" s="159">
        <v>24.954999999999998</v>
      </c>
      <c r="L274" s="155"/>
      <c r="M274" s="160"/>
      <c r="N274" s="161"/>
      <c r="O274" s="161"/>
      <c r="P274" s="161"/>
      <c r="Q274" s="161"/>
      <c r="R274" s="161"/>
      <c r="S274" s="161"/>
      <c r="T274" s="162"/>
      <c r="AT274" s="157" t="s">
        <v>145</v>
      </c>
      <c r="AU274" s="157" t="s">
        <v>82</v>
      </c>
      <c r="AV274" s="13" t="s">
        <v>82</v>
      </c>
      <c r="AW274" s="13" t="s">
        <v>3</v>
      </c>
      <c r="AX274" s="13" t="s">
        <v>80</v>
      </c>
      <c r="AY274" s="157" t="s">
        <v>134</v>
      </c>
    </row>
    <row r="275" spans="1:65" s="2" customFormat="1" ht="33" customHeight="1">
      <c r="A275" s="29"/>
      <c r="B275" s="141"/>
      <c r="C275" s="142" t="s">
        <v>358</v>
      </c>
      <c r="D275" s="142" t="s">
        <v>136</v>
      </c>
      <c r="E275" s="143" t="s">
        <v>359</v>
      </c>
      <c r="F275" s="144" t="s">
        <v>360</v>
      </c>
      <c r="G275" s="145" t="s">
        <v>139</v>
      </c>
      <c r="H275" s="146">
        <v>4332.3999999999996</v>
      </c>
      <c r="I275" s="147"/>
      <c r="J275" s="147">
        <f>ROUND(I275*H275,2)</f>
        <v>0</v>
      </c>
      <c r="K275" s="148"/>
      <c r="L275" s="30"/>
      <c r="M275" s="149" t="s">
        <v>1</v>
      </c>
      <c r="N275" s="150" t="s">
        <v>37</v>
      </c>
      <c r="O275" s="151">
        <v>4.0000000000000001E-3</v>
      </c>
      <c r="P275" s="151">
        <f>O275*H275</f>
        <v>17.329599999999999</v>
      </c>
      <c r="Q275" s="151">
        <v>0</v>
      </c>
      <c r="R275" s="151">
        <f>Q275*H275</f>
        <v>0</v>
      </c>
      <c r="S275" s="151">
        <v>0</v>
      </c>
      <c r="T275" s="152">
        <f>S275*H275</f>
        <v>0</v>
      </c>
      <c r="U275" s="29"/>
      <c r="V275" s="29"/>
      <c r="W275" s="29"/>
      <c r="X275" s="29"/>
      <c r="Y275" s="29"/>
      <c r="Z275" s="29"/>
      <c r="AA275" s="29"/>
      <c r="AB275" s="29"/>
      <c r="AC275" s="29"/>
      <c r="AD275" s="29"/>
      <c r="AE275" s="29"/>
      <c r="AR275" s="153" t="s">
        <v>140</v>
      </c>
      <c r="AT275" s="153" t="s">
        <v>136</v>
      </c>
      <c r="AU275" s="153" t="s">
        <v>82</v>
      </c>
      <c r="AY275" s="17" t="s">
        <v>134</v>
      </c>
      <c r="BE275" s="154">
        <f>IF(N275="základní",J275,0)</f>
        <v>0</v>
      </c>
      <c r="BF275" s="154">
        <f>IF(N275="snížená",J275,0)</f>
        <v>0</v>
      </c>
      <c r="BG275" s="154">
        <f>IF(N275="zákl. přenesená",J275,0)</f>
        <v>0</v>
      </c>
      <c r="BH275" s="154">
        <f>IF(N275="sníž. přenesená",J275,0)</f>
        <v>0</v>
      </c>
      <c r="BI275" s="154">
        <f>IF(N275="nulová",J275,0)</f>
        <v>0</v>
      </c>
      <c r="BJ275" s="17" t="s">
        <v>80</v>
      </c>
      <c r="BK275" s="154">
        <f>ROUND(I275*H275,2)</f>
        <v>0</v>
      </c>
      <c r="BL275" s="17" t="s">
        <v>140</v>
      </c>
      <c r="BM275" s="153" t="s">
        <v>361</v>
      </c>
    </row>
    <row r="276" spans="1:65" s="13" customFormat="1">
      <c r="B276" s="155"/>
      <c r="D276" s="156" t="s">
        <v>145</v>
      </c>
      <c r="E276" s="157" t="s">
        <v>1</v>
      </c>
      <c r="F276" s="158" t="s">
        <v>362</v>
      </c>
      <c r="H276" s="159">
        <v>4332.3999999999996</v>
      </c>
      <c r="L276" s="155"/>
      <c r="M276" s="160"/>
      <c r="N276" s="161"/>
      <c r="O276" s="161"/>
      <c r="P276" s="161"/>
      <c r="Q276" s="161"/>
      <c r="R276" s="161"/>
      <c r="S276" s="161"/>
      <c r="T276" s="162"/>
      <c r="AT276" s="157" t="s">
        <v>145</v>
      </c>
      <c r="AU276" s="157" t="s">
        <v>82</v>
      </c>
      <c r="AV276" s="13" t="s">
        <v>82</v>
      </c>
      <c r="AW276" s="13" t="s">
        <v>28</v>
      </c>
      <c r="AX276" s="13" t="s">
        <v>80</v>
      </c>
      <c r="AY276" s="157" t="s">
        <v>134</v>
      </c>
    </row>
    <row r="277" spans="1:65" s="2" customFormat="1" ht="24.15" customHeight="1">
      <c r="A277" s="29"/>
      <c r="B277" s="141"/>
      <c r="C277" s="142" t="s">
        <v>363</v>
      </c>
      <c r="D277" s="142" t="s">
        <v>136</v>
      </c>
      <c r="E277" s="143" t="s">
        <v>364</v>
      </c>
      <c r="F277" s="144" t="s">
        <v>365</v>
      </c>
      <c r="G277" s="145" t="s">
        <v>206</v>
      </c>
      <c r="H277" s="146">
        <v>0.108</v>
      </c>
      <c r="I277" s="147"/>
      <c r="J277" s="147">
        <f>ROUND(I277*H277,2)</f>
        <v>0</v>
      </c>
      <c r="K277" s="148"/>
      <c r="L277" s="30"/>
      <c r="M277" s="149" t="s">
        <v>1</v>
      </c>
      <c r="N277" s="150" t="s">
        <v>37</v>
      </c>
      <c r="O277" s="151">
        <v>21.428999999999998</v>
      </c>
      <c r="P277" s="151">
        <f>O277*H277</f>
        <v>2.3143319999999998</v>
      </c>
      <c r="Q277" s="151">
        <v>0</v>
      </c>
      <c r="R277" s="151">
        <f>Q277*H277</f>
        <v>0</v>
      </c>
      <c r="S277" s="151">
        <v>0</v>
      </c>
      <c r="T277" s="152">
        <f>S277*H277</f>
        <v>0</v>
      </c>
      <c r="U277" s="29"/>
      <c r="V277" s="29"/>
      <c r="W277" s="29"/>
      <c r="X277" s="29"/>
      <c r="Y277" s="29"/>
      <c r="Z277" s="29"/>
      <c r="AA277" s="29"/>
      <c r="AB277" s="29"/>
      <c r="AC277" s="29"/>
      <c r="AD277" s="29"/>
      <c r="AE277" s="29"/>
      <c r="AR277" s="153" t="s">
        <v>140</v>
      </c>
      <c r="AT277" s="153" t="s">
        <v>136</v>
      </c>
      <c r="AU277" s="153" t="s">
        <v>82</v>
      </c>
      <c r="AY277" s="17" t="s">
        <v>134</v>
      </c>
      <c r="BE277" s="154">
        <f>IF(N277="základní",J277,0)</f>
        <v>0</v>
      </c>
      <c r="BF277" s="154">
        <f>IF(N277="snížená",J277,0)</f>
        <v>0</v>
      </c>
      <c r="BG277" s="154">
        <f>IF(N277="zákl. přenesená",J277,0)</f>
        <v>0</v>
      </c>
      <c r="BH277" s="154">
        <f>IF(N277="sníž. přenesená",J277,0)</f>
        <v>0</v>
      </c>
      <c r="BI277" s="154">
        <f>IF(N277="nulová",J277,0)</f>
        <v>0</v>
      </c>
      <c r="BJ277" s="17" t="s">
        <v>80</v>
      </c>
      <c r="BK277" s="154">
        <f>ROUND(I277*H277,2)</f>
        <v>0</v>
      </c>
      <c r="BL277" s="17" t="s">
        <v>140</v>
      </c>
      <c r="BM277" s="153" t="s">
        <v>366</v>
      </c>
    </row>
    <row r="278" spans="1:65" s="13" customFormat="1">
      <c r="B278" s="155"/>
      <c r="D278" s="156" t="s">
        <v>145</v>
      </c>
      <c r="E278" s="157" t="s">
        <v>1</v>
      </c>
      <c r="F278" s="158" t="s">
        <v>367</v>
      </c>
      <c r="H278" s="159">
        <v>0.108</v>
      </c>
      <c r="L278" s="155"/>
      <c r="M278" s="160"/>
      <c r="N278" s="161"/>
      <c r="O278" s="161"/>
      <c r="P278" s="161"/>
      <c r="Q278" s="161"/>
      <c r="R278" s="161"/>
      <c r="S278" s="161"/>
      <c r="T278" s="162"/>
      <c r="AT278" s="157" t="s">
        <v>145</v>
      </c>
      <c r="AU278" s="157" t="s">
        <v>82</v>
      </c>
      <c r="AV278" s="13" t="s">
        <v>82</v>
      </c>
      <c r="AW278" s="13" t="s">
        <v>28</v>
      </c>
      <c r="AX278" s="13" t="s">
        <v>80</v>
      </c>
      <c r="AY278" s="157" t="s">
        <v>134</v>
      </c>
    </row>
    <row r="279" spans="1:65" s="2" customFormat="1" ht="16.5" customHeight="1">
      <c r="A279" s="29"/>
      <c r="B279" s="141"/>
      <c r="C279" s="176" t="s">
        <v>368</v>
      </c>
      <c r="D279" s="176" t="s">
        <v>203</v>
      </c>
      <c r="E279" s="177" t="s">
        <v>369</v>
      </c>
      <c r="F279" s="178" t="s">
        <v>370</v>
      </c>
      <c r="G279" s="179" t="s">
        <v>291</v>
      </c>
      <c r="H279" s="180">
        <v>108</v>
      </c>
      <c r="I279" s="181"/>
      <c r="J279" s="181">
        <f>ROUND(I279*H279,2)</f>
        <v>0</v>
      </c>
      <c r="K279" s="182"/>
      <c r="L279" s="183"/>
      <c r="M279" s="184" t="s">
        <v>1</v>
      </c>
      <c r="N279" s="185" t="s">
        <v>37</v>
      </c>
      <c r="O279" s="151">
        <v>0</v>
      </c>
      <c r="P279" s="151">
        <f>O279*H279</f>
        <v>0</v>
      </c>
      <c r="Q279" s="151">
        <v>1E-3</v>
      </c>
      <c r="R279" s="151">
        <f>Q279*H279</f>
        <v>0.108</v>
      </c>
      <c r="S279" s="151">
        <v>0</v>
      </c>
      <c r="T279" s="152">
        <f>S279*H279</f>
        <v>0</v>
      </c>
      <c r="U279" s="29"/>
      <c r="V279" s="29"/>
      <c r="W279" s="29"/>
      <c r="X279" s="29"/>
      <c r="Y279" s="29"/>
      <c r="Z279" s="29"/>
      <c r="AA279" s="29"/>
      <c r="AB279" s="29"/>
      <c r="AC279" s="29"/>
      <c r="AD279" s="29"/>
      <c r="AE279" s="29"/>
      <c r="AR279" s="153" t="s">
        <v>174</v>
      </c>
      <c r="AT279" s="153" t="s">
        <v>203</v>
      </c>
      <c r="AU279" s="153" t="s">
        <v>82</v>
      </c>
      <c r="AY279" s="17" t="s">
        <v>134</v>
      </c>
      <c r="BE279" s="154">
        <f>IF(N279="základní",J279,0)</f>
        <v>0</v>
      </c>
      <c r="BF279" s="154">
        <f>IF(N279="snížená",J279,0)</f>
        <v>0</v>
      </c>
      <c r="BG279" s="154">
        <f>IF(N279="zákl. přenesená",J279,0)</f>
        <v>0</v>
      </c>
      <c r="BH279" s="154">
        <f>IF(N279="sníž. přenesená",J279,0)</f>
        <v>0</v>
      </c>
      <c r="BI279" s="154">
        <f>IF(N279="nulová",J279,0)</f>
        <v>0</v>
      </c>
      <c r="BJ279" s="17" t="s">
        <v>80</v>
      </c>
      <c r="BK279" s="154">
        <f>ROUND(I279*H279,2)</f>
        <v>0</v>
      </c>
      <c r="BL279" s="17" t="s">
        <v>140</v>
      </c>
      <c r="BM279" s="153" t="s">
        <v>371</v>
      </c>
    </row>
    <row r="280" spans="1:65" s="13" customFormat="1">
      <c r="B280" s="155"/>
      <c r="D280" s="156" t="s">
        <v>145</v>
      </c>
      <c r="F280" s="158" t="s">
        <v>372</v>
      </c>
      <c r="H280" s="159">
        <v>108</v>
      </c>
      <c r="L280" s="155"/>
      <c r="M280" s="160"/>
      <c r="N280" s="161"/>
      <c r="O280" s="161"/>
      <c r="P280" s="161"/>
      <c r="Q280" s="161"/>
      <c r="R280" s="161"/>
      <c r="S280" s="161"/>
      <c r="T280" s="162"/>
      <c r="AT280" s="157" t="s">
        <v>145</v>
      </c>
      <c r="AU280" s="157" t="s">
        <v>82</v>
      </c>
      <c r="AV280" s="13" t="s">
        <v>82</v>
      </c>
      <c r="AW280" s="13" t="s">
        <v>3</v>
      </c>
      <c r="AX280" s="13" t="s">
        <v>80</v>
      </c>
      <c r="AY280" s="157" t="s">
        <v>134</v>
      </c>
    </row>
    <row r="281" spans="1:65" s="2" customFormat="1" ht="16.5" customHeight="1">
      <c r="A281" s="29"/>
      <c r="B281" s="141"/>
      <c r="C281" s="142" t="s">
        <v>373</v>
      </c>
      <c r="D281" s="142" t="s">
        <v>136</v>
      </c>
      <c r="E281" s="143" t="s">
        <v>374</v>
      </c>
      <c r="F281" s="144" t="s">
        <v>375</v>
      </c>
      <c r="G281" s="145" t="s">
        <v>199</v>
      </c>
      <c r="H281" s="146">
        <v>8.6649999999999991</v>
      </c>
      <c r="I281" s="147"/>
      <c r="J281" s="147">
        <f>ROUND(I281*H281,2)</f>
        <v>0</v>
      </c>
      <c r="K281" s="148"/>
      <c r="L281" s="30"/>
      <c r="M281" s="149" t="s">
        <v>1</v>
      </c>
      <c r="N281" s="150" t="s">
        <v>37</v>
      </c>
      <c r="O281" s="151">
        <v>0.26100000000000001</v>
      </c>
      <c r="P281" s="151">
        <f>O281*H281</f>
        <v>2.261565</v>
      </c>
      <c r="Q281" s="151">
        <v>0</v>
      </c>
      <c r="R281" s="151">
        <f>Q281*H281</f>
        <v>0</v>
      </c>
      <c r="S281" s="151">
        <v>0</v>
      </c>
      <c r="T281" s="152">
        <f>S281*H281</f>
        <v>0</v>
      </c>
      <c r="U281" s="29"/>
      <c r="V281" s="29"/>
      <c r="W281" s="29"/>
      <c r="X281" s="29"/>
      <c r="Y281" s="29"/>
      <c r="Z281" s="29"/>
      <c r="AA281" s="29"/>
      <c r="AB281" s="29"/>
      <c r="AC281" s="29"/>
      <c r="AD281" s="29"/>
      <c r="AE281" s="29"/>
      <c r="AR281" s="153" t="s">
        <v>140</v>
      </c>
      <c r="AT281" s="153" t="s">
        <v>136</v>
      </c>
      <c r="AU281" s="153" t="s">
        <v>82</v>
      </c>
      <c r="AY281" s="17" t="s">
        <v>134</v>
      </c>
      <c r="BE281" s="154">
        <f>IF(N281="základní",J281,0)</f>
        <v>0</v>
      </c>
      <c r="BF281" s="154">
        <f>IF(N281="snížená",J281,0)</f>
        <v>0</v>
      </c>
      <c r="BG281" s="154">
        <f>IF(N281="zákl. přenesená",J281,0)</f>
        <v>0</v>
      </c>
      <c r="BH281" s="154">
        <f>IF(N281="sníž. přenesená",J281,0)</f>
        <v>0</v>
      </c>
      <c r="BI281" s="154">
        <f>IF(N281="nulová",J281,0)</f>
        <v>0</v>
      </c>
      <c r="BJ281" s="17" t="s">
        <v>80</v>
      </c>
      <c r="BK281" s="154">
        <f>ROUND(I281*H281,2)</f>
        <v>0</v>
      </c>
      <c r="BL281" s="17" t="s">
        <v>140</v>
      </c>
      <c r="BM281" s="153" t="s">
        <v>376</v>
      </c>
    </row>
    <row r="282" spans="1:65" s="13" customFormat="1">
      <c r="B282" s="155"/>
      <c r="D282" s="156" t="s">
        <v>145</v>
      </c>
      <c r="E282" s="157" t="s">
        <v>1</v>
      </c>
      <c r="F282" s="158" t="s">
        <v>377</v>
      </c>
      <c r="H282" s="159">
        <v>8.6649999999999991</v>
      </c>
      <c r="L282" s="155"/>
      <c r="M282" s="160"/>
      <c r="N282" s="161"/>
      <c r="O282" s="161"/>
      <c r="P282" s="161"/>
      <c r="Q282" s="161"/>
      <c r="R282" s="161"/>
      <c r="S282" s="161"/>
      <c r="T282" s="162"/>
      <c r="AT282" s="157" t="s">
        <v>145</v>
      </c>
      <c r="AU282" s="157" t="s">
        <v>82</v>
      </c>
      <c r="AV282" s="13" t="s">
        <v>82</v>
      </c>
      <c r="AW282" s="13" t="s">
        <v>28</v>
      </c>
      <c r="AX282" s="13" t="s">
        <v>80</v>
      </c>
      <c r="AY282" s="157" t="s">
        <v>134</v>
      </c>
    </row>
    <row r="283" spans="1:65" s="2" customFormat="1" ht="21.75" customHeight="1">
      <c r="A283" s="29"/>
      <c r="B283" s="141"/>
      <c r="C283" s="142" t="s">
        <v>378</v>
      </c>
      <c r="D283" s="142" t="s">
        <v>136</v>
      </c>
      <c r="E283" s="143" t="s">
        <v>379</v>
      </c>
      <c r="F283" s="144" t="s">
        <v>380</v>
      </c>
      <c r="G283" s="145" t="s">
        <v>199</v>
      </c>
      <c r="H283" s="146">
        <v>8.6649999999999991</v>
      </c>
      <c r="I283" s="147"/>
      <c r="J283" s="147">
        <f>ROUND(I283*H283,2)</f>
        <v>0</v>
      </c>
      <c r="K283" s="148"/>
      <c r="L283" s="30"/>
      <c r="M283" s="149" t="s">
        <v>1</v>
      </c>
      <c r="N283" s="150" t="s">
        <v>37</v>
      </c>
      <c r="O283" s="151">
        <v>0.45200000000000001</v>
      </c>
      <c r="P283" s="151">
        <f>O283*H283</f>
        <v>3.9165799999999997</v>
      </c>
      <c r="Q283" s="151">
        <v>0</v>
      </c>
      <c r="R283" s="151">
        <f>Q283*H283</f>
        <v>0</v>
      </c>
      <c r="S283" s="151">
        <v>0</v>
      </c>
      <c r="T283" s="152">
        <f>S283*H283</f>
        <v>0</v>
      </c>
      <c r="U283" s="29"/>
      <c r="V283" s="29"/>
      <c r="W283" s="29"/>
      <c r="X283" s="29"/>
      <c r="Y283" s="29"/>
      <c r="Z283" s="29"/>
      <c r="AA283" s="29"/>
      <c r="AB283" s="29"/>
      <c r="AC283" s="29"/>
      <c r="AD283" s="29"/>
      <c r="AE283" s="29"/>
      <c r="AR283" s="153" t="s">
        <v>140</v>
      </c>
      <c r="AT283" s="153" t="s">
        <v>136</v>
      </c>
      <c r="AU283" s="153" t="s">
        <v>82</v>
      </c>
      <c r="AY283" s="17" t="s">
        <v>134</v>
      </c>
      <c r="BE283" s="154">
        <f>IF(N283="základní",J283,0)</f>
        <v>0</v>
      </c>
      <c r="BF283" s="154">
        <f>IF(N283="snížená",J283,0)</f>
        <v>0</v>
      </c>
      <c r="BG283" s="154">
        <f>IF(N283="zákl. přenesená",J283,0)</f>
        <v>0</v>
      </c>
      <c r="BH283" s="154">
        <f>IF(N283="sníž. přenesená",J283,0)</f>
        <v>0</v>
      </c>
      <c r="BI283" s="154">
        <f>IF(N283="nulová",J283,0)</f>
        <v>0</v>
      </c>
      <c r="BJ283" s="17" t="s">
        <v>80</v>
      </c>
      <c r="BK283" s="154">
        <f>ROUND(I283*H283,2)</f>
        <v>0</v>
      </c>
      <c r="BL283" s="17" t="s">
        <v>140</v>
      </c>
      <c r="BM283" s="153" t="s">
        <v>381</v>
      </c>
    </row>
    <row r="284" spans="1:65" s="13" customFormat="1">
      <c r="B284" s="155"/>
      <c r="D284" s="156" t="s">
        <v>145</v>
      </c>
      <c r="E284" s="157" t="s">
        <v>1</v>
      </c>
      <c r="F284" s="158" t="s">
        <v>377</v>
      </c>
      <c r="H284" s="159">
        <v>8.6649999999999991</v>
      </c>
      <c r="L284" s="155"/>
      <c r="M284" s="160"/>
      <c r="N284" s="161"/>
      <c r="O284" s="161"/>
      <c r="P284" s="161"/>
      <c r="Q284" s="161"/>
      <c r="R284" s="161"/>
      <c r="S284" s="161"/>
      <c r="T284" s="162"/>
      <c r="AT284" s="157" t="s">
        <v>145</v>
      </c>
      <c r="AU284" s="157" t="s">
        <v>82</v>
      </c>
      <c r="AV284" s="13" t="s">
        <v>82</v>
      </c>
      <c r="AW284" s="13" t="s">
        <v>28</v>
      </c>
      <c r="AX284" s="13" t="s">
        <v>80</v>
      </c>
      <c r="AY284" s="157" t="s">
        <v>134</v>
      </c>
    </row>
    <row r="285" spans="1:65" s="12" customFormat="1" ht="22.8" customHeight="1">
      <c r="B285" s="129"/>
      <c r="D285" s="130" t="s">
        <v>71</v>
      </c>
      <c r="E285" s="139" t="s">
        <v>82</v>
      </c>
      <c r="F285" s="139" t="s">
        <v>382</v>
      </c>
      <c r="J285" s="140">
        <f>BK285</f>
        <v>0</v>
      </c>
      <c r="L285" s="129"/>
      <c r="M285" s="133"/>
      <c r="N285" s="134"/>
      <c r="O285" s="134"/>
      <c r="P285" s="135">
        <f>SUM(P286:P315)</f>
        <v>1318.2333230000002</v>
      </c>
      <c r="Q285" s="134"/>
      <c r="R285" s="135">
        <f>SUM(R286:R315)</f>
        <v>1155.0009822200002</v>
      </c>
      <c r="S285" s="134"/>
      <c r="T285" s="136">
        <f>SUM(T286:T315)</f>
        <v>0</v>
      </c>
      <c r="AR285" s="130" t="s">
        <v>80</v>
      </c>
      <c r="AT285" s="137" t="s">
        <v>71</v>
      </c>
      <c r="AU285" s="137" t="s">
        <v>80</v>
      </c>
      <c r="AY285" s="130" t="s">
        <v>134</v>
      </c>
      <c r="BK285" s="138">
        <f>SUM(BK286:BK315)</f>
        <v>0</v>
      </c>
    </row>
    <row r="286" spans="1:65" s="2" customFormat="1" ht="33" customHeight="1">
      <c r="A286" s="29"/>
      <c r="B286" s="141"/>
      <c r="C286" s="142" t="s">
        <v>383</v>
      </c>
      <c r="D286" s="142" t="s">
        <v>136</v>
      </c>
      <c r="E286" s="143" t="s">
        <v>384</v>
      </c>
      <c r="F286" s="144" t="s">
        <v>385</v>
      </c>
      <c r="G286" s="145" t="s">
        <v>199</v>
      </c>
      <c r="H286" s="146">
        <v>413.44900000000001</v>
      </c>
      <c r="I286" s="147"/>
      <c r="J286" s="147">
        <f>ROUND(I286*H286,2)</f>
        <v>0</v>
      </c>
      <c r="K286" s="148"/>
      <c r="L286" s="30"/>
      <c r="M286" s="149" t="s">
        <v>1</v>
      </c>
      <c r="N286" s="150" t="s">
        <v>37</v>
      </c>
      <c r="O286" s="151">
        <v>0.92</v>
      </c>
      <c r="P286" s="151">
        <f>O286*H286</f>
        <v>380.37308000000002</v>
      </c>
      <c r="Q286" s="151">
        <v>1.63</v>
      </c>
      <c r="R286" s="151">
        <f>Q286*H286</f>
        <v>673.92187000000001</v>
      </c>
      <c r="S286" s="151">
        <v>0</v>
      </c>
      <c r="T286" s="152">
        <f>S286*H286</f>
        <v>0</v>
      </c>
      <c r="U286" s="29"/>
      <c r="V286" s="29"/>
      <c r="W286" s="29"/>
      <c r="X286" s="29"/>
      <c r="Y286" s="29"/>
      <c r="Z286" s="29"/>
      <c r="AA286" s="29"/>
      <c r="AB286" s="29"/>
      <c r="AC286" s="29"/>
      <c r="AD286" s="29"/>
      <c r="AE286" s="29"/>
      <c r="AR286" s="153" t="s">
        <v>140</v>
      </c>
      <c r="AT286" s="153" t="s">
        <v>136</v>
      </c>
      <c r="AU286" s="153" t="s">
        <v>82</v>
      </c>
      <c r="AY286" s="17" t="s">
        <v>134</v>
      </c>
      <c r="BE286" s="154">
        <f>IF(N286="základní",J286,0)</f>
        <v>0</v>
      </c>
      <c r="BF286" s="154">
        <f>IF(N286="snížená",J286,0)</f>
        <v>0</v>
      </c>
      <c r="BG286" s="154">
        <f>IF(N286="zákl. přenesená",J286,0)</f>
        <v>0</v>
      </c>
      <c r="BH286" s="154">
        <f>IF(N286="sníž. přenesená",J286,0)</f>
        <v>0</v>
      </c>
      <c r="BI286" s="154">
        <f>IF(N286="nulová",J286,0)</f>
        <v>0</v>
      </c>
      <c r="BJ286" s="17" t="s">
        <v>80</v>
      </c>
      <c r="BK286" s="154">
        <f>ROUND(I286*H286,2)</f>
        <v>0</v>
      </c>
      <c r="BL286" s="17" t="s">
        <v>140</v>
      </c>
      <c r="BM286" s="153" t="s">
        <v>386</v>
      </c>
    </row>
    <row r="287" spans="1:65" s="13" customFormat="1">
      <c r="B287" s="155"/>
      <c r="D287" s="156" t="s">
        <v>145</v>
      </c>
      <c r="E287" s="157" t="s">
        <v>1</v>
      </c>
      <c r="F287" s="158" t="s">
        <v>225</v>
      </c>
      <c r="H287" s="159">
        <v>103.09</v>
      </c>
      <c r="L287" s="155"/>
      <c r="M287" s="160"/>
      <c r="N287" s="161"/>
      <c r="O287" s="161"/>
      <c r="P287" s="161"/>
      <c r="Q287" s="161"/>
      <c r="R287" s="161"/>
      <c r="S287" s="161"/>
      <c r="T287" s="162"/>
      <c r="AT287" s="157" t="s">
        <v>145</v>
      </c>
      <c r="AU287" s="157" t="s">
        <v>82</v>
      </c>
      <c r="AV287" s="13" t="s">
        <v>82</v>
      </c>
      <c r="AW287" s="13" t="s">
        <v>28</v>
      </c>
      <c r="AX287" s="13" t="s">
        <v>72</v>
      </c>
      <c r="AY287" s="157" t="s">
        <v>134</v>
      </c>
    </row>
    <row r="288" spans="1:65" s="13" customFormat="1">
      <c r="B288" s="155"/>
      <c r="D288" s="156" t="s">
        <v>145</v>
      </c>
      <c r="E288" s="157" t="s">
        <v>1</v>
      </c>
      <c r="F288" s="158" t="s">
        <v>233</v>
      </c>
      <c r="H288" s="159">
        <v>310.35899999999998</v>
      </c>
      <c r="L288" s="155"/>
      <c r="M288" s="160"/>
      <c r="N288" s="161"/>
      <c r="O288" s="161"/>
      <c r="P288" s="161"/>
      <c r="Q288" s="161"/>
      <c r="R288" s="161"/>
      <c r="S288" s="161"/>
      <c r="T288" s="162"/>
      <c r="AT288" s="157" t="s">
        <v>145</v>
      </c>
      <c r="AU288" s="157" t="s">
        <v>82</v>
      </c>
      <c r="AV288" s="13" t="s">
        <v>82</v>
      </c>
      <c r="AW288" s="13" t="s">
        <v>28</v>
      </c>
      <c r="AX288" s="13" t="s">
        <v>72</v>
      </c>
      <c r="AY288" s="157" t="s">
        <v>134</v>
      </c>
    </row>
    <row r="289" spans="1:65" s="14" customFormat="1">
      <c r="B289" s="163"/>
      <c r="D289" s="156" t="s">
        <v>145</v>
      </c>
      <c r="E289" s="164" t="s">
        <v>1</v>
      </c>
      <c r="F289" s="165" t="s">
        <v>152</v>
      </c>
      <c r="H289" s="166">
        <v>413.44900000000001</v>
      </c>
      <c r="L289" s="163"/>
      <c r="M289" s="167"/>
      <c r="N289" s="168"/>
      <c r="O289" s="168"/>
      <c r="P289" s="168"/>
      <c r="Q289" s="168"/>
      <c r="R289" s="168"/>
      <c r="S289" s="168"/>
      <c r="T289" s="169"/>
      <c r="AT289" s="164" t="s">
        <v>145</v>
      </c>
      <c r="AU289" s="164" t="s">
        <v>82</v>
      </c>
      <c r="AV289" s="14" t="s">
        <v>140</v>
      </c>
      <c r="AW289" s="14" t="s">
        <v>28</v>
      </c>
      <c r="AX289" s="14" t="s">
        <v>80</v>
      </c>
      <c r="AY289" s="164" t="s">
        <v>134</v>
      </c>
    </row>
    <row r="290" spans="1:65" s="2" customFormat="1" ht="33" customHeight="1">
      <c r="A290" s="29"/>
      <c r="B290" s="141"/>
      <c r="C290" s="142" t="s">
        <v>387</v>
      </c>
      <c r="D290" s="142" t="s">
        <v>136</v>
      </c>
      <c r="E290" s="143" t="s">
        <v>388</v>
      </c>
      <c r="F290" s="144" t="s">
        <v>389</v>
      </c>
      <c r="G290" s="145" t="s">
        <v>139</v>
      </c>
      <c r="H290" s="146">
        <v>3164.06</v>
      </c>
      <c r="I290" s="147"/>
      <c r="J290" s="147">
        <f>ROUND(I290*H290,2)</f>
        <v>0</v>
      </c>
      <c r="K290" s="148"/>
      <c r="L290" s="30"/>
      <c r="M290" s="149" t="s">
        <v>1</v>
      </c>
      <c r="N290" s="150" t="s">
        <v>37</v>
      </c>
      <c r="O290" s="151">
        <v>8.8999999999999996E-2</v>
      </c>
      <c r="P290" s="151">
        <f>O290*H290</f>
        <v>281.60133999999999</v>
      </c>
      <c r="Q290" s="151">
        <v>3.1E-4</v>
      </c>
      <c r="R290" s="151">
        <f>Q290*H290</f>
        <v>0.98085860000000002</v>
      </c>
      <c r="S290" s="151">
        <v>0</v>
      </c>
      <c r="T290" s="152">
        <f>S290*H290</f>
        <v>0</v>
      </c>
      <c r="U290" s="29"/>
      <c r="V290" s="29"/>
      <c r="W290" s="29"/>
      <c r="X290" s="29"/>
      <c r="Y290" s="29"/>
      <c r="Z290" s="29"/>
      <c r="AA290" s="29"/>
      <c r="AB290" s="29"/>
      <c r="AC290" s="29"/>
      <c r="AD290" s="29"/>
      <c r="AE290" s="29"/>
      <c r="AR290" s="153" t="s">
        <v>140</v>
      </c>
      <c r="AT290" s="153" t="s">
        <v>136</v>
      </c>
      <c r="AU290" s="153" t="s">
        <v>82</v>
      </c>
      <c r="AY290" s="17" t="s">
        <v>134</v>
      </c>
      <c r="BE290" s="154">
        <f>IF(N290="základní",J290,0)</f>
        <v>0</v>
      </c>
      <c r="BF290" s="154">
        <f>IF(N290="snížená",J290,0)</f>
        <v>0</v>
      </c>
      <c r="BG290" s="154">
        <f>IF(N290="zákl. přenesená",J290,0)</f>
        <v>0</v>
      </c>
      <c r="BH290" s="154">
        <f>IF(N290="sníž. přenesená",J290,0)</f>
        <v>0</v>
      </c>
      <c r="BI290" s="154">
        <f>IF(N290="nulová",J290,0)</f>
        <v>0</v>
      </c>
      <c r="BJ290" s="17" t="s">
        <v>80</v>
      </c>
      <c r="BK290" s="154">
        <f>ROUND(I290*H290,2)</f>
        <v>0</v>
      </c>
      <c r="BL290" s="17" t="s">
        <v>140</v>
      </c>
      <c r="BM290" s="153" t="s">
        <v>390</v>
      </c>
    </row>
    <row r="291" spans="1:65" s="13" customFormat="1">
      <c r="B291" s="155"/>
      <c r="D291" s="156" t="s">
        <v>145</v>
      </c>
      <c r="E291" s="157" t="s">
        <v>1</v>
      </c>
      <c r="F291" s="158" t="s">
        <v>391</v>
      </c>
      <c r="H291" s="159">
        <v>2955.8</v>
      </c>
      <c r="L291" s="155"/>
      <c r="M291" s="160"/>
      <c r="N291" s="161"/>
      <c r="O291" s="161"/>
      <c r="P291" s="161"/>
      <c r="Q291" s="161"/>
      <c r="R291" s="161"/>
      <c r="S291" s="161"/>
      <c r="T291" s="162"/>
      <c r="AT291" s="157" t="s">
        <v>145</v>
      </c>
      <c r="AU291" s="157" t="s">
        <v>82</v>
      </c>
      <c r="AV291" s="13" t="s">
        <v>82</v>
      </c>
      <c r="AW291" s="13" t="s">
        <v>28</v>
      </c>
      <c r="AX291" s="13" t="s">
        <v>72</v>
      </c>
      <c r="AY291" s="157" t="s">
        <v>134</v>
      </c>
    </row>
    <row r="292" spans="1:65" s="13" customFormat="1">
      <c r="B292" s="155"/>
      <c r="D292" s="156" t="s">
        <v>145</v>
      </c>
      <c r="E292" s="157" t="s">
        <v>1</v>
      </c>
      <c r="F292" s="158" t="s">
        <v>392</v>
      </c>
      <c r="H292" s="159">
        <v>208.26</v>
      </c>
      <c r="L292" s="155"/>
      <c r="M292" s="160"/>
      <c r="N292" s="161"/>
      <c r="O292" s="161"/>
      <c r="P292" s="161"/>
      <c r="Q292" s="161"/>
      <c r="R292" s="161"/>
      <c r="S292" s="161"/>
      <c r="T292" s="162"/>
      <c r="AT292" s="157" t="s">
        <v>145</v>
      </c>
      <c r="AU292" s="157" t="s">
        <v>82</v>
      </c>
      <c r="AV292" s="13" t="s">
        <v>82</v>
      </c>
      <c r="AW292" s="13" t="s">
        <v>28</v>
      </c>
      <c r="AX292" s="13" t="s">
        <v>72</v>
      </c>
      <c r="AY292" s="157" t="s">
        <v>134</v>
      </c>
    </row>
    <row r="293" spans="1:65" s="14" customFormat="1">
      <c r="B293" s="163"/>
      <c r="D293" s="156" t="s">
        <v>145</v>
      </c>
      <c r="E293" s="164" t="s">
        <v>1</v>
      </c>
      <c r="F293" s="165" t="s">
        <v>152</v>
      </c>
      <c r="H293" s="166">
        <v>3164.06</v>
      </c>
      <c r="L293" s="163"/>
      <c r="M293" s="167"/>
      <c r="N293" s="168"/>
      <c r="O293" s="168"/>
      <c r="P293" s="168"/>
      <c r="Q293" s="168"/>
      <c r="R293" s="168"/>
      <c r="S293" s="168"/>
      <c r="T293" s="169"/>
      <c r="AT293" s="164" t="s">
        <v>145</v>
      </c>
      <c r="AU293" s="164" t="s">
        <v>82</v>
      </c>
      <c r="AV293" s="14" t="s">
        <v>140</v>
      </c>
      <c r="AW293" s="14" t="s">
        <v>28</v>
      </c>
      <c r="AX293" s="14" t="s">
        <v>80</v>
      </c>
      <c r="AY293" s="164" t="s">
        <v>134</v>
      </c>
    </row>
    <row r="294" spans="1:65" s="2" customFormat="1" ht="24.15" customHeight="1">
      <c r="A294" s="29"/>
      <c r="B294" s="141"/>
      <c r="C294" s="176" t="s">
        <v>393</v>
      </c>
      <c r="D294" s="176" t="s">
        <v>203</v>
      </c>
      <c r="E294" s="177" t="s">
        <v>394</v>
      </c>
      <c r="F294" s="178" t="s">
        <v>395</v>
      </c>
      <c r="G294" s="179" t="s">
        <v>139</v>
      </c>
      <c r="H294" s="180">
        <v>3747.8290000000002</v>
      </c>
      <c r="I294" s="181"/>
      <c r="J294" s="181">
        <f>ROUND(I294*H294,2)</f>
        <v>0</v>
      </c>
      <c r="K294" s="182"/>
      <c r="L294" s="183"/>
      <c r="M294" s="184" t="s">
        <v>1</v>
      </c>
      <c r="N294" s="185" t="s">
        <v>37</v>
      </c>
      <c r="O294" s="151">
        <v>0</v>
      </c>
      <c r="P294" s="151">
        <f>O294*H294</f>
        <v>0</v>
      </c>
      <c r="Q294" s="151">
        <v>4.0000000000000002E-4</v>
      </c>
      <c r="R294" s="151">
        <f>Q294*H294</f>
        <v>1.4991316000000001</v>
      </c>
      <c r="S294" s="151">
        <v>0</v>
      </c>
      <c r="T294" s="152">
        <f>S294*H294</f>
        <v>0</v>
      </c>
      <c r="U294" s="29"/>
      <c r="V294" s="29"/>
      <c r="W294" s="29"/>
      <c r="X294" s="29"/>
      <c r="Y294" s="29"/>
      <c r="Z294" s="29"/>
      <c r="AA294" s="29"/>
      <c r="AB294" s="29"/>
      <c r="AC294" s="29"/>
      <c r="AD294" s="29"/>
      <c r="AE294" s="29"/>
      <c r="AR294" s="153" t="s">
        <v>174</v>
      </c>
      <c r="AT294" s="153" t="s">
        <v>203</v>
      </c>
      <c r="AU294" s="153" t="s">
        <v>82</v>
      </c>
      <c r="AY294" s="17" t="s">
        <v>134</v>
      </c>
      <c r="BE294" s="154">
        <f>IF(N294="základní",J294,0)</f>
        <v>0</v>
      </c>
      <c r="BF294" s="154">
        <f>IF(N294="snížená",J294,0)</f>
        <v>0</v>
      </c>
      <c r="BG294" s="154">
        <f>IF(N294="zákl. přenesená",J294,0)</f>
        <v>0</v>
      </c>
      <c r="BH294" s="154">
        <f>IF(N294="sníž. přenesená",J294,0)</f>
        <v>0</v>
      </c>
      <c r="BI294" s="154">
        <f>IF(N294="nulová",J294,0)</f>
        <v>0</v>
      </c>
      <c r="BJ294" s="17" t="s">
        <v>80</v>
      </c>
      <c r="BK294" s="154">
        <f>ROUND(I294*H294,2)</f>
        <v>0</v>
      </c>
      <c r="BL294" s="17" t="s">
        <v>140</v>
      </c>
      <c r="BM294" s="153" t="s">
        <v>396</v>
      </c>
    </row>
    <row r="295" spans="1:65" s="13" customFormat="1">
      <c r="B295" s="155"/>
      <c r="D295" s="156" t="s">
        <v>145</v>
      </c>
      <c r="F295" s="158" t="s">
        <v>397</v>
      </c>
      <c r="H295" s="159">
        <v>3747.8290000000002</v>
      </c>
      <c r="L295" s="155"/>
      <c r="M295" s="160"/>
      <c r="N295" s="161"/>
      <c r="O295" s="161"/>
      <c r="P295" s="161"/>
      <c r="Q295" s="161"/>
      <c r="R295" s="161"/>
      <c r="S295" s="161"/>
      <c r="T295" s="162"/>
      <c r="AT295" s="157" t="s">
        <v>145</v>
      </c>
      <c r="AU295" s="157" t="s">
        <v>82</v>
      </c>
      <c r="AV295" s="13" t="s">
        <v>82</v>
      </c>
      <c r="AW295" s="13" t="s">
        <v>3</v>
      </c>
      <c r="AX295" s="13" t="s">
        <v>80</v>
      </c>
      <c r="AY295" s="157" t="s">
        <v>134</v>
      </c>
    </row>
    <row r="296" spans="1:65" s="2" customFormat="1" ht="37.799999999999997" customHeight="1">
      <c r="A296" s="29"/>
      <c r="B296" s="141"/>
      <c r="C296" s="142" t="s">
        <v>398</v>
      </c>
      <c r="D296" s="142" t="s">
        <v>136</v>
      </c>
      <c r="E296" s="143" t="s">
        <v>399</v>
      </c>
      <c r="F296" s="144" t="s">
        <v>400</v>
      </c>
      <c r="G296" s="145" t="s">
        <v>193</v>
      </c>
      <c r="H296" s="146">
        <v>1419.7</v>
      </c>
      <c r="I296" s="147"/>
      <c r="J296" s="147">
        <f>ROUND(I296*H296,2)</f>
        <v>0</v>
      </c>
      <c r="K296" s="148"/>
      <c r="L296" s="30"/>
      <c r="M296" s="149" t="s">
        <v>1</v>
      </c>
      <c r="N296" s="150" t="s">
        <v>37</v>
      </c>
      <c r="O296" s="151">
        <v>0.43</v>
      </c>
      <c r="P296" s="151">
        <f>O296*H296</f>
        <v>610.471</v>
      </c>
      <c r="Q296" s="151">
        <v>0.28736</v>
      </c>
      <c r="R296" s="151">
        <f>Q296*H296</f>
        <v>407.964992</v>
      </c>
      <c r="S296" s="151">
        <v>0</v>
      </c>
      <c r="T296" s="152">
        <f>S296*H296</f>
        <v>0</v>
      </c>
      <c r="U296" s="29"/>
      <c r="V296" s="29"/>
      <c r="W296" s="29"/>
      <c r="X296" s="29"/>
      <c r="Y296" s="29"/>
      <c r="Z296" s="29"/>
      <c r="AA296" s="29"/>
      <c r="AB296" s="29"/>
      <c r="AC296" s="29"/>
      <c r="AD296" s="29"/>
      <c r="AE296" s="29"/>
      <c r="AR296" s="153" t="s">
        <v>140</v>
      </c>
      <c r="AT296" s="153" t="s">
        <v>136</v>
      </c>
      <c r="AU296" s="153" t="s">
        <v>82</v>
      </c>
      <c r="AY296" s="17" t="s">
        <v>134</v>
      </c>
      <c r="BE296" s="154">
        <f>IF(N296="základní",J296,0)</f>
        <v>0</v>
      </c>
      <c r="BF296" s="154">
        <f>IF(N296="snížená",J296,0)</f>
        <v>0</v>
      </c>
      <c r="BG296" s="154">
        <f>IF(N296="zákl. přenesená",J296,0)</f>
        <v>0</v>
      </c>
      <c r="BH296" s="154">
        <f>IF(N296="sníž. přenesená",J296,0)</f>
        <v>0</v>
      </c>
      <c r="BI296" s="154">
        <f>IF(N296="nulová",J296,0)</f>
        <v>0</v>
      </c>
      <c r="BJ296" s="17" t="s">
        <v>80</v>
      </c>
      <c r="BK296" s="154">
        <f>ROUND(I296*H296,2)</f>
        <v>0</v>
      </c>
      <c r="BL296" s="17" t="s">
        <v>140</v>
      </c>
      <c r="BM296" s="153" t="s">
        <v>401</v>
      </c>
    </row>
    <row r="297" spans="1:65" s="13" customFormat="1" ht="20.399999999999999">
      <c r="B297" s="155"/>
      <c r="D297" s="156" t="s">
        <v>145</v>
      </c>
      <c r="E297" s="157" t="s">
        <v>1</v>
      </c>
      <c r="F297" s="158" t="s">
        <v>402</v>
      </c>
      <c r="H297" s="159">
        <v>1350.2</v>
      </c>
      <c r="L297" s="155"/>
      <c r="M297" s="160"/>
      <c r="N297" s="161"/>
      <c r="O297" s="161"/>
      <c r="P297" s="161"/>
      <c r="Q297" s="161"/>
      <c r="R297" s="161"/>
      <c r="S297" s="161"/>
      <c r="T297" s="162"/>
      <c r="AT297" s="157" t="s">
        <v>145</v>
      </c>
      <c r="AU297" s="157" t="s">
        <v>82</v>
      </c>
      <c r="AV297" s="13" t="s">
        <v>82</v>
      </c>
      <c r="AW297" s="13" t="s">
        <v>28</v>
      </c>
      <c r="AX297" s="13" t="s">
        <v>72</v>
      </c>
      <c r="AY297" s="157" t="s">
        <v>134</v>
      </c>
    </row>
    <row r="298" spans="1:65" s="13" customFormat="1">
      <c r="B298" s="155"/>
      <c r="D298" s="156" t="s">
        <v>145</v>
      </c>
      <c r="E298" s="157" t="s">
        <v>1</v>
      </c>
      <c r="F298" s="158" t="s">
        <v>403</v>
      </c>
      <c r="H298" s="159">
        <v>69.5</v>
      </c>
      <c r="L298" s="155"/>
      <c r="M298" s="160"/>
      <c r="N298" s="161"/>
      <c r="O298" s="161"/>
      <c r="P298" s="161"/>
      <c r="Q298" s="161"/>
      <c r="R298" s="161"/>
      <c r="S298" s="161"/>
      <c r="T298" s="162"/>
      <c r="AT298" s="157" t="s">
        <v>145</v>
      </c>
      <c r="AU298" s="157" t="s">
        <v>82</v>
      </c>
      <c r="AV298" s="13" t="s">
        <v>82</v>
      </c>
      <c r="AW298" s="13" t="s">
        <v>28</v>
      </c>
      <c r="AX298" s="13" t="s">
        <v>72</v>
      </c>
      <c r="AY298" s="157" t="s">
        <v>134</v>
      </c>
    </row>
    <row r="299" spans="1:65" s="14" customFormat="1">
      <c r="B299" s="163"/>
      <c r="D299" s="156" t="s">
        <v>145</v>
      </c>
      <c r="E299" s="164" t="s">
        <v>1</v>
      </c>
      <c r="F299" s="165" t="s">
        <v>152</v>
      </c>
      <c r="H299" s="166">
        <v>1419.7</v>
      </c>
      <c r="L299" s="163"/>
      <c r="M299" s="167"/>
      <c r="N299" s="168"/>
      <c r="O299" s="168"/>
      <c r="P299" s="168"/>
      <c r="Q299" s="168"/>
      <c r="R299" s="168"/>
      <c r="S299" s="168"/>
      <c r="T299" s="169"/>
      <c r="AT299" s="164" t="s">
        <v>145</v>
      </c>
      <c r="AU299" s="164" t="s">
        <v>82</v>
      </c>
      <c r="AV299" s="14" t="s">
        <v>140</v>
      </c>
      <c r="AW299" s="14" t="s">
        <v>28</v>
      </c>
      <c r="AX299" s="14" t="s">
        <v>80</v>
      </c>
      <c r="AY299" s="164" t="s">
        <v>134</v>
      </c>
    </row>
    <row r="300" spans="1:65" s="2" customFormat="1" ht="37.799999999999997" customHeight="1">
      <c r="A300" s="29"/>
      <c r="B300" s="141"/>
      <c r="C300" s="142" t="s">
        <v>404</v>
      </c>
      <c r="D300" s="142" t="s">
        <v>136</v>
      </c>
      <c r="E300" s="143" t="s">
        <v>405</v>
      </c>
      <c r="F300" s="144" t="s">
        <v>406</v>
      </c>
      <c r="G300" s="145" t="s">
        <v>193</v>
      </c>
      <c r="H300" s="146">
        <v>58.2</v>
      </c>
      <c r="I300" s="147"/>
      <c r="J300" s="147">
        <f>ROUND(I300*H300,2)</f>
        <v>0</v>
      </c>
      <c r="K300" s="148"/>
      <c r="L300" s="30"/>
      <c r="M300" s="149" t="s">
        <v>1</v>
      </c>
      <c r="N300" s="150" t="s">
        <v>37</v>
      </c>
      <c r="O300" s="151">
        <v>0.46</v>
      </c>
      <c r="P300" s="151">
        <f>O300*H300</f>
        <v>26.772000000000002</v>
      </c>
      <c r="Q300" s="151">
        <v>0.31433</v>
      </c>
      <c r="R300" s="151">
        <f>Q300*H300</f>
        <v>18.294006</v>
      </c>
      <c r="S300" s="151">
        <v>0</v>
      </c>
      <c r="T300" s="152">
        <f>S300*H300</f>
        <v>0</v>
      </c>
      <c r="U300" s="29"/>
      <c r="V300" s="29"/>
      <c r="W300" s="29"/>
      <c r="X300" s="29"/>
      <c r="Y300" s="29"/>
      <c r="Z300" s="29"/>
      <c r="AA300" s="29"/>
      <c r="AB300" s="29"/>
      <c r="AC300" s="29"/>
      <c r="AD300" s="29"/>
      <c r="AE300" s="29"/>
      <c r="AR300" s="153" t="s">
        <v>140</v>
      </c>
      <c r="AT300" s="153" t="s">
        <v>136</v>
      </c>
      <c r="AU300" s="153" t="s">
        <v>82</v>
      </c>
      <c r="AY300" s="17" t="s">
        <v>134</v>
      </c>
      <c r="BE300" s="154">
        <f>IF(N300="základní",J300,0)</f>
        <v>0</v>
      </c>
      <c r="BF300" s="154">
        <f>IF(N300="snížená",J300,0)</f>
        <v>0</v>
      </c>
      <c r="BG300" s="154">
        <f>IF(N300="zákl. přenesená",J300,0)</f>
        <v>0</v>
      </c>
      <c r="BH300" s="154">
        <f>IF(N300="sníž. přenesená",J300,0)</f>
        <v>0</v>
      </c>
      <c r="BI300" s="154">
        <f>IF(N300="nulová",J300,0)</f>
        <v>0</v>
      </c>
      <c r="BJ300" s="17" t="s">
        <v>80</v>
      </c>
      <c r="BK300" s="154">
        <f>ROUND(I300*H300,2)</f>
        <v>0</v>
      </c>
      <c r="BL300" s="17" t="s">
        <v>140</v>
      </c>
      <c r="BM300" s="153" t="s">
        <v>407</v>
      </c>
    </row>
    <row r="301" spans="1:65" s="13" customFormat="1">
      <c r="B301" s="155"/>
      <c r="D301" s="156" t="s">
        <v>145</v>
      </c>
      <c r="E301" s="157" t="s">
        <v>1</v>
      </c>
      <c r="F301" s="158" t="s">
        <v>408</v>
      </c>
      <c r="H301" s="159">
        <v>58.2</v>
      </c>
      <c r="L301" s="155"/>
      <c r="M301" s="160"/>
      <c r="N301" s="161"/>
      <c r="O301" s="161"/>
      <c r="P301" s="161"/>
      <c r="Q301" s="161"/>
      <c r="R301" s="161"/>
      <c r="S301" s="161"/>
      <c r="T301" s="162"/>
      <c r="AT301" s="157" t="s">
        <v>145</v>
      </c>
      <c r="AU301" s="157" t="s">
        <v>82</v>
      </c>
      <c r="AV301" s="13" t="s">
        <v>82</v>
      </c>
      <c r="AW301" s="13" t="s">
        <v>28</v>
      </c>
      <c r="AX301" s="13" t="s">
        <v>80</v>
      </c>
      <c r="AY301" s="157" t="s">
        <v>134</v>
      </c>
    </row>
    <row r="302" spans="1:65" s="2" customFormat="1" ht="16.5" customHeight="1">
      <c r="A302" s="29"/>
      <c r="B302" s="141"/>
      <c r="C302" s="142" t="s">
        <v>409</v>
      </c>
      <c r="D302" s="142" t="s">
        <v>136</v>
      </c>
      <c r="E302" s="143" t="s">
        <v>410</v>
      </c>
      <c r="F302" s="144" t="s">
        <v>411</v>
      </c>
      <c r="G302" s="145" t="s">
        <v>412</v>
      </c>
      <c r="H302" s="146">
        <v>1</v>
      </c>
      <c r="I302" s="147"/>
      <c r="J302" s="147">
        <f>ROUND(I302*H302,2)</f>
        <v>0</v>
      </c>
      <c r="K302" s="148"/>
      <c r="L302" s="30"/>
      <c r="M302" s="149" t="s">
        <v>1</v>
      </c>
      <c r="N302" s="150" t="s">
        <v>37</v>
      </c>
      <c r="O302" s="151">
        <v>0</v>
      </c>
      <c r="P302" s="151">
        <f>O302*H302</f>
        <v>0</v>
      </c>
      <c r="Q302" s="151">
        <v>0</v>
      </c>
      <c r="R302" s="151">
        <f>Q302*H302</f>
        <v>0</v>
      </c>
      <c r="S302" s="151">
        <v>0</v>
      </c>
      <c r="T302" s="152">
        <f>S302*H302</f>
        <v>0</v>
      </c>
      <c r="U302" s="29"/>
      <c r="V302" s="29"/>
      <c r="W302" s="29"/>
      <c r="X302" s="29"/>
      <c r="Y302" s="29"/>
      <c r="Z302" s="29"/>
      <c r="AA302" s="29"/>
      <c r="AB302" s="29"/>
      <c r="AC302" s="29"/>
      <c r="AD302" s="29"/>
      <c r="AE302" s="29"/>
      <c r="AR302" s="153" t="s">
        <v>140</v>
      </c>
      <c r="AT302" s="153" t="s">
        <v>136</v>
      </c>
      <c r="AU302" s="153" t="s">
        <v>82</v>
      </c>
      <c r="AY302" s="17" t="s">
        <v>134</v>
      </c>
      <c r="BE302" s="154">
        <f>IF(N302="základní",J302,0)</f>
        <v>0</v>
      </c>
      <c r="BF302" s="154">
        <f>IF(N302="snížená",J302,0)</f>
        <v>0</v>
      </c>
      <c r="BG302" s="154">
        <f>IF(N302="zákl. přenesená",J302,0)</f>
        <v>0</v>
      </c>
      <c r="BH302" s="154">
        <f>IF(N302="sníž. přenesená",J302,0)</f>
        <v>0</v>
      </c>
      <c r="BI302" s="154">
        <f>IF(N302="nulová",J302,0)</f>
        <v>0</v>
      </c>
      <c r="BJ302" s="17" t="s">
        <v>80</v>
      </c>
      <c r="BK302" s="154">
        <f>ROUND(I302*H302,2)</f>
        <v>0</v>
      </c>
      <c r="BL302" s="17" t="s">
        <v>140</v>
      </c>
      <c r="BM302" s="153" t="s">
        <v>413</v>
      </c>
    </row>
    <row r="303" spans="1:65" s="2" customFormat="1" ht="24.15" customHeight="1">
      <c r="A303" s="29"/>
      <c r="B303" s="141"/>
      <c r="C303" s="142" t="s">
        <v>414</v>
      </c>
      <c r="D303" s="142" t="s">
        <v>136</v>
      </c>
      <c r="E303" s="143" t="s">
        <v>415</v>
      </c>
      <c r="F303" s="144" t="s">
        <v>416</v>
      </c>
      <c r="G303" s="145" t="s">
        <v>199</v>
      </c>
      <c r="H303" s="146">
        <v>5.04</v>
      </c>
      <c r="I303" s="147"/>
      <c r="J303" s="147">
        <f>ROUND(I303*H303,2)</f>
        <v>0</v>
      </c>
      <c r="K303" s="148"/>
      <c r="L303" s="30"/>
      <c r="M303" s="149" t="s">
        <v>1</v>
      </c>
      <c r="N303" s="150" t="s">
        <v>37</v>
      </c>
      <c r="O303" s="151">
        <v>0.629</v>
      </c>
      <c r="P303" s="151">
        <f>O303*H303</f>
        <v>3.1701600000000001</v>
      </c>
      <c r="Q303" s="151">
        <v>2.45329</v>
      </c>
      <c r="R303" s="151">
        <f>Q303*H303</f>
        <v>12.364581599999999</v>
      </c>
      <c r="S303" s="151">
        <v>0</v>
      </c>
      <c r="T303" s="152">
        <f>S303*H303</f>
        <v>0</v>
      </c>
      <c r="U303" s="29"/>
      <c r="V303" s="29"/>
      <c r="W303" s="29"/>
      <c r="X303" s="29"/>
      <c r="Y303" s="29"/>
      <c r="Z303" s="29"/>
      <c r="AA303" s="29"/>
      <c r="AB303" s="29"/>
      <c r="AC303" s="29"/>
      <c r="AD303" s="29"/>
      <c r="AE303" s="29"/>
      <c r="AR303" s="153" t="s">
        <v>140</v>
      </c>
      <c r="AT303" s="153" t="s">
        <v>136</v>
      </c>
      <c r="AU303" s="153" t="s">
        <v>82</v>
      </c>
      <c r="AY303" s="17" t="s">
        <v>134</v>
      </c>
      <c r="BE303" s="154">
        <f>IF(N303="základní",J303,0)</f>
        <v>0</v>
      </c>
      <c r="BF303" s="154">
        <f>IF(N303="snížená",J303,0)</f>
        <v>0</v>
      </c>
      <c r="BG303" s="154">
        <f>IF(N303="zákl. přenesená",J303,0)</f>
        <v>0</v>
      </c>
      <c r="BH303" s="154">
        <f>IF(N303="sníž. přenesená",J303,0)</f>
        <v>0</v>
      </c>
      <c r="BI303" s="154">
        <f>IF(N303="nulová",J303,0)</f>
        <v>0</v>
      </c>
      <c r="BJ303" s="17" t="s">
        <v>80</v>
      </c>
      <c r="BK303" s="154">
        <f>ROUND(I303*H303,2)</f>
        <v>0</v>
      </c>
      <c r="BL303" s="17" t="s">
        <v>140</v>
      </c>
      <c r="BM303" s="153" t="s">
        <v>417</v>
      </c>
    </row>
    <row r="304" spans="1:65" s="13" customFormat="1">
      <c r="B304" s="155"/>
      <c r="D304" s="156" t="s">
        <v>145</v>
      </c>
      <c r="E304" s="157" t="s">
        <v>1</v>
      </c>
      <c r="F304" s="158" t="s">
        <v>418</v>
      </c>
      <c r="H304" s="159">
        <v>5.04</v>
      </c>
      <c r="L304" s="155"/>
      <c r="M304" s="160"/>
      <c r="N304" s="161"/>
      <c r="O304" s="161"/>
      <c r="P304" s="161"/>
      <c r="Q304" s="161"/>
      <c r="R304" s="161"/>
      <c r="S304" s="161"/>
      <c r="T304" s="162"/>
      <c r="AT304" s="157" t="s">
        <v>145</v>
      </c>
      <c r="AU304" s="157" t="s">
        <v>82</v>
      </c>
      <c r="AV304" s="13" t="s">
        <v>82</v>
      </c>
      <c r="AW304" s="13" t="s">
        <v>28</v>
      </c>
      <c r="AX304" s="13" t="s">
        <v>80</v>
      </c>
      <c r="AY304" s="157" t="s">
        <v>134</v>
      </c>
    </row>
    <row r="305" spans="1:65" s="2" customFormat="1" ht="16.5" customHeight="1">
      <c r="A305" s="29"/>
      <c r="B305" s="141"/>
      <c r="C305" s="142" t="s">
        <v>419</v>
      </c>
      <c r="D305" s="142" t="s">
        <v>136</v>
      </c>
      <c r="E305" s="143" t="s">
        <v>420</v>
      </c>
      <c r="F305" s="144" t="s">
        <v>421</v>
      </c>
      <c r="G305" s="145" t="s">
        <v>139</v>
      </c>
      <c r="H305" s="146">
        <v>5.76</v>
      </c>
      <c r="I305" s="147"/>
      <c r="J305" s="147">
        <f>ROUND(I305*H305,2)</f>
        <v>0</v>
      </c>
      <c r="K305" s="148"/>
      <c r="L305" s="30"/>
      <c r="M305" s="149" t="s">
        <v>1</v>
      </c>
      <c r="N305" s="150" t="s">
        <v>37</v>
      </c>
      <c r="O305" s="151">
        <v>0.3</v>
      </c>
      <c r="P305" s="151">
        <f>O305*H305</f>
        <v>1.728</v>
      </c>
      <c r="Q305" s="151">
        <v>2.47E-3</v>
      </c>
      <c r="R305" s="151">
        <f>Q305*H305</f>
        <v>1.4227199999999999E-2</v>
      </c>
      <c r="S305" s="151">
        <v>0</v>
      </c>
      <c r="T305" s="152">
        <f>S305*H305</f>
        <v>0</v>
      </c>
      <c r="U305" s="29"/>
      <c r="V305" s="29"/>
      <c r="W305" s="29"/>
      <c r="X305" s="29"/>
      <c r="Y305" s="29"/>
      <c r="Z305" s="29"/>
      <c r="AA305" s="29"/>
      <c r="AB305" s="29"/>
      <c r="AC305" s="29"/>
      <c r="AD305" s="29"/>
      <c r="AE305" s="29"/>
      <c r="AR305" s="153" t="s">
        <v>140</v>
      </c>
      <c r="AT305" s="153" t="s">
        <v>136</v>
      </c>
      <c r="AU305" s="153" t="s">
        <v>82</v>
      </c>
      <c r="AY305" s="17" t="s">
        <v>134</v>
      </c>
      <c r="BE305" s="154">
        <f>IF(N305="základní",J305,0)</f>
        <v>0</v>
      </c>
      <c r="BF305" s="154">
        <f>IF(N305="snížená",J305,0)</f>
        <v>0</v>
      </c>
      <c r="BG305" s="154">
        <f>IF(N305="zákl. přenesená",J305,0)</f>
        <v>0</v>
      </c>
      <c r="BH305" s="154">
        <f>IF(N305="sníž. přenesená",J305,0)</f>
        <v>0</v>
      </c>
      <c r="BI305" s="154">
        <f>IF(N305="nulová",J305,0)</f>
        <v>0</v>
      </c>
      <c r="BJ305" s="17" t="s">
        <v>80</v>
      </c>
      <c r="BK305" s="154">
        <f>ROUND(I305*H305,2)</f>
        <v>0</v>
      </c>
      <c r="BL305" s="17" t="s">
        <v>140</v>
      </c>
      <c r="BM305" s="153" t="s">
        <v>422</v>
      </c>
    </row>
    <row r="306" spans="1:65" s="13" customFormat="1">
      <c r="B306" s="155"/>
      <c r="D306" s="156" t="s">
        <v>145</v>
      </c>
      <c r="E306" s="157" t="s">
        <v>1</v>
      </c>
      <c r="F306" s="158" t="s">
        <v>423</v>
      </c>
      <c r="H306" s="159">
        <v>5.76</v>
      </c>
      <c r="L306" s="155"/>
      <c r="M306" s="160"/>
      <c r="N306" s="161"/>
      <c r="O306" s="161"/>
      <c r="P306" s="161"/>
      <c r="Q306" s="161"/>
      <c r="R306" s="161"/>
      <c r="S306" s="161"/>
      <c r="T306" s="162"/>
      <c r="AT306" s="157" t="s">
        <v>145</v>
      </c>
      <c r="AU306" s="157" t="s">
        <v>82</v>
      </c>
      <c r="AV306" s="13" t="s">
        <v>82</v>
      </c>
      <c r="AW306" s="13" t="s">
        <v>28</v>
      </c>
      <c r="AX306" s="13" t="s">
        <v>80</v>
      </c>
      <c r="AY306" s="157" t="s">
        <v>134</v>
      </c>
    </row>
    <row r="307" spans="1:65" s="2" customFormat="1" ht="16.5" customHeight="1">
      <c r="A307" s="29"/>
      <c r="B307" s="141"/>
      <c r="C307" s="142" t="s">
        <v>424</v>
      </c>
      <c r="D307" s="142" t="s">
        <v>136</v>
      </c>
      <c r="E307" s="143" t="s">
        <v>425</v>
      </c>
      <c r="F307" s="144" t="s">
        <v>426</v>
      </c>
      <c r="G307" s="145" t="s">
        <v>139</v>
      </c>
      <c r="H307" s="146">
        <v>5.76</v>
      </c>
      <c r="I307" s="147"/>
      <c r="J307" s="147">
        <f>ROUND(I307*H307,2)</f>
        <v>0</v>
      </c>
      <c r="K307" s="148"/>
      <c r="L307" s="30"/>
      <c r="M307" s="149" t="s">
        <v>1</v>
      </c>
      <c r="N307" s="150" t="s">
        <v>37</v>
      </c>
      <c r="O307" s="151">
        <v>0.152</v>
      </c>
      <c r="P307" s="151">
        <f>O307*H307</f>
        <v>0.87551999999999996</v>
      </c>
      <c r="Q307" s="151">
        <v>0</v>
      </c>
      <c r="R307" s="151">
        <f>Q307*H307</f>
        <v>0</v>
      </c>
      <c r="S307" s="151">
        <v>0</v>
      </c>
      <c r="T307" s="152">
        <f>S307*H307</f>
        <v>0</v>
      </c>
      <c r="U307" s="29"/>
      <c r="V307" s="29"/>
      <c r="W307" s="29"/>
      <c r="X307" s="29"/>
      <c r="Y307" s="29"/>
      <c r="Z307" s="29"/>
      <c r="AA307" s="29"/>
      <c r="AB307" s="29"/>
      <c r="AC307" s="29"/>
      <c r="AD307" s="29"/>
      <c r="AE307" s="29"/>
      <c r="AR307" s="153" t="s">
        <v>140</v>
      </c>
      <c r="AT307" s="153" t="s">
        <v>136</v>
      </c>
      <c r="AU307" s="153" t="s">
        <v>82</v>
      </c>
      <c r="AY307" s="17" t="s">
        <v>134</v>
      </c>
      <c r="BE307" s="154">
        <f>IF(N307="základní",J307,0)</f>
        <v>0</v>
      </c>
      <c r="BF307" s="154">
        <f>IF(N307="snížená",J307,0)</f>
        <v>0</v>
      </c>
      <c r="BG307" s="154">
        <f>IF(N307="zákl. přenesená",J307,0)</f>
        <v>0</v>
      </c>
      <c r="BH307" s="154">
        <f>IF(N307="sníž. přenesená",J307,0)</f>
        <v>0</v>
      </c>
      <c r="BI307" s="154">
        <f>IF(N307="nulová",J307,0)</f>
        <v>0</v>
      </c>
      <c r="BJ307" s="17" t="s">
        <v>80</v>
      </c>
      <c r="BK307" s="154">
        <f>ROUND(I307*H307,2)</f>
        <v>0</v>
      </c>
      <c r="BL307" s="17" t="s">
        <v>140</v>
      </c>
      <c r="BM307" s="153" t="s">
        <v>427</v>
      </c>
    </row>
    <row r="308" spans="1:65" s="2" customFormat="1" ht="16.5" customHeight="1">
      <c r="A308" s="29"/>
      <c r="B308" s="141"/>
      <c r="C308" s="142" t="s">
        <v>428</v>
      </c>
      <c r="D308" s="142" t="s">
        <v>136</v>
      </c>
      <c r="E308" s="143" t="s">
        <v>429</v>
      </c>
      <c r="F308" s="144" t="s">
        <v>430</v>
      </c>
      <c r="G308" s="145" t="s">
        <v>206</v>
      </c>
      <c r="H308" s="146">
        <v>0.249</v>
      </c>
      <c r="I308" s="147"/>
      <c r="J308" s="147">
        <f>ROUND(I308*H308,2)</f>
        <v>0</v>
      </c>
      <c r="K308" s="148"/>
      <c r="L308" s="30"/>
      <c r="M308" s="149" t="s">
        <v>1</v>
      </c>
      <c r="N308" s="150" t="s">
        <v>37</v>
      </c>
      <c r="O308" s="151">
        <v>15.231</v>
      </c>
      <c r="P308" s="151">
        <f>O308*H308</f>
        <v>3.792519</v>
      </c>
      <c r="Q308" s="151">
        <v>1.06277</v>
      </c>
      <c r="R308" s="151">
        <f>Q308*H308</f>
        <v>0.26462973000000001</v>
      </c>
      <c r="S308" s="151">
        <v>0</v>
      </c>
      <c r="T308" s="152">
        <f>S308*H308</f>
        <v>0</v>
      </c>
      <c r="U308" s="29"/>
      <c r="V308" s="29"/>
      <c r="W308" s="29"/>
      <c r="X308" s="29"/>
      <c r="Y308" s="29"/>
      <c r="Z308" s="29"/>
      <c r="AA308" s="29"/>
      <c r="AB308" s="29"/>
      <c r="AC308" s="29"/>
      <c r="AD308" s="29"/>
      <c r="AE308" s="29"/>
      <c r="AR308" s="153" t="s">
        <v>140</v>
      </c>
      <c r="AT308" s="153" t="s">
        <v>136</v>
      </c>
      <c r="AU308" s="153" t="s">
        <v>82</v>
      </c>
      <c r="AY308" s="17" t="s">
        <v>134</v>
      </c>
      <c r="BE308" s="154">
        <f>IF(N308="základní",J308,0)</f>
        <v>0</v>
      </c>
      <c r="BF308" s="154">
        <f>IF(N308="snížená",J308,0)</f>
        <v>0</v>
      </c>
      <c r="BG308" s="154">
        <f>IF(N308="zákl. přenesená",J308,0)</f>
        <v>0</v>
      </c>
      <c r="BH308" s="154">
        <f>IF(N308="sníž. přenesená",J308,0)</f>
        <v>0</v>
      </c>
      <c r="BI308" s="154">
        <f>IF(N308="nulová",J308,0)</f>
        <v>0</v>
      </c>
      <c r="BJ308" s="17" t="s">
        <v>80</v>
      </c>
      <c r="BK308" s="154">
        <f>ROUND(I308*H308,2)</f>
        <v>0</v>
      </c>
      <c r="BL308" s="17" t="s">
        <v>140</v>
      </c>
      <c r="BM308" s="153" t="s">
        <v>431</v>
      </c>
    </row>
    <row r="309" spans="1:65" s="13" customFormat="1">
      <c r="B309" s="155"/>
      <c r="D309" s="156" t="s">
        <v>145</v>
      </c>
      <c r="E309" s="157" t="s">
        <v>1</v>
      </c>
      <c r="F309" s="158" t="s">
        <v>432</v>
      </c>
      <c r="H309" s="159">
        <v>0.249</v>
      </c>
      <c r="L309" s="155"/>
      <c r="M309" s="160"/>
      <c r="N309" s="161"/>
      <c r="O309" s="161"/>
      <c r="P309" s="161"/>
      <c r="Q309" s="161"/>
      <c r="R309" s="161"/>
      <c r="S309" s="161"/>
      <c r="T309" s="162"/>
      <c r="AT309" s="157" t="s">
        <v>145</v>
      </c>
      <c r="AU309" s="157" t="s">
        <v>82</v>
      </c>
      <c r="AV309" s="13" t="s">
        <v>82</v>
      </c>
      <c r="AW309" s="13" t="s">
        <v>28</v>
      </c>
      <c r="AX309" s="13" t="s">
        <v>80</v>
      </c>
      <c r="AY309" s="157" t="s">
        <v>134</v>
      </c>
    </row>
    <row r="310" spans="1:65" s="2" customFormat="1" ht="16.5" customHeight="1">
      <c r="A310" s="29"/>
      <c r="B310" s="141"/>
      <c r="C310" s="142" t="s">
        <v>433</v>
      </c>
      <c r="D310" s="142" t="s">
        <v>136</v>
      </c>
      <c r="E310" s="143" t="s">
        <v>434</v>
      </c>
      <c r="F310" s="144" t="s">
        <v>435</v>
      </c>
      <c r="G310" s="145" t="s">
        <v>199</v>
      </c>
      <c r="H310" s="146">
        <v>16.181000000000001</v>
      </c>
      <c r="I310" s="147"/>
      <c r="J310" s="147">
        <f>ROUND(I310*H310,2)</f>
        <v>0</v>
      </c>
      <c r="K310" s="148"/>
      <c r="L310" s="30"/>
      <c r="M310" s="149" t="s">
        <v>1</v>
      </c>
      <c r="N310" s="150" t="s">
        <v>37</v>
      </c>
      <c r="O310" s="151">
        <v>0.58399999999999996</v>
      </c>
      <c r="P310" s="151">
        <f>O310*H310</f>
        <v>9.4497040000000005</v>
      </c>
      <c r="Q310" s="151">
        <v>2.45329</v>
      </c>
      <c r="R310" s="151">
        <f>Q310*H310</f>
        <v>39.69668549</v>
      </c>
      <c r="S310" s="151">
        <v>0</v>
      </c>
      <c r="T310" s="152">
        <f>S310*H310</f>
        <v>0</v>
      </c>
      <c r="U310" s="29"/>
      <c r="V310" s="29"/>
      <c r="W310" s="29"/>
      <c r="X310" s="29"/>
      <c r="Y310" s="29"/>
      <c r="Z310" s="29"/>
      <c r="AA310" s="29"/>
      <c r="AB310" s="29"/>
      <c r="AC310" s="29"/>
      <c r="AD310" s="29"/>
      <c r="AE310" s="29"/>
      <c r="AR310" s="153" t="s">
        <v>140</v>
      </c>
      <c r="AT310" s="153" t="s">
        <v>136</v>
      </c>
      <c r="AU310" s="153" t="s">
        <v>82</v>
      </c>
      <c r="AY310" s="17" t="s">
        <v>134</v>
      </c>
      <c r="BE310" s="154">
        <f>IF(N310="základní",J310,0)</f>
        <v>0</v>
      </c>
      <c r="BF310" s="154">
        <f>IF(N310="snížená",J310,0)</f>
        <v>0</v>
      </c>
      <c r="BG310" s="154">
        <f>IF(N310="zákl. přenesená",J310,0)</f>
        <v>0</v>
      </c>
      <c r="BH310" s="154">
        <f>IF(N310="sníž. přenesená",J310,0)</f>
        <v>0</v>
      </c>
      <c r="BI310" s="154">
        <f>IF(N310="nulová",J310,0)</f>
        <v>0</v>
      </c>
      <c r="BJ310" s="17" t="s">
        <v>80</v>
      </c>
      <c r="BK310" s="154">
        <f>ROUND(I310*H310,2)</f>
        <v>0</v>
      </c>
      <c r="BL310" s="17" t="s">
        <v>140</v>
      </c>
      <c r="BM310" s="153" t="s">
        <v>436</v>
      </c>
    </row>
    <row r="311" spans="1:65" s="13" customFormat="1">
      <c r="B311" s="155"/>
      <c r="D311" s="156" t="s">
        <v>145</v>
      </c>
      <c r="E311" s="157" t="s">
        <v>1</v>
      </c>
      <c r="F311" s="158" t="s">
        <v>437</v>
      </c>
      <c r="H311" s="159">
        <v>2.347</v>
      </c>
      <c r="L311" s="155"/>
      <c r="M311" s="160"/>
      <c r="N311" s="161"/>
      <c r="O311" s="161"/>
      <c r="P311" s="161"/>
      <c r="Q311" s="161"/>
      <c r="R311" s="161"/>
      <c r="S311" s="161"/>
      <c r="T311" s="162"/>
      <c r="AT311" s="157" t="s">
        <v>145</v>
      </c>
      <c r="AU311" s="157" t="s">
        <v>82</v>
      </c>
      <c r="AV311" s="13" t="s">
        <v>82</v>
      </c>
      <c r="AW311" s="13" t="s">
        <v>28</v>
      </c>
      <c r="AX311" s="13" t="s">
        <v>72</v>
      </c>
      <c r="AY311" s="157" t="s">
        <v>134</v>
      </c>
    </row>
    <row r="312" spans="1:65" s="13" customFormat="1">
      <c r="B312" s="155"/>
      <c r="D312" s="156" t="s">
        <v>145</v>
      </c>
      <c r="E312" s="157" t="s">
        <v>1</v>
      </c>
      <c r="F312" s="158" t="s">
        <v>438</v>
      </c>
      <c r="H312" s="159">
        <v>5.6000000000000001E-2</v>
      </c>
      <c r="L312" s="155"/>
      <c r="M312" s="160"/>
      <c r="N312" s="161"/>
      <c r="O312" s="161"/>
      <c r="P312" s="161"/>
      <c r="Q312" s="161"/>
      <c r="R312" s="161"/>
      <c r="S312" s="161"/>
      <c r="T312" s="162"/>
      <c r="AT312" s="157" t="s">
        <v>145</v>
      </c>
      <c r="AU312" s="157" t="s">
        <v>82</v>
      </c>
      <c r="AV312" s="13" t="s">
        <v>82</v>
      </c>
      <c r="AW312" s="13" t="s">
        <v>28</v>
      </c>
      <c r="AX312" s="13" t="s">
        <v>72</v>
      </c>
      <c r="AY312" s="157" t="s">
        <v>134</v>
      </c>
    </row>
    <row r="313" spans="1:65" s="13" customFormat="1">
      <c r="B313" s="155"/>
      <c r="D313" s="156" t="s">
        <v>145</v>
      </c>
      <c r="E313" s="157" t="s">
        <v>1</v>
      </c>
      <c r="F313" s="158" t="s">
        <v>439</v>
      </c>
      <c r="H313" s="159">
        <v>0.79500000000000004</v>
      </c>
      <c r="L313" s="155"/>
      <c r="M313" s="160"/>
      <c r="N313" s="161"/>
      <c r="O313" s="161"/>
      <c r="P313" s="161"/>
      <c r="Q313" s="161"/>
      <c r="R313" s="161"/>
      <c r="S313" s="161"/>
      <c r="T313" s="162"/>
      <c r="AT313" s="157" t="s">
        <v>145</v>
      </c>
      <c r="AU313" s="157" t="s">
        <v>82</v>
      </c>
      <c r="AV313" s="13" t="s">
        <v>82</v>
      </c>
      <c r="AW313" s="13" t="s">
        <v>28</v>
      </c>
      <c r="AX313" s="13" t="s">
        <v>72</v>
      </c>
      <c r="AY313" s="157" t="s">
        <v>134</v>
      </c>
    </row>
    <row r="314" spans="1:65" s="13" customFormat="1">
      <c r="B314" s="155"/>
      <c r="D314" s="156" t="s">
        <v>145</v>
      </c>
      <c r="E314" s="157" t="s">
        <v>1</v>
      </c>
      <c r="F314" s="158" t="s">
        <v>440</v>
      </c>
      <c r="H314" s="159">
        <v>12.983000000000001</v>
      </c>
      <c r="L314" s="155"/>
      <c r="M314" s="160"/>
      <c r="N314" s="161"/>
      <c r="O314" s="161"/>
      <c r="P314" s="161"/>
      <c r="Q314" s="161"/>
      <c r="R314" s="161"/>
      <c r="S314" s="161"/>
      <c r="T314" s="162"/>
      <c r="AT314" s="157" t="s">
        <v>145</v>
      </c>
      <c r="AU314" s="157" t="s">
        <v>82</v>
      </c>
      <c r="AV314" s="13" t="s">
        <v>82</v>
      </c>
      <c r="AW314" s="13" t="s">
        <v>28</v>
      </c>
      <c r="AX314" s="13" t="s">
        <v>72</v>
      </c>
      <c r="AY314" s="157" t="s">
        <v>134</v>
      </c>
    </row>
    <row r="315" spans="1:65" s="14" customFormat="1">
      <c r="B315" s="163"/>
      <c r="D315" s="156" t="s">
        <v>145</v>
      </c>
      <c r="E315" s="164" t="s">
        <v>1</v>
      </c>
      <c r="F315" s="165" t="s">
        <v>152</v>
      </c>
      <c r="H315" s="166">
        <v>16.181000000000001</v>
      </c>
      <c r="L315" s="163"/>
      <c r="M315" s="167"/>
      <c r="N315" s="168"/>
      <c r="O315" s="168"/>
      <c r="P315" s="168"/>
      <c r="Q315" s="168"/>
      <c r="R315" s="168"/>
      <c r="S315" s="168"/>
      <c r="T315" s="169"/>
      <c r="AT315" s="164" t="s">
        <v>145</v>
      </c>
      <c r="AU315" s="164" t="s">
        <v>82</v>
      </c>
      <c r="AV315" s="14" t="s">
        <v>140</v>
      </c>
      <c r="AW315" s="14" t="s">
        <v>28</v>
      </c>
      <c r="AX315" s="14" t="s">
        <v>80</v>
      </c>
      <c r="AY315" s="164" t="s">
        <v>134</v>
      </c>
    </row>
    <row r="316" spans="1:65" s="12" customFormat="1" ht="22.8" customHeight="1">
      <c r="B316" s="129"/>
      <c r="D316" s="130" t="s">
        <v>71</v>
      </c>
      <c r="E316" s="139" t="s">
        <v>153</v>
      </c>
      <c r="F316" s="139" t="s">
        <v>441</v>
      </c>
      <c r="J316" s="140">
        <f>BK316</f>
        <v>0</v>
      </c>
      <c r="L316" s="129"/>
      <c r="M316" s="133"/>
      <c r="N316" s="134"/>
      <c r="O316" s="134"/>
      <c r="P316" s="135">
        <f>SUM(P317:P333)</f>
        <v>103.642629</v>
      </c>
      <c r="Q316" s="134"/>
      <c r="R316" s="135">
        <f>SUM(R317:R333)</f>
        <v>21.3414523</v>
      </c>
      <c r="S316" s="134"/>
      <c r="T316" s="136">
        <f>SUM(T317:T333)</f>
        <v>0</v>
      </c>
      <c r="AR316" s="130" t="s">
        <v>80</v>
      </c>
      <c r="AT316" s="137" t="s">
        <v>71</v>
      </c>
      <c r="AU316" s="137" t="s">
        <v>80</v>
      </c>
      <c r="AY316" s="130" t="s">
        <v>134</v>
      </c>
      <c r="BK316" s="138">
        <f>SUM(BK317:BK333)</f>
        <v>0</v>
      </c>
    </row>
    <row r="317" spans="1:65" s="2" customFormat="1" ht="16.5" customHeight="1">
      <c r="A317" s="29"/>
      <c r="B317" s="141"/>
      <c r="C317" s="142" t="s">
        <v>442</v>
      </c>
      <c r="D317" s="142" t="s">
        <v>136</v>
      </c>
      <c r="E317" s="143" t="s">
        <v>443</v>
      </c>
      <c r="F317" s="144" t="s">
        <v>444</v>
      </c>
      <c r="G317" s="145" t="s">
        <v>412</v>
      </c>
      <c r="H317" s="146">
        <v>1</v>
      </c>
      <c r="I317" s="147"/>
      <c r="J317" s="147">
        <f>ROUND(I317*H317,2)</f>
        <v>0</v>
      </c>
      <c r="K317" s="148"/>
      <c r="L317" s="30"/>
      <c r="M317" s="149" t="s">
        <v>1</v>
      </c>
      <c r="N317" s="150" t="s">
        <v>37</v>
      </c>
      <c r="O317" s="151">
        <v>0</v>
      </c>
      <c r="P317" s="151">
        <f>O317*H317</f>
        <v>0</v>
      </c>
      <c r="Q317" s="151">
        <v>2</v>
      </c>
      <c r="R317" s="151">
        <f>Q317*H317</f>
        <v>2</v>
      </c>
      <c r="S317" s="151">
        <v>0</v>
      </c>
      <c r="T317" s="152">
        <f>S317*H317</f>
        <v>0</v>
      </c>
      <c r="U317" s="29"/>
      <c r="V317" s="29"/>
      <c r="W317" s="29"/>
      <c r="X317" s="29"/>
      <c r="Y317" s="29"/>
      <c r="Z317" s="29"/>
      <c r="AA317" s="29"/>
      <c r="AB317" s="29"/>
      <c r="AC317" s="29"/>
      <c r="AD317" s="29"/>
      <c r="AE317" s="29"/>
      <c r="AR317" s="153" t="s">
        <v>140</v>
      </c>
      <c r="AT317" s="153" t="s">
        <v>136</v>
      </c>
      <c r="AU317" s="153" t="s">
        <v>82</v>
      </c>
      <c r="AY317" s="17" t="s">
        <v>134</v>
      </c>
      <c r="BE317" s="154">
        <f>IF(N317="základní",J317,0)</f>
        <v>0</v>
      </c>
      <c r="BF317" s="154">
        <f>IF(N317="snížená",J317,0)</f>
        <v>0</v>
      </c>
      <c r="BG317" s="154">
        <f>IF(N317="zákl. přenesená",J317,0)</f>
        <v>0</v>
      </c>
      <c r="BH317" s="154">
        <f>IF(N317="sníž. přenesená",J317,0)</f>
        <v>0</v>
      </c>
      <c r="BI317" s="154">
        <f>IF(N317="nulová",J317,0)</f>
        <v>0</v>
      </c>
      <c r="BJ317" s="17" t="s">
        <v>80</v>
      </c>
      <c r="BK317" s="154">
        <f>ROUND(I317*H317,2)</f>
        <v>0</v>
      </c>
      <c r="BL317" s="17" t="s">
        <v>140</v>
      </c>
      <c r="BM317" s="153" t="s">
        <v>445</v>
      </c>
    </row>
    <row r="318" spans="1:65" s="2" customFormat="1" ht="16.5" customHeight="1">
      <c r="A318" s="29"/>
      <c r="B318" s="141"/>
      <c r="C318" s="142" t="s">
        <v>446</v>
      </c>
      <c r="D318" s="142" t="s">
        <v>136</v>
      </c>
      <c r="E318" s="143" t="s">
        <v>447</v>
      </c>
      <c r="F318" s="144" t="s">
        <v>448</v>
      </c>
      <c r="G318" s="145" t="s">
        <v>156</v>
      </c>
      <c r="H318" s="146">
        <v>28</v>
      </c>
      <c r="I318" s="147"/>
      <c r="J318" s="147">
        <f>ROUND(I318*H318,2)</f>
        <v>0</v>
      </c>
      <c r="K318" s="148"/>
      <c r="L318" s="30"/>
      <c r="M318" s="149" t="s">
        <v>1</v>
      </c>
      <c r="N318" s="150" t="s">
        <v>37</v>
      </c>
      <c r="O318" s="151">
        <v>0.36</v>
      </c>
      <c r="P318" s="151">
        <f>O318*H318</f>
        <v>10.08</v>
      </c>
      <c r="Q318" s="151">
        <v>7.0200000000000002E-3</v>
      </c>
      <c r="R318" s="151">
        <f>Q318*H318</f>
        <v>0.19656000000000001</v>
      </c>
      <c r="S318" s="151">
        <v>0</v>
      </c>
      <c r="T318" s="152">
        <f>S318*H318</f>
        <v>0</v>
      </c>
      <c r="U318" s="29"/>
      <c r="V318" s="29"/>
      <c r="W318" s="29"/>
      <c r="X318" s="29"/>
      <c r="Y318" s="29"/>
      <c r="Z318" s="29"/>
      <c r="AA318" s="29"/>
      <c r="AB318" s="29"/>
      <c r="AC318" s="29"/>
      <c r="AD318" s="29"/>
      <c r="AE318" s="29"/>
      <c r="AR318" s="153" t="s">
        <v>140</v>
      </c>
      <c r="AT318" s="153" t="s">
        <v>136</v>
      </c>
      <c r="AU318" s="153" t="s">
        <v>82</v>
      </c>
      <c r="AY318" s="17" t="s">
        <v>134</v>
      </c>
      <c r="BE318" s="154">
        <f>IF(N318="základní",J318,0)</f>
        <v>0</v>
      </c>
      <c r="BF318" s="154">
        <f>IF(N318="snížená",J318,0)</f>
        <v>0</v>
      </c>
      <c r="BG318" s="154">
        <f>IF(N318="zákl. přenesená",J318,0)</f>
        <v>0</v>
      </c>
      <c r="BH318" s="154">
        <f>IF(N318="sníž. přenesená",J318,0)</f>
        <v>0</v>
      </c>
      <c r="BI318" s="154">
        <f>IF(N318="nulová",J318,0)</f>
        <v>0</v>
      </c>
      <c r="BJ318" s="17" t="s">
        <v>80</v>
      </c>
      <c r="BK318" s="154">
        <f>ROUND(I318*H318,2)</f>
        <v>0</v>
      </c>
      <c r="BL318" s="17" t="s">
        <v>140</v>
      </c>
      <c r="BM318" s="153" t="s">
        <v>449</v>
      </c>
    </row>
    <row r="319" spans="1:65" s="13" customFormat="1">
      <c r="B319" s="155"/>
      <c r="D319" s="156" t="s">
        <v>145</v>
      </c>
      <c r="E319" s="157" t="s">
        <v>1</v>
      </c>
      <c r="F319" s="158" t="s">
        <v>450</v>
      </c>
      <c r="H319" s="159">
        <v>28</v>
      </c>
      <c r="L319" s="155"/>
      <c r="M319" s="160"/>
      <c r="N319" s="161"/>
      <c r="O319" s="161"/>
      <c r="P319" s="161"/>
      <c r="Q319" s="161"/>
      <c r="R319" s="161"/>
      <c r="S319" s="161"/>
      <c r="T319" s="162"/>
      <c r="AT319" s="157" t="s">
        <v>145</v>
      </c>
      <c r="AU319" s="157" t="s">
        <v>82</v>
      </c>
      <c r="AV319" s="13" t="s">
        <v>82</v>
      </c>
      <c r="AW319" s="13" t="s">
        <v>28</v>
      </c>
      <c r="AX319" s="13" t="s">
        <v>80</v>
      </c>
      <c r="AY319" s="157" t="s">
        <v>134</v>
      </c>
    </row>
    <row r="320" spans="1:65" s="2" customFormat="1" ht="16.5" customHeight="1">
      <c r="A320" s="29"/>
      <c r="B320" s="141"/>
      <c r="C320" s="142" t="s">
        <v>451</v>
      </c>
      <c r="D320" s="142" t="s">
        <v>136</v>
      </c>
      <c r="E320" s="143" t="s">
        <v>452</v>
      </c>
      <c r="F320" s="144" t="s">
        <v>453</v>
      </c>
      <c r="G320" s="145" t="s">
        <v>156</v>
      </c>
      <c r="H320" s="146">
        <v>4</v>
      </c>
      <c r="I320" s="147"/>
      <c r="J320" s="147">
        <f>ROUND(I320*H320,2)</f>
        <v>0</v>
      </c>
      <c r="K320" s="148"/>
      <c r="L320" s="30"/>
      <c r="M320" s="149" t="s">
        <v>1</v>
      </c>
      <c r="N320" s="150" t="s">
        <v>37</v>
      </c>
      <c r="O320" s="151">
        <v>0.36</v>
      </c>
      <c r="P320" s="151">
        <f>O320*H320</f>
        <v>1.44</v>
      </c>
      <c r="Q320" s="151">
        <v>7.0200000000000002E-3</v>
      </c>
      <c r="R320" s="151">
        <f>Q320*H320</f>
        <v>2.8080000000000001E-2</v>
      </c>
      <c r="S320" s="151">
        <v>0</v>
      </c>
      <c r="T320" s="152">
        <f>S320*H320</f>
        <v>0</v>
      </c>
      <c r="U320" s="29"/>
      <c r="V320" s="29"/>
      <c r="W320" s="29"/>
      <c r="X320" s="29"/>
      <c r="Y320" s="29"/>
      <c r="Z320" s="29"/>
      <c r="AA320" s="29"/>
      <c r="AB320" s="29"/>
      <c r="AC320" s="29"/>
      <c r="AD320" s="29"/>
      <c r="AE320" s="29"/>
      <c r="AR320" s="153" t="s">
        <v>140</v>
      </c>
      <c r="AT320" s="153" t="s">
        <v>136</v>
      </c>
      <c r="AU320" s="153" t="s">
        <v>82</v>
      </c>
      <c r="AY320" s="17" t="s">
        <v>134</v>
      </c>
      <c r="BE320" s="154">
        <f>IF(N320="základní",J320,0)</f>
        <v>0</v>
      </c>
      <c r="BF320" s="154">
        <f>IF(N320="snížená",J320,0)</f>
        <v>0</v>
      </c>
      <c r="BG320" s="154">
        <f>IF(N320="zákl. přenesená",J320,0)</f>
        <v>0</v>
      </c>
      <c r="BH320" s="154">
        <f>IF(N320="sníž. přenesená",J320,0)</f>
        <v>0</v>
      </c>
      <c r="BI320" s="154">
        <f>IF(N320="nulová",J320,0)</f>
        <v>0</v>
      </c>
      <c r="BJ320" s="17" t="s">
        <v>80</v>
      </c>
      <c r="BK320" s="154">
        <f>ROUND(I320*H320,2)</f>
        <v>0</v>
      </c>
      <c r="BL320" s="17" t="s">
        <v>140</v>
      </c>
      <c r="BM320" s="153" t="s">
        <v>454</v>
      </c>
    </row>
    <row r="321" spans="1:65" s="13" customFormat="1">
      <c r="B321" s="155"/>
      <c r="D321" s="156" t="s">
        <v>145</v>
      </c>
      <c r="E321" s="157" t="s">
        <v>1</v>
      </c>
      <c r="F321" s="158" t="s">
        <v>455</v>
      </c>
      <c r="H321" s="159">
        <v>4</v>
      </c>
      <c r="L321" s="155"/>
      <c r="M321" s="160"/>
      <c r="N321" s="161"/>
      <c r="O321" s="161"/>
      <c r="P321" s="161"/>
      <c r="Q321" s="161"/>
      <c r="R321" s="161"/>
      <c r="S321" s="161"/>
      <c r="T321" s="162"/>
      <c r="AT321" s="157" t="s">
        <v>145</v>
      </c>
      <c r="AU321" s="157" t="s">
        <v>82</v>
      </c>
      <c r="AV321" s="13" t="s">
        <v>82</v>
      </c>
      <c r="AW321" s="13" t="s">
        <v>28</v>
      </c>
      <c r="AX321" s="13" t="s">
        <v>80</v>
      </c>
      <c r="AY321" s="157" t="s">
        <v>134</v>
      </c>
    </row>
    <row r="322" spans="1:65" s="2" customFormat="1" ht="16.5" customHeight="1">
      <c r="A322" s="29"/>
      <c r="B322" s="141"/>
      <c r="C322" s="176" t="s">
        <v>456</v>
      </c>
      <c r="D322" s="176" t="s">
        <v>203</v>
      </c>
      <c r="E322" s="177" t="s">
        <v>457</v>
      </c>
      <c r="F322" s="178" t="s">
        <v>458</v>
      </c>
      <c r="G322" s="179" t="s">
        <v>459</v>
      </c>
      <c r="H322" s="180">
        <v>24</v>
      </c>
      <c r="I322" s="181"/>
      <c r="J322" s="181">
        <f t="shared" ref="J322:J327" si="0">ROUND(I322*H322,2)</f>
        <v>0</v>
      </c>
      <c r="K322" s="182"/>
      <c r="L322" s="183"/>
      <c r="M322" s="184" t="s">
        <v>1</v>
      </c>
      <c r="N322" s="185" t="s">
        <v>37</v>
      </c>
      <c r="O322" s="151">
        <v>0</v>
      </c>
      <c r="P322" s="151">
        <f t="shared" ref="P322:P327" si="1">O322*H322</f>
        <v>0</v>
      </c>
      <c r="Q322" s="151">
        <v>3.4299999999999997E-2</v>
      </c>
      <c r="R322" s="151">
        <f t="shared" ref="R322:R327" si="2">Q322*H322</f>
        <v>0.82319999999999993</v>
      </c>
      <c r="S322" s="151">
        <v>0</v>
      </c>
      <c r="T322" s="152">
        <f t="shared" ref="T322:T327" si="3">S322*H322</f>
        <v>0</v>
      </c>
      <c r="U322" s="29"/>
      <c r="V322" s="29"/>
      <c r="W322" s="29"/>
      <c r="X322" s="29"/>
      <c r="Y322" s="29"/>
      <c r="Z322" s="29"/>
      <c r="AA322" s="29"/>
      <c r="AB322" s="29"/>
      <c r="AC322" s="29"/>
      <c r="AD322" s="29"/>
      <c r="AE322" s="29"/>
      <c r="AR322" s="153" t="s">
        <v>174</v>
      </c>
      <c r="AT322" s="153" t="s">
        <v>203</v>
      </c>
      <c r="AU322" s="153" t="s">
        <v>82</v>
      </c>
      <c r="AY322" s="17" t="s">
        <v>134</v>
      </c>
      <c r="BE322" s="154">
        <f t="shared" ref="BE322:BE327" si="4">IF(N322="základní",J322,0)</f>
        <v>0</v>
      </c>
      <c r="BF322" s="154">
        <f t="shared" ref="BF322:BF327" si="5">IF(N322="snížená",J322,0)</f>
        <v>0</v>
      </c>
      <c r="BG322" s="154">
        <f t="shared" ref="BG322:BG327" si="6">IF(N322="zákl. přenesená",J322,0)</f>
        <v>0</v>
      </c>
      <c r="BH322" s="154">
        <f t="shared" ref="BH322:BH327" si="7">IF(N322="sníž. přenesená",J322,0)</f>
        <v>0</v>
      </c>
      <c r="BI322" s="154">
        <f t="shared" ref="BI322:BI327" si="8">IF(N322="nulová",J322,0)</f>
        <v>0</v>
      </c>
      <c r="BJ322" s="17" t="s">
        <v>80</v>
      </c>
      <c r="BK322" s="154">
        <f t="shared" ref="BK322:BK327" si="9">ROUND(I322*H322,2)</f>
        <v>0</v>
      </c>
      <c r="BL322" s="17" t="s">
        <v>140</v>
      </c>
      <c r="BM322" s="153" t="s">
        <v>460</v>
      </c>
    </row>
    <row r="323" spans="1:65" s="2" customFormat="1" ht="16.5" customHeight="1">
      <c r="A323" s="29"/>
      <c r="B323" s="141"/>
      <c r="C323" s="176" t="s">
        <v>461</v>
      </c>
      <c r="D323" s="176" t="s">
        <v>203</v>
      </c>
      <c r="E323" s="177" t="s">
        <v>462</v>
      </c>
      <c r="F323" s="178" t="s">
        <v>463</v>
      </c>
      <c r="G323" s="179" t="s">
        <v>459</v>
      </c>
      <c r="H323" s="180">
        <v>4</v>
      </c>
      <c r="I323" s="181"/>
      <c r="J323" s="181">
        <f t="shared" si="0"/>
        <v>0</v>
      </c>
      <c r="K323" s="182"/>
      <c r="L323" s="183"/>
      <c r="M323" s="184" t="s">
        <v>1</v>
      </c>
      <c r="N323" s="185" t="s">
        <v>37</v>
      </c>
      <c r="O323" s="151">
        <v>0</v>
      </c>
      <c r="P323" s="151">
        <f t="shared" si="1"/>
        <v>0</v>
      </c>
      <c r="Q323" s="151">
        <v>0.08</v>
      </c>
      <c r="R323" s="151">
        <f t="shared" si="2"/>
        <v>0.32</v>
      </c>
      <c r="S323" s="151">
        <v>0</v>
      </c>
      <c r="T323" s="152">
        <f t="shared" si="3"/>
        <v>0</v>
      </c>
      <c r="U323" s="29"/>
      <c r="V323" s="29"/>
      <c r="W323" s="29"/>
      <c r="X323" s="29"/>
      <c r="Y323" s="29"/>
      <c r="Z323" s="29"/>
      <c r="AA323" s="29"/>
      <c r="AB323" s="29"/>
      <c r="AC323" s="29"/>
      <c r="AD323" s="29"/>
      <c r="AE323" s="29"/>
      <c r="AR323" s="153" t="s">
        <v>174</v>
      </c>
      <c r="AT323" s="153" t="s">
        <v>203</v>
      </c>
      <c r="AU323" s="153" t="s">
        <v>82</v>
      </c>
      <c r="AY323" s="17" t="s">
        <v>134</v>
      </c>
      <c r="BE323" s="154">
        <f t="shared" si="4"/>
        <v>0</v>
      </c>
      <c r="BF323" s="154">
        <f t="shared" si="5"/>
        <v>0</v>
      </c>
      <c r="BG323" s="154">
        <f t="shared" si="6"/>
        <v>0</v>
      </c>
      <c r="BH323" s="154">
        <f t="shared" si="7"/>
        <v>0</v>
      </c>
      <c r="BI323" s="154">
        <f t="shared" si="8"/>
        <v>0</v>
      </c>
      <c r="BJ323" s="17" t="s">
        <v>80</v>
      </c>
      <c r="BK323" s="154">
        <f t="shared" si="9"/>
        <v>0</v>
      </c>
      <c r="BL323" s="17" t="s">
        <v>140</v>
      </c>
      <c r="BM323" s="153" t="s">
        <v>464</v>
      </c>
    </row>
    <row r="324" spans="1:65" s="2" customFormat="1" ht="21.75" customHeight="1">
      <c r="A324" s="29"/>
      <c r="B324" s="141"/>
      <c r="C324" s="176" t="s">
        <v>465</v>
      </c>
      <c r="D324" s="176" t="s">
        <v>203</v>
      </c>
      <c r="E324" s="177" t="s">
        <v>466</v>
      </c>
      <c r="F324" s="178" t="s">
        <v>467</v>
      </c>
      <c r="G324" s="179" t="s">
        <v>459</v>
      </c>
      <c r="H324" s="180">
        <v>4</v>
      </c>
      <c r="I324" s="181"/>
      <c r="J324" s="181">
        <f t="shared" si="0"/>
        <v>0</v>
      </c>
      <c r="K324" s="182"/>
      <c r="L324" s="183"/>
      <c r="M324" s="184" t="s">
        <v>1</v>
      </c>
      <c r="N324" s="185" t="s">
        <v>37</v>
      </c>
      <c r="O324" s="151">
        <v>0</v>
      </c>
      <c r="P324" s="151">
        <f t="shared" si="1"/>
        <v>0</v>
      </c>
      <c r="Q324" s="151">
        <v>5.3900000000000003E-2</v>
      </c>
      <c r="R324" s="151">
        <f t="shared" si="2"/>
        <v>0.21560000000000001</v>
      </c>
      <c r="S324" s="151">
        <v>0</v>
      </c>
      <c r="T324" s="152">
        <f t="shared" si="3"/>
        <v>0</v>
      </c>
      <c r="U324" s="29"/>
      <c r="V324" s="29"/>
      <c r="W324" s="29"/>
      <c r="X324" s="29"/>
      <c r="Y324" s="29"/>
      <c r="Z324" s="29"/>
      <c r="AA324" s="29"/>
      <c r="AB324" s="29"/>
      <c r="AC324" s="29"/>
      <c r="AD324" s="29"/>
      <c r="AE324" s="29"/>
      <c r="AR324" s="153" t="s">
        <v>174</v>
      </c>
      <c r="AT324" s="153" t="s">
        <v>203</v>
      </c>
      <c r="AU324" s="153" t="s">
        <v>82</v>
      </c>
      <c r="AY324" s="17" t="s">
        <v>134</v>
      </c>
      <c r="BE324" s="154">
        <f t="shared" si="4"/>
        <v>0</v>
      </c>
      <c r="BF324" s="154">
        <f t="shared" si="5"/>
        <v>0</v>
      </c>
      <c r="BG324" s="154">
        <f t="shared" si="6"/>
        <v>0</v>
      </c>
      <c r="BH324" s="154">
        <f t="shared" si="7"/>
        <v>0</v>
      </c>
      <c r="BI324" s="154">
        <f t="shared" si="8"/>
        <v>0</v>
      </c>
      <c r="BJ324" s="17" t="s">
        <v>80</v>
      </c>
      <c r="BK324" s="154">
        <f t="shared" si="9"/>
        <v>0</v>
      </c>
      <c r="BL324" s="17" t="s">
        <v>140</v>
      </c>
      <c r="BM324" s="153" t="s">
        <v>468</v>
      </c>
    </row>
    <row r="325" spans="1:65" s="2" customFormat="1" ht="24.15" customHeight="1">
      <c r="A325" s="29"/>
      <c r="B325" s="141"/>
      <c r="C325" s="142" t="s">
        <v>469</v>
      </c>
      <c r="D325" s="142" t="s">
        <v>136</v>
      </c>
      <c r="E325" s="143" t="s">
        <v>470</v>
      </c>
      <c r="F325" s="144" t="s">
        <v>471</v>
      </c>
      <c r="G325" s="145" t="s">
        <v>156</v>
      </c>
      <c r="H325" s="146">
        <v>98</v>
      </c>
      <c r="I325" s="147"/>
      <c r="J325" s="147">
        <f t="shared" si="0"/>
        <v>0</v>
      </c>
      <c r="K325" s="148"/>
      <c r="L325" s="30"/>
      <c r="M325" s="149" t="s">
        <v>1</v>
      </c>
      <c r="N325" s="150" t="s">
        <v>37</v>
      </c>
      <c r="O325" s="151">
        <v>0.36</v>
      </c>
      <c r="P325" s="151">
        <f t="shared" si="1"/>
        <v>35.28</v>
      </c>
      <c r="Q325" s="151">
        <v>0.17488999999999999</v>
      </c>
      <c r="R325" s="151">
        <f t="shared" si="2"/>
        <v>17.139219999999998</v>
      </c>
      <c r="S325" s="151">
        <v>0</v>
      </c>
      <c r="T325" s="152">
        <f t="shared" si="3"/>
        <v>0</v>
      </c>
      <c r="U325" s="29"/>
      <c r="V325" s="29"/>
      <c r="W325" s="29"/>
      <c r="X325" s="29"/>
      <c r="Y325" s="29"/>
      <c r="Z325" s="29"/>
      <c r="AA325" s="29"/>
      <c r="AB325" s="29"/>
      <c r="AC325" s="29"/>
      <c r="AD325" s="29"/>
      <c r="AE325" s="29"/>
      <c r="AR325" s="153" t="s">
        <v>140</v>
      </c>
      <c r="AT325" s="153" t="s">
        <v>136</v>
      </c>
      <c r="AU325" s="153" t="s">
        <v>82</v>
      </c>
      <c r="AY325" s="17" t="s">
        <v>134</v>
      </c>
      <c r="BE325" s="154">
        <f t="shared" si="4"/>
        <v>0</v>
      </c>
      <c r="BF325" s="154">
        <f t="shared" si="5"/>
        <v>0</v>
      </c>
      <c r="BG325" s="154">
        <f t="shared" si="6"/>
        <v>0</v>
      </c>
      <c r="BH325" s="154">
        <f t="shared" si="7"/>
        <v>0</v>
      </c>
      <c r="BI325" s="154">
        <f t="shared" si="8"/>
        <v>0</v>
      </c>
      <c r="BJ325" s="17" t="s">
        <v>80</v>
      </c>
      <c r="BK325" s="154">
        <f t="shared" si="9"/>
        <v>0</v>
      </c>
      <c r="BL325" s="17" t="s">
        <v>140</v>
      </c>
      <c r="BM325" s="153" t="s">
        <v>472</v>
      </c>
    </row>
    <row r="326" spans="1:65" s="2" customFormat="1" ht="16.5" customHeight="1">
      <c r="A326" s="29"/>
      <c r="B326" s="141"/>
      <c r="C326" s="176" t="s">
        <v>473</v>
      </c>
      <c r="D326" s="176" t="s">
        <v>203</v>
      </c>
      <c r="E326" s="177" t="s">
        <v>474</v>
      </c>
      <c r="F326" s="178" t="s">
        <v>475</v>
      </c>
      <c r="G326" s="179" t="s">
        <v>156</v>
      </c>
      <c r="H326" s="180">
        <v>98</v>
      </c>
      <c r="I326" s="181"/>
      <c r="J326" s="181">
        <f t="shared" si="0"/>
        <v>0</v>
      </c>
      <c r="K326" s="182"/>
      <c r="L326" s="183"/>
      <c r="M326" s="184" t="s">
        <v>1</v>
      </c>
      <c r="N326" s="185" t="s">
        <v>37</v>
      </c>
      <c r="O326" s="151">
        <v>0</v>
      </c>
      <c r="P326" s="151">
        <f t="shared" si="1"/>
        <v>0</v>
      </c>
      <c r="Q326" s="151">
        <v>0</v>
      </c>
      <c r="R326" s="151">
        <f t="shared" si="2"/>
        <v>0</v>
      </c>
      <c r="S326" s="151">
        <v>0</v>
      </c>
      <c r="T326" s="152">
        <f t="shared" si="3"/>
        <v>0</v>
      </c>
      <c r="U326" s="29"/>
      <c r="V326" s="29"/>
      <c r="W326" s="29"/>
      <c r="X326" s="29"/>
      <c r="Y326" s="29"/>
      <c r="Z326" s="29"/>
      <c r="AA326" s="29"/>
      <c r="AB326" s="29"/>
      <c r="AC326" s="29"/>
      <c r="AD326" s="29"/>
      <c r="AE326" s="29"/>
      <c r="AR326" s="153" t="s">
        <v>174</v>
      </c>
      <c r="AT326" s="153" t="s">
        <v>203</v>
      </c>
      <c r="AU326" s="153" t="s">
        <v>82</v>
      </c>
      <c r="AY326" s="17" t="s">
        <v>134</v>
      </c>
      <c r="BE326" s="154">
        <f t="shared" si="4"/>
        <v>0</v>
      </c>
      <c r="BF326" s="154">
        <f t="shared" si="5"/>
        <v>0</v>
      </c>
      <c r="BG326" s="154">
        <f t="shared" si="6"/>
        <v>0</v>
      </c>
      <c r="BH326" s="154">
        <f t="shared" si="7"/>
        <v>0</v>
      </c>
      <c r="BI326" s="154">
        <f t="shared" si="8"/>
        <v>0</v>
      </c>
      <c r="BJ326" s="17" t="s">
        <v>80</v>
      </c>
      <c r="BK326" s="154">
        <f t="shared" si="9"/>
        <v>0</v>
      </c>
      <c r="BL326" s="17" t="s">
        <v>140</v>
      </c>
      <c r="BM326" s="153" t="s">
        <v>476</v>
      </c>
    </row>
    <row r="327" spans="1:65" s="2" customFormat="1" ht="24.15" customHeight="1">
      <c r="A327" s="29"/>
      <c r="B327" s="141"/>
      <c r="C327" s="142" t="s">
        <v>477</v>
      </c>
      <c r="D327" s="142" t="s">
        <v>136</v>
      </c>
      <c r="E327" s="143" t="s">
        <v>478</v>
      </c>
      <c r="F327" s="144" t="s">
        <v>479</v>
      </c>
      <c r="G327" s="145" t="s">
        <v>193</v>
      </c>
      <c r="H327" s="146">
        <v>187.17</v>
      </c>
      <c r="I327" s="147"/>
      <c r="J327" s="147">
        <f t="shared" si="0"/>
        <v>0</v>
      </c>
      <c r="K327" s="148"/>
      <c r="L327" s="30"/>
      <c r="M327" s="149" t="s">
        <v>1</v>
      </c>
      <c r="N327" s="150" t="s">
        <v>37</v>
      </c>
      <c r="O327" s="151">
        <v>0.3</v>
      </c>
      <c r="P327" s="151">
        <f t="shared" si="1"/>
        <v>56.150999999999996</v>
      </c>
      <c r="Q327" s="151">
        <v>0</v>
      </c>
      <c r="R327" s="151">
        <f t="shared" si="2"/>
        <v>0</v>
      </c>
      <c r="S327" s="151">
        <v>0</v>
      </c>
      <c r="T327" s="152">
        <f t="shared" si="3"/>
        <v>0</v>
      </c>
      <c r="U327" s="29"/>
      <c r="V327" s="29"/>
      <c r="W327" s="29"/>
      <c r="X327" s="29"/>
      <c r="Y327" s="29"/>
      <c r="Z327" s="29"/>
      <c r="AA327" s="29"/>
      <c r="AB327" s="29"/>
      <c r="AC327" s="29"/>
      <c r="AD327" s="29"/>
      <c r="AE327" s="29"/>
      <c r="AR327" s="153" t="s">
        <v>140</v>
      </c>
      <c r="AT327" s="153" t="s">
        <v>136</v>
      </c>
      <c r="AU327" s="153" t="s">
        <v>82</v>
      </c>
      <c r="AY327" s="17" t="s">
        <v>134</v>
      </c>
      <c r="BE327" s="154">
        <f t="shared" si="4"/>
        <v>0</v>
      </c>
      <c r="BF327" s="154">
        <f t="shared" si="5"/>
        <v>0</v>
      </c>
      <c r="BG327" s="154">
        <f t="shared" si="6"/>
        <v>0</v>
      </c>
      <c r="BH327" s="154">
        <f t="shared" si="7"/>
        <v>0</v>
      </c>
      <c r="BI327" s="154">
        <f t="shared" si="8"/>
        <v>0</v>
      </c>
      <c r="BJ327" s="17" t="s">
        <v>80</v>
      </c>
      <c r="BK327" s="154">
        <f t="shared" si="9"/>
        <v>0</v>
      </c>
      <c r="BL327" s="17" t="s">
        <v>140</v>
      </c>
      <c r="BM327" s="153" t="s">
        <v>480</v>
      </c>
    </row>
    <row r="328" spans="1:65" s="13" customFormat="1">
      <c r="B328" s="155"/>
      <c r="D328" s="156" t="s">
        <v>145</v>
      </c>
      <c r="E328" s="157" t="s">
        <v>1</v>
      </c>
      <c r="F328" s="158" t="s">
        <v>481</v>
      </c>
      <c r="H328" s="159">
        <v>187.17</v>
      </c>
      <c r="L328" s="155"/>
      <c r="M328" s="160"/>
      <c r="N328" s="161"/>
      <c r="O328" s="161"/>
      <c r="P328" s="161"/>
      <c r="Q328" s="161"/>
      <c r="R328" s="161"/>
      <c r="S328" s="161"/>
      <c r="T328" s="162"/>
      <c r="AT328" s="157" t="s">
        <v>145</v>
      </c>
      <c r="AU328" s="157" t="s">
        <v>82</v>
      </c>
      <c r="AV328" s="13" t="s">
        <v>82</v>
      </c>
      <c r="AW328" s="13" t="s">
        <v>28</v>
      </c>
      <c r="AX328" s="13" t="s">
        <v>80</v>
      </c>
      <c r="AY328" s="157" t="s">
        <v>134</v>
      </c>
    </row>
    <row r="329" spans="1:65" s="2" customFormat="1" ht="21.75" customHeight="1">
      <c r="A329" s="29"/>
      <c r="B329" s="141"/>
      <c r="C329" s="176" t="s">
        <v>482</v>
      </c>
      <c r="D329" s="176" t="s">
        <v>203</v>
      </c>
      <c r="E329" s="177" t="s">
        <v>483</v>
      </c>
      <c r="F329" s="178" t="s">
        <v>484</v>
      </c>
      <c r="G329" s="179" t="s">
        <v>193</v>
      </c>
      <c r="H329" s="180">
        <v>187.17</v>
      </c>
      <c r="I329" s="181"/>
      <c r="J329" s="181">
        <f>ROUND(I329*H329,2)</f>
        <v>0</v>
      </c>
      <c r="K329" s="182"/>
      <c r="L329" s="183"/>
      <c r="M329" s="184" t="s">
        <v>1</v>
      </c>
      <c r="N329" s="185" t="s">
        <v>37</v>
      </c>
      <c r="O329" s="151">
        <v>0</v>
      </c>
      <c r="P329" s="151">
        <f>O329*H329</f>
        <v>0</v>
      </c>
      <c r="Q329" s="151">
        <v>1.6000000000000001E-3</v>
      </c>
      <c r="R329" s="151">
        <f>Q329*H329</f>
        <v>0.29947200000000002</v>
      </c>
      <c r="S329" s="151">
        <v>0</v>
      </c>
      <c r="T329" s="152">
        <f>S329*H329</f>
        <v>0</v>
      </c>
      <c r="U329" s="29"/>
      <c r="V329" s="29"/>
      <c r="W329" s="29"/>
      <c r="X329" s="29"/>
      <c r="Y329" s="29"/>
      <c r="Z329" s="29"/>
      <c r="AA329" s="29"/>
      <c r="AB329" s="29"/>
      <c r="AC329" s="29"/>
      <c r="AD329" s="29"/>
      <c r="AE329" s="29"/>
      <c r="AR329" s="153" t="s">
        <v>174</v>
      </c>
      <c r="AT329" s="153" t="s">
        <v>203</v>
      </c>
      <c r="AU329" s="153" t="s">
        <v>82</v>
      </c>
      <c r="AY329" s="17" t="s">
        <v>134</v>
      </c>
      <c r="BE329" s="154">
        <f>IF(N329="základní",J329,0)</f>
        <v>0</v>
      </c>
      <c r="BF329" s="154">
        <f>IF(N329="snížená",J329,0)</f>
        <v>0</v>
      </c>
      <c r="BG329" s="154">
        <f>IF(N329="zákl. přenesená",J329,0)</f>
        <v>0</v>
      </c>
      <c r="BH329" s="154">
        <f>IF(N329="sníž. přenesená",J329,0)</f>
        <v>0</v>
      </c>
      <c r="BI329" s="154">
        <f>IF(N329="nulová",J329,0)</f>
        <v>0</v>
      </c>
      <c r="BJ329" s="17" t="s">
        <v>80</v>
      </c>
      <c r="BK329" s="154">
        <f>ROUND(I329*H329,2)</f>
        <v>0</v>
      </c>
      <c r="BL329" s="17" t="s">
        <v>140</v>
      </c>
      <c r="BM329" s="153" t="s">
        <v>485</v>
      </c>
    </row>
    <row r="330" spans="1:65" s="2" customFormat="1" ht="16.5" customHeight="1">
      <c r="A330" s="29"/>
      <c r="B330" s="141"/>
      <c r="C330" s="142" t="s">
        <v>486</v>
      </c>
      <c r="D330" s="142" t="s">
        <v>136</v>
      </c>
      <c r="E330" s="143" t="s">
        <v>487</v>
      </c>
      <c r="F330" s="144" t="s">
        <v>488</v>
      </c>
      <c r="G330" s="145" t="s">
        <v>199</v>
      </c>
      <c r="H330" s="146">
        <v>0.123</v>
      </c>
      <c r="I330" s="147"/>
      <c r="J330" s="147">
        <f>ROUND(I330*H330,2)</f>
        <v>0</v>
      </c>
      <c r="K330" s="148"/>
      <c r="L330" s="30"/>
      <c r="M330" s="149" t="s">
        <v>1</v>
      </c>
      <c r="N330" s="150" t="s">
        <v>37</v>
      </c>
      <c r="O330" s="151">
        <v>5.6230000000000002</v>
      </c>
      <c r="P330" s="151">
        <f>O330*H330</f>
        <v>0.69162900000000005</v>
      </c>
      <c r="Q330" s="151">
        <v>2.5960999999999999</v>
      </c>
      <c r="R330" s="151">
        <f>Q330*H330</f>
        <v>0.3193203</v>
      </c>
      <c r="S330" s="151">
        <v>0</v>
      </c>
      <c r="T330" s="152">
        <f>S330*H330</f>
        <v>0</v>
      </c>
      <c r="U330" s="29"/>
      <c r="V330" s="29"/>
      <c r="W330" s="29"/>
      <c r="X330" s="29"/>
      <c r="Y330" s="29"/>
      <c r="Z330" s="29"/>
      <c r="AA330" s="29"/>
      <c r="AB330" s="29"/>
      <c r="AC330" s="29"/>
      <c r="AD330" s="29"/>
      <c r="AE330" s="29"/>
      <c r="AR330" s="153" t="s">
        <v>140</v>
      </c>
      <c r="AT330" s="153" t="s">
        <v>136</v>
      </c>
      <c r="AU330" s="153" t="s">
        <v>82</v>
      </c>
      <c r="AY330" s="17" t="s">
        <v>134</v>
      </c>
      <c r="BE330" s="154">
        <f>IF(N330="základní",J330,0)</f>
        <v>0</v>
      </c>
      <c r="BF330" s="154">
        <f>IF(N330="snížená",J330,0)</f>
        <v>0</v>
      </c>
      <c r="BG330" s="154">
        <f>IF(N330="zákl. přenesená",J330,0)</f>
        <v>0</v>
      </c>
      <c r="BH330" s="154">
        <f>IF(N330="sníž. přenesená",J330,0)</f>
        <v>0</v>
      </c>
      <c r="BI330" s="154">
        <f>IF(N330="nulová",J330,0)</f>
        <v>0</v>
      </c>
      <c r="BJ330" s="17" t="s">
        <v>80</v>
      </c>
      <c r="BK330" s="154">
        <f>ROUND(I330*H330,2)</f>
        <v>0</v>
      </c>
      <c r="BL330" s="17" t="s">
        <v>140</v>
      </c>
      <c r="BM330" s="153" t="s">
        <v>489</v>
      </c>
    </row>
    <row r="331" spans="1:65" s="13" customFormat="1">
      <c r="B331" s="155"/>
      <c r="D331" s="156" t="s">
        <v>145</v>
      </c>
      <c r="E331" s="157" t="s">
        <v>1</v>
      </c>
      <c r="F331" s="158" t="s">
        <v>490</v>
      </c>
      <c r="H331" s="159">
        <v>6.9000000000000006E-2</v>
      </c>
      <c r="L331" s="155"/>
      <c r="M331" s="160"/>
      <c r="N331" s="161"/>
      <c r="O331" s="161"/>
      <c r="P331" s="161"/>
      <c r="Q331" s="161"/>
      <c r="R331" s="161"/>
      <c r="S331" s="161"/>
      <c r="T331" s="162"/>
      <c r="AT331" s="157" t="s">
        <v>145</v>
      </c>
      <c r="AU331" s="157" t="s">
        <v>82</v>
      </c>
      <c r="AV331" s="13" t="s">
        <v>82</v>
      </c>
      <c r="AW331" s="13" t="s">
        <v>28</v>
      </c>
      <c r="AX331" s="13" t="s">
        <v>72</v>
      </c>
      <c r="AY331" s="157" t="s">
        <v>134</v>
      </c>
    </row>
    <row r="332" spans="1:65" s="13" customFormat="1" ht="20.399999999999999">
      <c r="B332" s="155"/>
      <c r="D332" s="156" t="s">
        <v>145</v>
      </c>
      <c r="E332" s="157" t="s">
        <v>1</v>
      </c>
      <c r="F332" s="158" t="s">
        <v>491</v>
      </c>
      <c r="H332" s="159">
        <v>5.3999999999999999E-2</v>
      </c>
      <c r="L332" s="155"/>
      <c r="M332" s="160"/>
      <c r="N332" s="161"/>
      <c r="O332" s="161"/>
      <c r="P332" s="161"/>
      <c r="Q332" s="161"/>
      <c r="R332" s="161"/>
      <c r="S332" s="161"/>
      <c r="T332" s="162"/>
      <c r="AT332" s="157" t="s">
        <v>145</v>
      </c>
      <c r="AU332" s="157" t="s">
        <v>82</v>
      </c>
      <c r="AV332" s="13" t="s">
        <v>82</v>
      </c>
      <c r="AW332" s="13" t="s">
        <v>28</v>
      </c>
      <c r="AX332" s="13" t="s">
        <v>72</v>
      </c>
      <c r="AY332" s="157" t="s">
        <v>134</v>
      </c>
    </row>
    <row r="333" spans="1:65" s="14" customFormat="1">
      <c r="B333" s="163"/>
      <c r="D333" s="156" t="s">
        <v>145</v>
      </c>
      <c r="E333" s="164" t="s">
        <v>1</v>
      </c>
      <c r="F333" s="165" t="s">
        <v>152</v>
      </c>
      <c r="H333" s="166">
        <v>0.123</v>
      </c>
      <c r="L333" s="163"/>
      <c r="M333" s="167"/>
      <c r="N333" s="168"/>
      <c r="O333" s="168"/>
      <c r="P333" s="168"/>
      <c r="Q333" s="168"/>
      <c r="R333" s="168"/>
      <c r="S333" s="168"/>
      <c r="T333" s="169"/>
      <c r="AT333" s="164" t="s">
        <v>145</v>
      </c>
      <c r="AU333" s="164" t="s">
        <v>82</v>
      </c>
      <c r="AV333" s="14" t="s">
        <v>140</v>
      </c>
      <c r="AW333" s="14" t="s">
        <v>28</v>
      </c>
      <c r="AX333" s="14" t="s">
        <v>80</v>
      </c>
      <c r="AY333" s="164" t="s">
        <v>134</v>
      </c>
    </row>
    <row r="334" spans="1:65" s="12" customFormat="1" ht="22.8" customHeight="1">
      <c r="B334" s="129"/>
      <c r="D334" s="130" t="s">
        <v>71</v>
      </c>
      <c r="E334" s="139" t="s">
        <v>161</v>
      </c>
      <c r="F334" s="139" t="s">
        <v>492</v>
      </c>
      <c r="J334" s="140">
        <f>BK334</f>
        <v>0</v>
      </c>
      <c r="L334" s="129"/>
      <c r="M334" s="133"/>
      <c r="N334" s="134"/>
      <c r="O334" s="134"/>
      <c r="P334" s="135">
        <f>SUM(P335:P401)</f>
        <v>1711.8678599999996</v>
      </c>
      <c r="Q334" s="134"/>
      <c r="R334" s="135">
        <f>SUM(R335:R401)</f>
        <v>5062.0658490000005</v>
      </c>
      <c r="S334" s="134"/>
      <c r="T334" s="136">
        <f>SUM(T335:T401)</f>
        <v>0</v>
      </c>
      <c r="AR334" s="130" t="s">
        <v>80</v>
      </c>
      <c r="AT334" s="137" t="s">
        <v>71</v>
      </c>
      <c r="AU334" s="137" t="s">
        <v>80</v>
      </c>
      <c r="AY334" s="130" t="s">
        <v>134</v>
      </c>
      <c r="BK334" s="138">
        <f>SUM(BK335:BK401)</f>
        <v>0</v>
      </c>
    </row>
    <row r="335" spans="1:65" s="2" customFormat="1" ht="21.75" customHeight="1">
      <c r="A335" s="29"/>
      <c r="B335" s="141"/>
      <c r="C335" s="142" t="s">
        <v>493</v>
      </c>
      <c r="D335" s="142" t="s">
        <v>136</v>
      </c>
      <c r="E335" s="143" t="s">
        <v>494</v>
      </c>
      <c r="F335" s="144" t="s">
        <v>495</v>
      </c>
      <c r="G335" s="145" t="s">
        <v>139</v>
      </c>
      <c r="H335" s="146">
        <v>3361</v>
      </c>
      <c r="I335" s="147"/>
      <c r="J335" s="147">
        <f>ROUND(I335*H335,2)</f>
        <v>0</v>
      </c>
      <c r="K335" s="148"/>
      <c r="L335" s="30"/>
      <c r="M335" s="149" t="s">
        <v>1</v>
      </c>
      <c r="N335" s="150" t="s">
        <v>37</v>
      </c>
      <c r="O335" s="151">
        <v>1.6E-2</v>
      </c>
      <c r="P335" s="151">
        <f>O335*H335</f>
        <v>53.776000000000003</v>
      </c>
      <c r="Q335" s="151">
        <v>0.34499999999999997</v>
      </c>
      <c r="R335" s="151">
        <f>Q335*H335</f>
        <v>1159.5449999999998</v>
      </c>
      <c r="S335" s="151">
        <v>0</v>
      </c>
      <c r="T335" s="152">
        <f>S335*H335</f>
        <v>0</v>
      </c>
      <c r="U335" s="29"/>
      <c r="V335" s="29"/>
      <c r="W335" s="29"/>
      <c r="X335" s="29"/>
      <c r="Y335" s="29"/>
      <c r="Z335" s="29"/>
      <c r="AA335" s="29"/>
      <c r="AB335" s="29"/>
      <c r="AC335" s="29"/>
      <c r="AD335" s="29"/>
      <c r="AE335" s="29"/>
      <c r="AR335" s="153" t="s">
        <v>140</v>
      </c>
      <c r="AT335" s="153" t="s">
        <v>136</v>
      </c>
      <c r="AU335" s="153" t="s">
        <v>82</v>
      </c>
      <c r="AY335" s="17" t="s">
        <v>134</v>
      </c>
      <c r="BE335" s="154">
        <f>IF(N335="základní",J335,0)</f>
        <v>0</v>
      </c>
      <c r="BF335" s="154">
        <f>IF(N335="snížená",J335,0)</f>
        <v>0</v>
      </c>
      <c r="BG335" s="154">
        <f>IF(N335="zákl. přenesená",J335,0)</f>
        <v>0</v>
      </c>
      <c r="BH335" s="154">
        <f>IF(N335="sníž. přenesená",J335,0)</f>
        <v>0</v>
      </c>
      <c r="BI335" s="154">
        <f>IF(N335="nulová",J335,0)</f>
        <v>0</v>
      </c>
      <c r="BJ335" s="17" t="s">
        <v>80</v>
      </c>
      <c r="BK335" s="154">
        <f>ROUND(I335*H335,2)</f>
        <v>0</v>
      </c>
      <c r="BL335" s="17" t="s">
        <v>140</v>
      </c>
      <c r="BM335" s="153" t="s">
        <v>496</v>
      </c>
    </row>
    <row r="336" spans="1:65" s="13" customFormat="1">
      <c r="B336" s="155"/>
      <c r="D336" s="156" t="s">
        <v>145</v>
      </c>
      <c r="E336" s="157" t="s">
        <v>1</v>
      </c>
      <c r="F336" s="158" t="s">
        <v>304</v>
      </c>
      <c r="H336" s="159">
        <v>3361</v>
      </c>
      <c r="L336" s="155"/>
      <c r="M336" s="160"/>
      <c r="N336" s="161"/>
      <c r="O336" s="161"/>
      <c r="P336" s="161"/>
      <c r="Q336" s="161"/>
      <c r="R336" s="161"/>
      <c r="S336" s="161"/>
      <c r="T336" s="162"/>
      <c r="AT336" s="157" t="s">
        <v>145</v>
      </c>
      <c r="AU336" s="157" t="s">
        <v>82</v>
      </c>
      <c r="AV336" s="13" t="s">
        <v>82</v>
      </c>
      <c r="AW336" s="13" t="s">
        <v>28</v>
      </c>
      <c r="AX336" s="13" t="s">
        <v>80</v>
      </c>
      <c r="AY336" s="157" t="s">
        <v>134</v>
      </c>
    </row>
    <row r="337" spans="1:65" s="2" customFormat="1" ht="24.15" customHeight="1">
      <c r="A337" s="29"/>
      <c r="B337" s="141"/>
      <c r="C337" s="142" t="s">
        <v>497</v>
      </c>
      <c r="D337" s="142" t="s">
        <v>136</v>
      </c>
      <c r="E337" s="143" t="s">
        <v>498</v>
      </c>
      <c r="F337" s="144" t="s">
        <v>499</v>
      </c>
      <c r="G337" s="145" t="s">
        <v>139</v>
      </c>
      <c r="H337" s="146">
        <v>127</v>
      </c>
      <c r="I337" s="147"/>
      <c r="J337" s="147">
        <f>ROUND(I337*H337,2)</f>
        <v>0</v>
      </c>
      <c r="K337" s="148"/>
      <c r="L337" s="30"/>
      <c r="M337" s="149" t="s">
        <v>1</v>
      </c>
      <c r="N337" s="150" t="s">
        <v>37</v>
      </c>
      <c r="O337" s="151">
        <v>2.4E-2</v>
      </c>
      <c r="P337" s="151">
        <f>O337*H337</f>
        <v>3.048</v>
      </c>
      <c r="Q337" s="151">
        <v>0.106</v>
      </c>
      <c r="R337" s="151">
        <f>Q337*H337</f>
        <v>13.462</v>
      </c>
      <c r="S337" s="151">
        <v>0</v>
      </c>
      <c r="T337" s="152">
        <f>S337*H337</f>
        <v>0</v>
      </c>
      <c r="U337" s="29"/>
      <c r="V337" s="29"/>
      <c r="W337" s="29"/>
      <c r="X337" s="29"/>
      <c r="Y337" s="29"/>
      <c r="Z337" s="29"/>
      <c r="AA337" s="29"/>
      <c r="AB337" s="29"/>
      <c r="AC337" s="29"/>
      <c r="AD337" s="29"/>
      <c r="AE337" s="29"/>
      <c r="AR337" s="153" t="s">
        <v>140</v>
      </c>
      <c r="AT337" s="153" t="s">
        <v>136</v>
      </c>
      <c r="AU337" s="153" t="s">
        <v>82</v>
      </c>
      <c r="AY337" s="17" t="s">
        <v>134</v>
      </c>
      <c r="BE337" s="154">
        <f>IF(N337="základní",J337,0)</f>
        <v>0</v>
      </c>
      <c r="BF337" s="154">
        <f>IF(N337="snížená",J337,0)</f>
        <v>0</v>
      </c>
      <c r="BG337" s="154">
        <f>IF(N337="zákl. přenesená",J337,0)</f>
        <v>0</v>
      </c>
      <c r="BH337" s="154">
        <f>IF(N337="sníž. přenesená",J337,0)</f>
        <v>0</v>
      </c>
      <c r="BI337" s="154">
        <f>IF(N337="nulová",J337,0)</f>
        <v>0</v>
      </c>
      <c r="BJ337" s="17" t="s">
        <v>80</v>
      </c>
      <c r="BK337" s="154">
        <f>ROUND(I337*H337,2)</f>
        <v>0</v>
      </c>
      <c r="BL337" s="17" t="s">
        <v>140</v>
      </c>
      <c r="BM337" s="153" t="s">
        <v>500</v>
      </c>
    </row>
    <row r="338" spans="1:65" s="13" customFormat="1">
      <c r="B338" s="155"/>
      <c r="D338" s="156" t="s">
        <v>145</v>
      </c>
      <c r="E338" s="157" t="s">
        <v>1</v>
      </c>
      <c r="F338" s="158" t="s">
        <v>342</v>
      </c>
      <c r="H338" s="159">
        <v>127</v>
      </c>
      <c r="L338" s="155"/>
      <c r="M338" s="160"/>
      <c r="N338" s="161"/>
      <c r="O338" s="161"/>
      <c r="P338" s="161"/>
      <c r="Q338" s="161"/>
      <c r="R338" s="161"/>
      <c r="S338" s="161"/>
      <c r="T338" s="162"/>
      <c r="AT338" s="157" t="s">
        <v>145</v>
      </c>
      <c r="AU338" s="157" t="s">
        <v>82</v>
      </c>
      <c r="AV338" s="13" t="s">
        <v>82</v>
      </c>
      <c r="AW338" s="13" t="s">
        <v>28</v>
      </c>
      <c r="AX338" s="13" t="s">
        <v>80</v>
      </c>
      <c r="AY338" s="157" t="s">
        <v>134</v>
      </c>
    </row>
    <row r="339" spans="1:65" s="2" customFormat="1" ht="24.15" customHeight="1">
      <c r="A339" s="29"/>
      <c r="B339" s="141"/>
      <c r="C339" s="142" t="s">
        <v>501</v>
      </c>
      <c r="D339" s="142" t="s">
        <v>136</v>
      </c>
      <c r="E339" s="143" t="s">
        <v>502</v>
      </c>
      <c r="F339" s="144" t="s">
        <v>503</v>
      </c>
      <c r="G339" s="145" t="s">
        <v>139</v>
      </c>
      <c r="H339" s="146">
        <v>3974.7</v>
      </c>
      <c r="I339" s="147"/>
      <c r="J339" s="147">
        <f>ROUND(I339*H339,2)</f>
        <v>0</v>
      </c>
      <c r="K339" s="148"/>
      <c r="L339" s="30"/>
      <c r="M339" s="149" t="s">
        <v>1</v>
      </c>
      <c r="N339" s="150" t="s">
        <v>37</v>
      </c>
      <c r="O339" s="151">
        <v>2.5000000000000001E-2</v>
      </c>
      <c r="P339" s="151">
        <f>O339*H339</f>
        <v>99.367500000000007</v>
      </c>
      <c r="Q339" s="151">
        <v>0.19800000000000001</v>
      </c>
      <c r="R339" s="151">
        <f>Q339*H339</f>
        <v>786.99059999999997</v>
      </c>
      <c r="S339" s="151">
        <v>0</v>
      </c>
      <c r="T339" s="152">
        <f>S339*H339</f>
        <v>0</v>
      </c>
      <c r="U339" s="29"/>
      <c r="V339" s="29"/>
      <c r="W339" s="29"/>
      <c r="X339" s="29"/>
      <c r="Y339" s="29"/>
      <c r="Z339" s="29"/>
      <c r="AA339" s="29"/>
      <c r="AB339" s="29"/>
      <c r="AC339" s="29"/>
      <c r="AD339" s="29"/>
      <c r="AE339" s="29"/>
      <c r="AR339" s="153" t="s">
        <v>140</v>
      </c>
      <c r="AT339" s="153" t="s">
        <v>136</v>
      </c>
      <c r="AU339" s="153" t="s">
        <v>82</v>
      </c>
      <c r="AY339" s="17" t="s">
        <v>134</v>
      </c>
      <c r="BE339" s="154">
        <f>IF(N339="základní",J339,0)</f>
        <v>0</v>
      </c>
      <c r="BF339" s="154">
        <f>IF(N339="snížená",J339,0)</f>
        <v>0</v>
      </c>
      <c r="BG339" s="154">
        <f>IF(N339="zákl. přenesená",J339,0)</f>
        <v>0</v>
      </c>
      <c r="BH339" s="154">
        <f>IF(N339="sníž. přenesená",J339,0)</f>
        <v>0</v>
      </c>
      <c r="BI339" s="154">
        <f>IF(N339="nulová",J339,0)</f>
        <v>0</v>
      </c>
      <c r="BJ339" s="17" t="s">
        <v>80</v>
      </c>
      <c r="BK339" s="154">
        <f>ROUND(I339*H339,2)</f>
        <v>0</v>
      </c>
      <c r="BL339" s="17" t="s">
        <v>140</v>
      </c>
      <c r="BM339" s="153" t="s">
        <v>504</v>
      </c>
    </row>
    <row r="340" spans="1:65" s="13" customFormat="1">
      <c r="B340" s="155"/>
      <c r="D340" s="156" t="s">
        <v>145</v>
      </c>
      <c r="E340" s="157" t="s">
        <v>1</v>
      </c>
      <c r="F340" s="158" t="s">
        <v>338</v>
      </c>
      <c r="H340" s="159">
        <v>1220</v>
      </c>
      <c r="L340" s="155"/>
      <c r="M340" s="160"/>
      <c r="N340" s="161"/>
      <c r="O340" s="161"/>
      <c r="P340" s="161"/>
      <c r="Q340" s="161"/>
      <c r="R340" s="161"/>
      <c r="S340" s="161"/>
      <c r="T340" s="162"/>
      <c r="AT340" s="157" t="s">
        <v>145</v>
      </c>
      <c r="AU340" s="157" t="s">
        <v>82</v>
      </c>
      <c r="AV340" s="13" t="s">
        <v>82</v>
      </c>
      <c r="AW340" s="13" t="s">
        <v>28</v>
      </c>
      <c r="AX340" s="13" t="s">
        <v>72</v>
      </c>
      <c r="AY340" s="157" t="s">
        <v>134</v>
      </c>
    </row>
    <row r="341" spans="1:65" s="13" customFormat="1">
      <c r="B341" s="155"/>
      <c r="D341" s="156" t="s">
        <v>145</v>
      </c>
      <c r="E341" s="157" t="s">
        <v>1</v>
      </c>
      <c r="F341" s="158" t="s">
        <v>339</v>
      </c>
      <c r="H341" s="159">
        <v>2754.7</v>
      </c>
      <c r="L341" s="155"/>
      <c r="M341" s="160"/>
      <c r="N341" s="161"/>
      <c r="O341" s="161"/>
      <c r="P341" s="161"/>
      <c r="Q341" s="161"/>
      <c r="R341" s="161"/>
      <c r="S341" s="161"/>
      <c r="T341" s="162"/>
      <c r="AT341" s="157" t="s">
        <v>145</v>
      </c>
      <c r="AU341" s="157" t="s">
        <v>82</v>
      </c>
      <c r="AV341" s="13" t="s">
        <v>82</v>
      </c>
      <c r="AW341" s="13" t="s">
        <v>28</v>
      </c>
      <c r="AX341" s="13" t="s">
        <v>72</v>
      </c>
      <c r="AY341" s="157" t="s">
        <v>134</v>
      </c>
    </row>
    <row r="342" spans="1:65" s="14" customFormat="1">
      <c r="B342" s="163"/>
      <c r="D342" s="156" t="s">
        <v>145</v>
      </c>
      <c r="E342" s="164" t="s">
        <v>1</v>
      </c>
      <c r="F342" s="165" t="s">
        <v>152</v>
      </c>
      <c r="H342" s="166">
        <v>3974.7</v>
      </c>
      <c r="L342" s="163"/>
      <c r="M342" s="167"/>
      <c r="N342" s="168"/>
      <c r="O342" s="168"/>
      <c r="P342" s="168"/>
      <c r="Q342" s="168"/>
      <c r="R342" s="168"/>
      <c r="S342" s="168"/>
      <c r="T342" s="169"/>
      <c r="AT342" s="164" t="s">
        <v>145</v>
      </c>
      <c r="AU342" s="164" t="s">
        <v>82</v>
      </c>
      <c r="AV342" s="14" t="s">
        <v>140</v>
      </c>
      <c r="AW342" s="14" t="s">
        <v>28</v>
      </c>
      <c r="AX342" s="14" t="s">
        <v>80</v>
      </c>
      <c r="AY342" s="164" t="s">
        <v>134</v>
      </c>
    </row>
    <row r="343" spans="1:65" s="2" customFormat="1" ht="24.15" customHeight="1">
      <c r="A343" s="29"/>
      <c r="B343" s="141"/>
      <c r="C343" s="142" t="s">
        <v>505</v>
      </c>
      <c r="D343" s="142" t="s">
        <v>136</v>
      </c>
      <c r="E343" s="143" t="s">
        <v>506</v>
      </c>
      <c r="F343" s="144" t="s">
        <v>507</v>
      </c>
      <c r="G343" s="145" t="s">
        <v>139</v>
      </c>
      <c r="H343" s="146">
        <v>4</v>
      </c>
      <c r="I343" s="147"/>
      <c r="J343" s="147">
        <f>ROUND(I343*H343,2)</f>
        <v>0</v>
      </c>
      <c r="K343" s="148"/>
      <c r="L343" s="30"/>
      <c r="M343" s="149" t="s">
        <v>1</v>
      </c>
      <c r="N343" s="150" t="s">
        <v>37</v>
      </c>
      <c r="O343" s="151">
        <v>2.7E-2</v>
      </c>
      <c r="P343" s="151">
        <f>O343*H343</f>
        <v>0.108</v>
      </c>
      <c r="Q343" s="151">
        <v>0.29899999999999999</v>
      </c>
      <c r="R343" s="151">
        <f>Q343*H343</f>
        <v>1.196</v>
      </c>
      <c r="S343" s="151">
        <v>0</v>
      </c>
      <c r="T343" s="152">
        <f>S343*H343</f>
        <v>0</v>
      </c>
      <c r="U343" s="29"/>
      <c r="V343" s="29"/>
      <c r="W343" s="29"/>
      <c r="X343" s="29"/>
      <c r="Y343" s="29"/>
      <c r="Z343" s="29"/>
      <c r="AA343" s="29"/>
      <c r="AB343" s="29"/>
      <c r="AC343" s="29"/>
      <c r="AD343" s="29"/>
      <c r="AE343" s="29"/>
      <c r="AR343" s="153" t="s">
        <v>140</v>
      </c>
      <c r="AT343" s="153" t="s">
        <v>136</v>
      </c>
      <c r="AU343" s="153" t="s">
        <v>82</v>
      </c>
      <c r="AY343" s="17" t="s">
        <v>134</v>
      </c>
      <c r="BE343" s="154">
        <f>IF(N343="základní",J343,0)</f>
        <v>0</v>
      </c>
      <c r="BF343" s="154">
        <f>IF(N343="snížená",J343,0)</f>
        <v>0</v>
      </c>
      <c r="BG343" s="154">
        <f>IF(N343="zákl. přenesená",J343,0)</f>
        <v>0</v>
      </c>
      <c r="BH343" s="154">
        <f>IF(N343="sníž. přenesená",J343,0)</f>
        <v>0</v>
      </c>
      <c r="BI343" s="154">
        <f>IF(N343="nulová",J343,0)</f>
        <v>0</v>
      </c>
      <c r="BJ343" s="17" t="s">
        <v>80</v>
      </c>
      <c r="BK343" s="154">
        <f>ROUND(I343*H343,2)</f>
        <v>0</v>
      </c>
      <c r="BL343" s="17" t="s">
        <v>140</v>
      </c>
      <c r="BM343" s="153" t="s">
        <v>508</v>
      </c>
    </row>
    <row r="344" spans="1:65" s="13" customFormat="1">
      <c r="B344" s="155"/>
      <c r="D344" s="156" t="s">
        <v>145</v>
      </c>
      <c r="E344" s="157" t="s">
        <v>1</v>
      </c>
      <c r="F344" s="158" t="s">
        <v>341</v>
      </c>
      <c r="H344" s="159">
        <v>4</v>
      </c>
      <c r="L344" s="155"/>
      <c r="M344" s="160"/>
      <c r="N344" s="161"/>
      <c r="O344" s="161"/>
      <c r="P344" s="161"/>
      <c r="Q344" s="161"/>
      <c r="R344" s="161"/>
      <c r="S344" s="161"/>
      <c r="T344" s="162"/>
      <c r="AT344" s="157" t="s">
        <v>145</v>
      </c>
      <c r="AU344" s="157" t="s">
        <v>82</v>
      </c>
      <c r="AV344" s="13" t="s">
        <v>82</v>
      </c>
      <c r="AW344" s="13" t="s">
        <v>28</v>
      </c>
      <c r="AX344" s="13" t="s">
        <v>80</v>
      </c>
      <c r="AY344" s="157" t="s">
        <v>134</v>
      </c>
    </row>
    <row r="345" spans="1:65" s="2" customFormat="1" ht="24.15" customHeight="1">
      <c r="A345" s="29"/>
      <c r="B345" s="141"/>
      <c r="C345" s="142" t="s">
        <v>509</v>
      </c>
      <c r="D345" s="142" t="s">
        <v>136</v>
      </c>
      <c r="E345" s="143" t="s">
        <v>510</v>
      </c>
      <c r="F345" s="144" t="s">
        <v>511</v>
      </c>
      <c r="G345" s="145" t="s">
        <v>139</v>
      </c>
      <c r="H345" s="146">
        <v>12.6</v>
      </c>
      <c r="I345" s="147"/>
      <c r="J345" s="147">
        <f>ROUND(I345*H345,2)</f>
        <v>0</v>
      </c>
      <c r="K345" s="148"/>
      <c r="L345" s="30"/>
      <c r="M345" s="149" t="s">
        <v>1</v>
      </c>
      <c r="N345" s="150" t="s">
        <v>37</v>
      </c>
      <c r="O345" s="151">
        <v>2.7E-2</v>
      </c>
      <c r="P345" s="151">
        <f>O345*H345</f>
        <v>0.3402</v>
      </c>
      <c r="Q345" s="151">
        <v>0.29699999999999999</v>
      </c>
      <c r="R345" s="151">
        <f>Q345*H345</f>
        <v>3.7421999999999995</v>
      </c>
      <c r="S345" s="151">
        <v>0</v>
      </c>
      <c r="T345" s="152">
        <f>S345*H345</f>
        <v>0</v>
      </c>
      <c r="U345" s="29"/>
      <c r="V345" s="29"/>
      <c r="W345" s="29"/>
      <c r="X345" s="29"/>
      <c r="Y345" s="29"/>
      <c r="Z345" s="29"/>
      <c r="AA345" s="29"/>
      <c r="AB345" s="29"/>
      <c r="AC345" s="29"/>
      <c r="AD345" s="29"/>
      <c r="AE345" s="29"/>
      <c r="AR345" s="153" t="s">
        <v>140</v>
      </c>
      <c r="AT345" s="153" t="s">
        <v>136</v>
      </c>
      <c r="AU345" s="153" t="s">
        <v>82</v>
      </c>
      <c r="AY345" s="17" t="s">
        <v>134</v>
      </c>
      <c r="BE345" s="154">
        <f>IF(N345="základní",J345,0)</f>
        <v>0</v>
      </c>
      <c r="BF345" s="154">
        <f>IF(N345="snížená",J345,0)</f>
        <v>0</v>
      </c>
      <c r="BG345" s="154">
        <f>IF(N345="zákl. přenesená",J345,0)</f>
        <v>0</v>
      </c>
      <c r="BH345" s="154">
        <f>IF(N345="sníž. přenesená",J345,0)</f>
        <v>0</v>
      </c>
      <c r="BI345" s="154">
        <f>IF(N345="nulová",J345,0)</f>
        <v>0</v>
      </c>
      <c r="BJ345" s="17" t="s">
        <v>80</v>
      </c>
      <c r="BK345" s="154">
        <f>ROUND(I345*H345,2)</f>
        <v>0</v>
      </c>
      <c r="BL345" s="17" t="s">
        <v>140</v>
      </c>
      <c r="BM345" s="153" t="s">
        <v>512</v>
      </c>
    </row>
    <row r="346" spans="1:65" s="13" customFormat="1">
      <c r="B346" s="155"/>
      <c r="D346" s="156" t="s">
        <v>145</v>
      </c>
      <c r="E346" s="157" t="s">
        <v>1</v>
      </c>
      <c r="F346" s="158" t="s">
        <v>346</v>
      </c>
      <c r="H346" s="159">
        <v>12.6</v>
      </c>
      <c r="L346" s="155"/>
      <c r="M346" s="160"/>
      <c r="N346" s="161"/>
      <c r="O346" s="161"/>
      <c r="P346" s="161"/>
      <c r="Q346" s="161"/>
      <c r="R346" s="161"/>
      <c r="S346" s="161"/>
      <c r="T346" s="162"/>
      <c r="AT346" s="157" t="s">
        <v>145</v>
      </c>
      <c r="AU346" s="157" t="s">
        <v>82</v>
      </c>
      <c r="AV346" s="13" t="s">
        <v>82</v>
      </c>
      <c r="AW346" s="13" t="s">
        <v>28</v>
      </c>
      <c r="AX346" s="13" t="s">
        <v>80</v>
      </c>
      <c r="AY346" s="157" t="s">
        <v>134</v>
      </c>
    </row>
    <row r="347" spans="1:65" s="2" customFormat="1" ht="24.15" customHeight="1">
      <c r="A347" s="29"/>
      <c r="B347" s="141"/>
      <c r="C347" s="142" t="s">
        <v>513</v>
      </c>
      <c r="D347" s="142" t="s">
        <v>136</v>
      </c>
      <c r="E347" s="143" t="s">
        <v>514</v>
      </c>
      <c r="F347" s="144" t="s">
        <v>515</v>
      </c>
      <c r="G347" s="145" t="s">
        <v>139</v>
      </c>
      <c r="H347" s="146">
        <v>80</v>
      </c>
      <c r="I347" s="147"/>
      <c r="J347" s="147">
        <f>ROUND(I347*H347,2)</f>
        <v>0</v>
      </c>
      <c r="K347" s="148"/>
      <c r="L347" s="30"/>
      <c r="M347" s="149" t="s">
        <v>1</v>
      </c>
      <c r="N347" s="150" t="s">
        <v>37</v>
      </c>
      <c r="O347" s="151">
        <v>2.7E-2</v>
      </c>
      <c r="P347" s="151">
        <f>O347*H347</f>
        <v>2.16</v>
      </c>
      <c r="Q347" s="151">
        <v>0.33700000000000002</v>
      </c>
      <c r="R347" s="151">
        <f>Q347*H347</f>
        <v>26.96</v>
      </c>
      <c r="S347" s="151">
        <v>0</v>
      </c>
      <c r="T347" s="152">
        <f>S347*H347</f>
        <v>0</v>
      </c>
      <c r="U347" s="29"/>
      <c r="V347" s="29"/>
      <c r="W347" s="29"/>
      <c r="X347" s="29"/>
      <c r="Y347" s="29"/>
      <c r="Z347" s="29"/>
      <c r="AA347" s="29"/>
      <c r="AB347" s="29"/>
      <c r="AC347" s="29"/>
      <c r="AD347" s="29"/>
      <c r="AE347" s="29"/>
      <c r="AR347" s="153" t="s">
        <v>140</v>
      </c>
      <c r="AT347" s="153" t="s">
        <v>136</v>
      </c>
      <c r="AU347" s="153" t="s">
        <v>82</v>
      </c>
      <c r="AY347" s="17" t="s">
        <v>134</v>
      </c>
      <c r="BE347" s="154">
        <f>IF(N347="základní",J347,0)</f>
        <v>0</v>
      </c>
      <c r="BF347" s="154">
        <f>IF(N347="snížená",J347,0)</f>
        <v>0</v>
      </c>
      <c r="BG347" s="154">
        <f>IF(N347="zákl. přenesená",J347,0)</f>
        <v>0</v>
      </c>
      <c r="BH347" s="154">
        <f>IF(N347="sníž. přenesená",J347,0)</f>
        <v>0</v>
      </c>
      <c r="BI347" s="154">
        <f>IF(N347="nulová",J347,0)</f>
        <v>0</v>
      </c>
      <c r="BJ347" s="17" t="s">
        <v>80</v>
      </c>
      <c r="BK347" s="154">
        <f>ROUND(I347*H347,2)</f>
        <v>0</v>
      </c>
      <c r="BL347" s="17" t="s">
        <v>140</v>
      </c>
      <c r="BM347" s="153" t="s">
        <v>516</v>
      </c>
    </row>
    <row r="348" spans="1:65" s="13" customFormat="1">
      <c r="B348" s="155"/>
      <c r="D348" s="156" t="s">
        <v>145</v>
      </c>
      <c r="E348" s="157" t="s">
        <v>1</v>
      </c>
      <c r="F348" s="158" t="s">
        <v>347</v>
      </c>
      <c r="H348" s="159">
        <v>80</v>
      </c>
      <c r="L348" s="155"/>
      <c r="M348" s="160"/>
      <c r="N348" s="161"/>
      <c r="O348" s="161"/>
      <c r="P348" s="161"/>
      <c r="Q348" s="161"/>
      <c r="R348" s="161"/>
      <c r="S348" s="161"/>
      <c r="T348" s="162"/>
      <c r="AT348" s="157" t="s">
        <v>145</v>
      </c>
      <c r="AU348" s="157" t="s">
        <v>82</v>
      </c>
      <c r="AV348" s="13" t="s">
        <v>82</v>
      </c>
      <c r="AW348" s="13" t="s">
        <v>28</v>
      </c>
      <c r="AX348" s="13" t="s">
        <v>80</v>
      </c>
      <c r="AY348" s="157" t="s">
        <v>134</v>
      </c>
    </row>
    <row r="349" spans="1:65" s="2" customFormat="1" ht="24.15" customHeight="1">
      <c r="A349" s="29"/>
      <c r="B349" s="141"/>
      <c r="C349" s="142" t="s">
        <v>517</v>
      </c>
      <c r="D349" s="142" t="s">
        <v>136</v>
      </c>
      <c r="E349" s="143" t="s">
        <v>518</v>
      </c>
      <c r="F349" s="144" t="s">
        <v>519</v>
      </c>
      <c r="G349" s="145" t="s">
        <v>139</v>
      </c>
      <c r="H349" s="146">
        <v>32.57</v>
      </c>
      <c r="I349" s="147"/>
      <c r="J349" s="147">
        <f>ROUND(I349*H349,2)</f>
        <v>0</v>
      </c>
      <c r="K349" s="148"/>
      <c r="L349" s="30"/>
      <c r="M349" s="149" t="s">
        <v>1</v>
      </c>
      <c r="N349" s="150" t="s">
        <v>37</v>
      </c>
      <c r="O349" s="151">
        <v>2.8000000000000001E-2</v>
      </c>
      <c r="P349" s="151">
        <f>O349*H349</f>
        <v>0.91195999999999999</v>
      </c>
      <c r="Q349" s="151">
        <v>0.39600000000000002</v>
      </c>
      <c r="R349" s="151">
        <f>Q349*H349</f>
        <v>12.897720000000001</v>
      </c>
      <c r="S349" s="151">
        <v>0</v>
      </c>
      <c r="T349" s="152">
        <f>S349*H349</f>
        <v>0</v>
      </c>
      <c r="U349" s="29"/>
      <c r="V349" s="29"/>
      <c r="W349" s="29"/>
      <c r="X349" s="29"/>
      <c r="Y349" s="29"/>
      <c r="Z349" s="29"/>
      <c r="AA349" s="29"/>
      <c r="AB349" s="29"/>
      <c r="AC349" s="29"/>
      <c r="AD349" s="29"/>
      <c r="AE349" s="29"/>
      <c r="AR349" s="153" t="s">
        <v>140</v>
      </c>
      <c r="AT349" s="153" t="s">
        <v>136</v>
      </c>
      <c r="AU349" s="153" t="s">
        <v>82</v>
      </c>
      <c r="AY349" s="17" t="s">
        <v>134</v>
      </c>
      <c r="BE349" s="154">
        <f>IF(N349="základní",J349,0)</f>
        <v>0</v>
      </c>
      <c r="BF349" s="154">
        <f>IF(N349="snížená",J349,0)</f>
        <v>0</v>
      </c>
      <c r="BG349" s="154">
        <f>IF(N349="zákl. přenesená",J349,0)</f>
        <v>0</v>
      </c>
      <c r="BH349" s="154">
        <f>IF(N349="sníž. přenesená",J349,0)</f>
        <v>0</v>
      </c>
      <c r="BI349" s="154">
        <f>IF(N349="nulová",J349,0)</f>
        <v>0</v>
      </c>
      <c r="BJ349" s="17" t="s">
        <v>80</v>
      </c>
      <c r="BK349" s="154">
        <f>ROUND(I349*H349,2)</f>
        <v>0</v>
      </c>
      <c r="BL349" s="17" t="s">
        <v>140</v>
      </c>
      <c r="BM349" s="153" t="s">
        <v>520</v>
      </c>
    </row>
    <row r="350" spans="1:65" s="13" customFormat="1">
      <c r="B350" s="155"/>
      <c r="D350" s="156" t="s">
        <v>145</v>
      </c>
      <c r="E350" s="157" t="s">
        <v>1</v>
      </c>
      <c r="F350" s="158" t="s">
        <v>345</v>
      </c>
      <c r="H350" s="159">
        <v>7</v>
      </c>
      <c r="L350" s="155"/>
      <c r="M350" s="160"/>
      <c r="N350" s="161"/>
      <c r="O350" s="161"/>
      <c r="P350" s="161"/>
      <c r="Q350" s="161"/>
      <c r="R350" s="161"/>
      <c r="S350" s="161"/>
      <c r="T350" s="162"/>
      <c r="AT350" s="157" t="s">
        <v>145</v>
      </c>
      <c r="AU350" s="157" t="s">
        <v>82</v>
      </c>
      <c r="AV350" s="13" t="s">
        <v>82</v>
      </c>
      <c r="AW350" s="13" t="s">
        <v>28</v>
      </c>
      <c r="AX350" s="13" t="s">
        <v>72</v>
      </c>
      <c r="AY350" s="157" t="s">
        <v>134</v>
      </c>
    </row>
    <row r="351" spans="1:65" s="13" customFormat="1">
      <c r="B351" s="155"/>
      <c r="D351" s="156" t="s">
        <v>145</v>
      </c>
      <c r="E351" s="157" t="s">
        <v>1</v>
      </c>
      <c r="F351" s="158" t="s">
        <v>340</v>
      </c>
      <c r="H351" s="159">
        <v>25.57</v>
      </c>
      <c r="L351" s="155"/>
      <c r="M351" s="160"/>
      <c r="N351" s="161"/>
      <c r="O351" s="161"/>
      <c r="P351" s="161"/>
      <c r="Q351" s="161"/>
      <c r="R351" s="161"/>
      <c r="S351" s="161"/>
      <c r="T351" s="162"/>
      <c r="AT351" s="157" t="s">
        <v>145</v>
      </c>
      <c r="AU351" s="157" t="s">
        <v>82</v>
      </c>
      <c r="AV351" s="13" t="s">
        <v>82</v>
      </c>
      <c r="AW351" s="13" t="s">
        <v>28</v>
      </c>
      <c r="AX351" s="13" t="s">
        <v>72</v>
      </c>
      <c r="AY351" s="157" t="s">
        <v>134</v>
      </c>
    </row>
    <row r="352" spans="1:65" s="14" customFormat="1">
      <c r="B352" s="163"/>
      <c r="D352" s="156" t="s">
        <v>145</v>
      </c>
      <c r="E352" s="164" t="s">
        <v>1</v>
      </c>
      <c r="F352" s="165" t="s">
        <v>152</v>
      </c>
      <c r="H352" s="166">
        <v>32.57</v>
      </c>
      <c r="L352" s="163"/>
      <c r="M352" s="167"/>
      <c r="N352" s="168"/>
      <c r="O352" s="168"/>
      <c r="P352" s="168"/>
      <c r="Q352" s="168"/>
      <c r="R352" s="168"/>
      <c r="S352" s="168"/>
      <c r="T352" s="169"/>
      <c r="AT352" s="164" t="s">
        <v>145</v>
      </c>
      <c r="AU352" s="164" t="s">
        <v>82</v>
      </c>
      <c r="AV352" s="14" t="s">
        <v>140</v>
      </c>
      <c r="AW352" s="14" t="s">
        <v>28</v>
      </c>
      <c r="AX352" s="14" t="s">
        <v>80</v>
      </c>
      <c r="AY352" s="164" t="s">
        <v>134</v>
      </c>
    </row>
    <row r="353" spans="1:65" s="2" customFormat="1" ht="24.15" customHeight="1">
      <c r="A353" s="29"/>
      <c r="B353" s="141"/>
      <c r="C353" s="142" t="s">
        <v>521</v>
      </c>
      <c r="D353" s="142" t="s">
        <v>136</v>
      </c>
      <c r="E353" s="143" t="s">
        <v>522</v>
      </c>
      <c r="F353" s="144" t="s">
        <v>523</v>
      </c>
      <c r="G353" s="145" t="s">
        <v>139</v>
      </c>
      <c r="H353" s="146">
        <v>3974.7</v>
      </c>
      <c r="I353" s="147"/>
      <c r="J353" s="147">
        <f>ROUND(I353*H353,2)</f>
        <v>0</v>
      </c>
      <c r="K353" s="148"/>
      <c r="L353" s="30"/>
      <c r="M353" s="149" t="s">
        <v>1</v>
      </c>
      <c r="N353" s="150" t="s">
        <v>37</v>
      </c>
      <c r="O353" s="151">
        <v>2.8000000000000001E-2</v>
      </c>
      <c r="P353" s="151">
        <f>O353*H353</f>
        <v>111.2916</v>
      </c>
      <c r="Q353" s="151">
        <v>0.38700000000000001</v>
      </c>
      <c r="R353" s="151">
        <f>Q353*H353</f>
        <v>1538.2089000000001</v>
      </c>
      <c r="S353" s="151">
        <v>0</v>
      </c>
      <c r="T353" s="152">
        <f>S353*H353</f>
        <v>0</v>
      </c>
      <c r="U353" s="29"/>
      <c r="V353" s="29"/>
      <c r="W353" s="29"/>
      <c r="X353" s="29"/>
      <c r="Y353" s="29"/>
      <c r="Z353" s="29"/>
      <c r="AA353" s="29"/>
      <c r="AB353" s="29"/>
      <c r="AC353" s="29"/>
      <c r="AD353" s="29"/>
      <c r="AE353" s="29"/>
      <c r="AR353" s="153" t="s">
        <v>140</v>
      </c>
      <c r="AT353" s="153" t="s">
        <v>136</v>
      </c>
      <c r="AU353" s="153" t="s">
        <v>82</v>
      </c>
      <c r="AY353" s="17" t="s">
        <v>134</v>
      </c>
      <c r="BE353" s="154">
        <f>IF(N353="základní",J353,0)</f>
        <v>0</v>
      </c>
      <c r="BF353" s="154">
        <f>IF(N353="snížená",J353,0)</f>
        <v>0</v>
      </c>
      <c r="BG353" s="154">
        <f>IF(N353="zákl. přenesená",J353,0)</f>
        <v>0</v>
      </c>
      <c r="BH353" s="154">
        <f>IF(N353="sníž. přenesená",J353,0)</f>
        <v>0</v>
      </c>
      <c r="BI353" s="154">
        <f>IF(N353="nulová",J353,0)</f>
        <v>0</v>
      </c>
      <c r="BJ353" s="17" t="s">
        <v>80</v>
      </c>
      <c r="BK353" s="154">
        <f>ROUND(I353*H353,2)</f>
        <v>0</v>
      </c>
      <c r="BL353" s="17" t="s">
        <v>140</v>
      </c>
      <c r="BM353" s="153" t="s">
        <v>524</v>
      </c>
    </row>
    <row r="354" spans="1:65" s="13" customFormat="1">
      <c r="B354" s="155"/>
      <c r="D354" s="156" t="s">
        <v>145</v>
      </c>
      <c r="E354" s="157" t="s">
        <v>1</v>
      </c>
      <c r="F354" s="158" t="s">
        <v>338</v>
      </c>
      <c r="H354" s="159">
        <v>1220</v>
      </c>
      <c r="L354" s="155"/>
      <c r="M354" s="160"/>
      <c r="N354" s="161"/>
      <c r="O354" s="161"/>
      <c r="P354" s="161"/>
      <c r="Q354" s="161"/>
      <c r="R354" s="161"/>
      <c r="S354" s="161"/>
      <c r="T354" s="162"/>
      <c r="AT354" s="157" t="s">
        <v>145</v>
      </c>
      <c r="AU354" s="157" t="s">
        <v>82</v>
      </c>
      <c r="AV354" s="13" t="s">
        <v>82</v>
      </c>
      <c r="AW354" s="13" t="s">
        <v>28</v>
      </c>
      <c r="AX354" s="13" t="s">
        <v>72</v>
      </c>
      <c r="AY354" s="157" t="s">
        <v>134</v>
      </c>
    </row>
    <row r="355" spans="1:65" s="13" customFormat="1">
      <c r="B355" s="155"/>
      <c r="D355" s="156" t="s">
        <v>145</v>
      </c>
      <c r="E355" s="157" t="s">
        <v>1</v>
      </c>
      <c r="F355" s="158" t="s">
        <v>339</v>
      </c>
      <c r="H355" s="159">
        <v>2754.7</v>
      </c>
      <c r="L355" s="155"/>
      <c r="M355" s="160"/>
      <c r="N355" s="161"/>
      <c r="O355" s="161"/>
      <c r="P355" s="161"/>
      <c r="Q355" s="161"/>
      <c r="R355" s="161"/>
      <c r="S355" s="161"/>
      <c r="T355" s="162"/>
      <c r="AT355" s="157" t="s">
        <v>145</v>
      </c>
      <c r="AU355" s="157" t="s">
        <v>82</v>
      </c>
      <c r="AV355" s="13" t="s">
        <v>82</v>
      </c>
      <c r="AW355" s="13" t="s">
        <v>28</v>
      </c>
      <c r="AX355" s="13" t="s">
        <v>72</v>
      </c>
      <c r="AY355" s="157" t="s">
        <v>134</v>
      </c>
    </row>
    <row r="356" spans="1:65" s="14" customFormat="1">
      <c r="B356" s="163"/>
      <c r="D356" s="156" t="s">
        <v>145</v>
      </c>
      <c r="E356" s="164" t="s">
        <v>1</v>
      </c>
      <c r="F356" s="165" t="s">
        <v>152</v>
      </c>
      <c r="H356" s="166">
        <v>3974.7</v>
      </c>
      <c r="L356" s="163"/>
      <c r="M356" s="167"/>
      <c r="N356" s="168"/>
      <c r="O356" s="168"/>
      <c r="P356" s="168"/>
      <c r="Q356" s="168"/>
      <c r="R356" s="168"/>
      <c r="S356" s="168"/>
      <c r="T356" s="169"/>
      <c r="AT356" s="164" t="s">
        <v>145</v>
      </c>
      <c r="AU356" s="164" t="s">
        <v>82</v>
      </c>
      <c r="AV356" s="14" t="s">
        <v>140</v>
      </c>
      <c r="AW356" s="14" t="s">
        <v>28</v>
      </c>
      <c r="AX356" s="14" t="s">
        <v>80</v>
      </c>
      <c r="AY356" s="164" t="s">
        <v>134</v>
      </c>
    </row>
    <row r="357" spans="1:65" s="2" customFormat="1" ht="24.15" customHeight="1">
      <c r="A357" s="29"/>
      <c r="B357" s="141"/>
      <c r="C357" s="142" t="s">
        <v>525</v>
      </c>
      <c r="D357" s="142" t="s">
        <v>136</v>
      </c>
      <c r="E357" s="143" t="s">
        <v>526</v>
      </c>
      <c r="F357" s="144" t="s">
        <v>527</v>
      </c>
      <c r="G357" s="145" t="s">
        <v>139</v>
      </c>
      <c r="H357" s="146">
        <v>3974.7</v>
      </c>
      <c r="I357" s="147"/>
      <c r="J357" s="147">
        <f>ROUND(I357*H357,2)</f>
        <v>0</v>
      </c>
      <c r="K357" s="148"/>
      <c r="L357" s="30"/>
      <c r="M357" s="149" t="s">
        <v>1</v>
      </c>
      <c r="N357" s="150" t="s">
        <v>37</v>
      </c>
      <c r="O357" s="151">
        <v>2.1000000000000001E-2</v>
      </c>
      <c r="P357" s="151">
        <f>O357*H357</f>
        <v>83.468699999999998</v>
      </c>
      <c r="Q357" s="151">
        <v>0.115</v>
      </c>
      <c r="R357" s="151">
        <f>Q357*H357</f>
        <v>457.09050000000002</v>
      </c>
      <c r="S357" s="151">
        <v>0</v>
      </c>
      <c r="T357" s="152">
        <f>S357*H357</f>
        <v>0</v>
      </c>
      <c r="U357" s="29"/>
      <c r="V357" s="29"/>
      <c r="W357" s="29"/>
      <c r="X357" s="29"/>
      <c r="Y357" s="29"/>
      <c r="Z357" s="29"/>
      <c r="AA357" s="29"/>
      <c r="AB357" s="29"/>
      <c r="AC357" s="29"/>
      <c r="AD357" s="29"/>
      <c r="AE357" s="29"/>
      <c r="AR357" s="153" t="s">
        <v>140</v>
      </c>
      <c r="AT357" s="153" t="s">
        <v>136</v>
      </c>
      <c r="AU357" s="153" t="s">
        <v>82</v>
      </c>
      <c r="AY357" s="17" t="s">
        <v>134</v>
      </c>
      <c r="BE357" s="154">
        <f>IF(N357="základní",J357,0)</f>
        <v>0</v>
      </c>
      <c r="BF357" s="154">
        <f>IF(N357="snížená",J357,0)</f>
        <v>0</v>
      </c>
      <c r="BG357" s="154">
        <f>IF(N357="zákl. přenesená",J357,0)</f>
        <v>0</v>
      </c>
      <c r="BH357" s="154">
        <f>IF(N357="sníž. přenesená",J357,0)</f>
        <v>0</v>
      </c>
      <c r="BI357" s="154">
        <f>IF(N357="nulová",J357,0)</f>
        <v>0</v>
      </c>
      <c r="BJ357" s="17" t="s">
        <v>80</v>
      </c>
      <c r="BK357" s="154">
        <f>ROUND(I357*H357,2)</f>
        <v>0</v>
      </c>
      <c r="BL357" s="17" t="s">
        <v>140</v>
      </c>
      <c r="BM357" s="153" t="s">
        <v>528</v>
      </c>
    </row>
    <row r="358" spans="1:65" s="13" customFormat="1">
      <c r="B358" s="155"/>
      <c r="D358" s="156" t="s">
        <v>145</v>
      </c>
      <c r="E358" s="157" t="s">
        <v>1</v>
      </c>
      <c r="F358" s="158" t="s">
        <v>338</v>
      </c>
      <c r="H358" s="159">
        <v>1220</v>
      </c>
      <c r="L358" s="155"/>
      <c r="M358" s="160"/>
      <c r="N358" s="161"/>
      <c r="O358" s="161"/>
      <c r="P358" s="161"/>
      <c r="Q358" s="161"/>
      <c r="R358" s="161"/>
      <c r="S358" s="161"/>
      <c r="T358" s="162"/>
      <c r="AT358" s="157" t="s">
        <v>145</v>
      </c>
      <c r="AU358" s="157" t="s">
        <v>82</v>
      </c>
      <c r="AV358" s="13" t="s">
        <v>82</v>
      </c>
      <c r="AW358" s="13" t="s">
        <v>28</v>
      </c>
      <c r="AX358" s="13" t="s">
        <v>72</v>
      </c>
      <c r="AY358" s="157" t="s">
        <v>134</v>
      </c>
    </row>
    <row r="359" spans="1:65" s="13" customFormat="1">
      <c r="B359" s="155"/>
      <c r="D359" s="156" t="s">
        <v>145</v>
      </c>
      <c r="E359" s="157" t="s">
        <v>1</v>
      </c>
      <c r="F359" s="158" t="s">
        <v>339</v>
      </c>
      <c r="H359" s="159">
        <v>2754.7</v>
      </c>
      <c r="L359" s="155"/>
      <c r="M359" s="160"/>
      <c r="N359" s="161"/>
      <c r="O359" s="161"/>
      <c r="P359" s="161"/>
      <c r="Q359" s="161"/>
      <c r="R359" s="161"/>
      <c r="S359" s="161"/>
      <c r="T359" s="162"/>
      <c r="AT359" s="157" t="s">
        <v>145</v>
      </c>
      <c r="AU359" s="157" t="s">
        <v>82</v>
      </c>
      <c r="AV359" s="13" t="s">
        <v>82</v>
      </c>
      <c r="AW359" s="13" t="s">
        <v>28</v>
      </c>
      <c r="AX359" s="13" t="s">
        <v>72</v>
      </c>
      <c r="AY359" s="157" t="s">
        <v>134</v>
      </c>
    </row>
    <row r="360" spans="1:65" s="14" customFormat="1">
      <c r="B360" s="163"/>
      <c r="D360" s="156" t="s">
        <v>145</v>
      </c>
      <c r="E360" s="164" t="s">
        <v>1</v>
      </c>
      <c r="F360" s="165" t="s">
        <v>152</v>
      </c>
      <c r="H360" s="166">
        <v>3974.7</v>
      </c>
      <c r="L360" s="163"/>
      <c r="M360" s="167"/>
      <c r="N360" s="168"/>
      <c r="O360" s="168"/>
      <c r="P360" s="168"/>
      <c r="Q360" s="168"/>
      <c r="R360" s="168"/>
      <c r="S360" s="168"/>
      <c r="T360" s="169"/>
      <c r="AT360" s="164" t="s">
        <v>145</v>
      </c>
      <c r="AU360" s="164" t="s">
        <v>82</v>
      </c>
      <c r="AV360" s="14" t="s">
        <v>140</v>
      </c>
      <c r="AW360" s="14" t="s">
        <v>28</v>
      </c>
      <c r="AX360" s="14" t="s">
        <v>80</v>
      </c>
      <c r="AY360" s="164" t="s">
        <v>134</v>
      </c>
    </row>
    <row r="361" spans="1:65" s="2" customFormat="1" ht="16.5" customHeight="1">
      <c r="A361" s="29"/>
      <c r="B361" s="141"/>
      <c r="C361" s="142" t="s">
        <v>529</v>
      </c>
      <c r="D361" s="142" t="s">
        <v>136</v>
      </c>
      <c r="E361" s="143" t="s">
        <v>530</v>
      </c>
      <c r="F361" s="144" t="s">
        <v>531</v>
      </c>
      <c r="G361" s="145" t="s">
        <v>139</v>
      </c>
      <c r="H361" s="146">
        <v>127</v>
      </c>
      <c r="I361" s="147"/>
      <c r="J361" s="147">
        <f>ROUND(I361*H361,2)</f>
        <v>0</v>
      </c>
      <c r="K361" s="148"/>
      <c r="L361" s="30"/>
      <c r="M361" s="149" t="s">
        <v>1</v>
      </c>
      <c r="N361" s="150" t="s">
        <v>37</v>
      </c>
      <c r="O361" s="151">
        <v>2.3E-2</v>
      </c>
      <c r="P361" s="151">
        <f>O361*H361</f>
        <v>2.9209999999999998</v>
      </c>
      <c r="Q361" s="151">
        <v>0.23</v>
      </c>
      <c r="R361" s="151">
        <f>Q361*H361</f>
        <v>29.21</v>
      </c>
      <c r="S361" s="151">
        <v>0</v>
      </c>
      <c r="T361" s="152">
        <f>S361*H361</f>
        <v>0</v>
      </c>
      <c r="U361" s="29"/>
      <c r="V361" s="29"/>
      <c r="W361" s="29"/>
      <c r="X361" s="29"/>
      <c r="Y361" s="29"/>
      <c r="Z361" s="29"/>
      <c r="AA361" s="29"/>
      <c r="AB361" s="29"/>
      <c r="AC361" s="29"/>
      <c r="AD361" s="29"/>
      <c r="AE361" s="29"/>
      <c r="AR361" s="153" t="s">
        <v>140</v>
      </c>
      <c r="AT361" s="153" t="s">
        <v>136</v>
      </c>
      <c r="AU361" s="153" t="s">
        <v>82</v>
      </c>
      <c r="AY361" s="17" t="s">
        <v>134</v>
      </c>
      <c r="BE361" s="154">
        <f>IF(N361="základní",J361,0)</f>
        <v>0</v>
      </c>
      <c r="BF361" s="154">
        <f>IF(N361="snížená",J361,0)</f>
        <v>0</v>
      </c>
      <c r="BG361" s="154">
        <f>IF(N361="zákl. přenesená",J361,0)</f>
        <v>0</v>
      </c>
      <c r="BH361" s="154">
        <f>IF(N361="sníž. přenesená",J361,0)</f>
        <v>0</v>
      </c>
      <c r="BI361" s="154">
        <f>IF(N361="nulová",J361,0)</f>
        <v>0</v>
      </c>
      <c r="BJ361" s="17" t="s">
        <v>80</v>
      </c>
      <c r="BK361" s="154">
        <f>ROUND(I361*H361,2)</f>
        <v>0</v>
      </c>
      <c r="BL361" s="17" t="s">
        <v>140</v>
      </c>
      <c r="BM361" s="153" t="s">
        <v>532</v>
      </c>
    </row>
    <row r="362" spans="1:65" s="13" customFormat="1">
      <c r="B362" s="155"/>
      <c r="D362" s="156" t="s">
        <v>145</v>
      </c>
      <c r="E362" s="157" t="s">
        <v>1</v>
      </c>
      <c r="F362" s="158" t="s">
        <v>342</v>
      </c>
      <c r="H362" s="159">
        <v>127</v>
      </c>
      <c r="L362" s="155"/>
      <c r="M362" s="160"/>
      <c r="N362" s="161"/>
      <c r="O362" s="161"/>
      <c r="P362" s="161"/>
      <c r="Q362" s="161"/>
      <c r="R362" s="161"/>
      <c r="S362" s="161"/>
      <c r="T362" s="162"/>
      <c r="AT362" s="157" t="s">
        <v>145</v>
      </c>
      <c r="AU362" s="157" t="s">
        <v>82</v>
      </c>
      <c r="AV362" s="13" t="s">
        <v>82</v>
      </c>
      <c r="AW362" s="13" t="s">
        <v>28</v>
      </c>
      <c r="AX362" s="13" t="s">
        <v>80</v>
      </c>
      <c r="AY362" s="157" t="s">
        <v>134</v>
      </c>
    </row>
    <row r="363" spans="1:65" s="2" customFormat="1" ht="16.5" customHeight="1">
      <c r="A363" s="29"/>
      <c r="B363" s="141"/>
      <c r="C363" s="142" t="s">
        <v>533</v>
      </c>
      <c r="D363" s="142" t="s">
        <v>136</v>
      </c>
      <c r="E363" s="143" t="s">
        <v>534</v>
      </c>
      <c r="F363" s="144" t="s">
        <v>535</v>
      </c>
      <c r="G363" s="145" t="s">
        <v>139</v>
      </c>
      <c r="H363" s="146">
        <v>140.9</v>
      </c>
      <c r="I363" s="147"/>
      <c r="J363" s="147">
        <f>ROUND(I363*H363,2)</f>
        <v>0</v>
      </c>
      <c r="K363" s="148"/>
      <c r="L363" s="30"/>
      <c r="M363" s="149" t="s">
        <v>1</v>
      </c>
      <c r="N363" s="150" t="s">
        <v>37</v>
      </c>
      <c r="O363" s="151">
        <v>3.2000000000000001E-2</v>
      </c>
      <c r="P363" s="151">
        <f>O363*H363</f>
        <v>4.5087999999999999</v>
      </c>
      <c r="Q363" s="151">
        <v>0.55200000000000005</v>
      </c>
      <c r="R363" s="151">
        <f>Q363*H363</f>
        <v>77.776800000000009</v>
      </c>
      <c r="S363" s="151">
        <v>0</v>
      </c>
      <c r="T363" s="152">
        <f>S363*H363</f>
        <v>0</v>
      </c>
      <c r="U363" s="29"/>
      <c r="V363" s="29"/>
      <c r="W363" s="29"/>
      <c r="X363" s="29"/>
      <c r="Y363" s="29"/>
      <c r="Z363" s="29"/>
      <c r="AA363" s="29"/>
      <c r="AB363" s="29"/>
      <c r="AC363" s="29"/>
      <c r="AD363" s="29"/>
      <c r="AE363" s="29"/>
      <c r="AR363" s="153" t="s">
        <v>140</v>
      </c>
      <c r="AT363" s="153" t="s">
        <v>136</v>
      </c>
      <c r="AU363" s="153" t="s">
        <v>82</v>
      </c>
      <c r="AY363" s="17" t="s">
        <v>134</v>
      </c>
      <c r="BE363" s="154">
        <f>IF(N363="základní",J363,0)</f>
        <v>0</v>
      </c>
      <c r="BF363" s="154">
        <f>IF(N363="snížená",J363,0)</f>
        <v>0</v>
      </c>
      <c r="BG363" s="154">
        <f>IF(N363="zákl. přenesená",J363,0)</f>
        <v>0</v>
      </c>
      <c r="BH363" s="154">
        <f>IF(N363="sníž. přenesená",J363,0)</f>
        <v>0</v>
      </c>
      <c r="BI363" s="154">
        <f>IF(N363="nulová",J363,0)</f>
        <v>0</v>
      </c>
      <c r="BJ363" s="17" t="s">
        <v>80</v>
      </c>
      <c r="BK363" s="154">
        <f>ROUND(I363*H363,2)</f>
        <v>0</v>
      </c>
      <c r="BL363" s="17" t="s">
        <v>140</v>
      </c>
      <c r="BM363" s="153" t="s">
        <v>536</v>
      </c>
    </row>
    <row r="364" spans="1:65" s="13" customFormat="1">
      <c r="B364" s="155"/>
      <c r="D364" s="156" t="s">
        <v>145</v>
      </c>
      <c r="E364" s="157" t="s">
        <v>1</v>
      </c>
      <c r="F364" s="158" t="s">
        <v>348</v>
      </c>
      <c r="H364" s="159">
        <v>140.9</v>
      </c>
      <c r="L364" s="155"/>
      <c r="M364" s="160"/>
      <c r="N364" s="161"/>
      <c r="O364" s="161"/>
      <c r="P364" s="161"/>
      <c r="Q364" s="161"/>
      <c r="R364" s="161"/>
      <c r="S364" s="161"/>
      <c r="T364" s="162"/>
      <c r="AT364" s="157" t="s">
        <v>145</v>
      </c>
      <c r="AU364" s="157" t="s">
        <v>82</v>
      </c>
      <c r="AV364" s="13" t="s">
        <v>82</v>
      </c>
      <c r="AW364" s="13" t="s">
        <v>28</v>
      </c>
      <c r="AX364" s="13" t="s">
        <v>80</v>
      </c>
      <c r="AY364" s="157" t="s">
        <v>134</v>
      </c>
    </row>
    <row r="365" spans="1:65" s="2" customFormat="1" ht="33" customHeight="1">
      <c r="A365" s="29"/>
      <c r="B365" s="141"/>
      <c r="C365" s="142" t="s">
        <v>537</v>
      </c>
      <c r="D365" s="142" t="s">
        <v>136</v>
      </c>
      <c r="E365" s="143" t="s">
        <v>538</v>
      </c>
      <c r="F365" s="144" t="s">
        <v>539</v>
      </c>
      <c r="G365" s="145" t="s">
        <v>139</v>
      </c>
      <c r="H365" s="146">
        <v>80</v>
      </c>
      <c r="I365" s="147"/>
      <c r="J365" s="147">
        <f>ROUND(I365*H365,2)</f>
        <v>0</v>
      </c>
      <c r="K365" s="148"/>
      <c r="L365" s="30"/>
      <c r="M365" s="149" t="s">
        <v>1</v>
      </c>
      <c r="N365" s="150" t="s">
        <v>37</v>
      </c>
      <c r="O365" s="151">
        <v>1.4E-2</v>
      </c>
      <c r="P365" s="151">
        <f>O365*H365</f>
        <v>1.1200000000000001</v>
      </c>
      <c r="Q365" s="151">
        <v>0.10548</v>
      </c>
      <c r="R365" s="151">
        <f>Q365*H365</f>
        <v>8.4383999999999997</v>
      </c>
      <c r="S365" s="151">
        <v>0</v>
      </c>
      <c r="T365" s="152">
        <f>S365*H365</f>
        <v>0</v>
      </c>
      <c r="U365" s="29"/>
      <c r="V365" s="29"/>
      <c r="W365" s="29"/>
      <c r="X365" s="29"/>
      <c r="Y365" s="29"/>
      <c r="Z365" s="29"/>
      <c r="AA365" s="29"/>
      <c r="AB365" s="29"/>
      <c r="AC365" s="29"/>
      <c r="AD365" s="29"/>
      <c r="AE365" s="29"/>
      <c r="AR365" s="153" t="s">
        <v>140</v>
      </c>
      <c r="AT365" s="153" t="s">
        <v>136</v>
      </c>
      <c r="AU365" s="153" t="s">
        <v>82</v>
      </c>
      <c r="AY365" s="17" t="s">
        <v>134</v>
      </c>
      <c r="BE365" s="154">
        <f>IF(N365="základní",J365,0)</f>
        <v>0</v>
      </c>
      <c r="BF365" s="154">
        <f>IF(N365="snížená",J365,0)</f>
        <v>0</v>
      </c>
      <c r="BG365" s="154">
        <f>IF(N365="zákl. přenesená",J365,0)</f>
        <v>0</v>
      </c>
      <c r="BH365" s="154">
        <f>IF(N365="sníž. přenesená",J365,0)</f>
        <v>0</v>
      </c>
      <c r="BI365" s="154">
        <f>IF(N365="nulová",J365,0)</f>
        <v>0</v>
      </c>
      <c r="BJ365" s="17" t="s">
        <v>80</v>
      </c>
      <c r="BK365" s="154">
        <f>ROUND(I365*H365,2)</f>
        <v>0</v>
      </c>
      <c r="BL365" s="17" t="s">
        <v>140</v>
      </c>
      <c r="BM365" s="153" t="s">
        <v>540</v>
      </c>
    </row>
    <row r="366" spans="1:65" s="13" customFormat="1">
      <c r="B366" s="155"/>
      <c r="D366" s="156" t="s">
        <v>145</v>
      </c>
      <c r="E366" s="157" t="s">
        <v>1</v>
      </c>
      <c r="F366" s="158" t="s">
        <v>347</v>
      </c>
      <c r="H366" s="159">
        <v>80</v>
      </c>
      <c r="L366" s="155"/>
      <c r="M366" s="160"/>
      <c r="N366" s="161"/>
      <c r="O366" s="161"/>
      <c r="P366" s="161"/>
      <c r="Q366" s="161"/>
      <c r="R366" s="161"/>
      <c r="S366" s="161"/>
      <c r="T366" s="162"/>
      <c r="AT366" s="157" t="s">
        <v>145</v>
      </c>
      <c r="AU366" s="157" t="s">
        <v>82</v>
      </c>
      <c r="AV366" s="13" t="s">
        <v>82</v>
      </c>
      <c r="AW366" s="13" t="s">
        <v>28</v>
      </c>
      <c r="AX366" s="13" t="s">
        <v>80</v>
      </c>
      <c r="AY366" s="157" t="s">
        <v>134</v>
      </c>
    </row>
    <row r="367" spans="1:65" s="2" customFormat="1" ht="24.15" customHeight="1">
      <c r="A367" s="29"/>
      <c r="B367" s="141"/>
      <c r="C367" s="142" t="s">
        <v>541</v>
      </c>
      <c r="D367" s="142" t="s">
        <v>136</v>
      </c>
      <c r="E367" s="143" t="s">
        <v>542</v>
      </c>
      <c r="F367" s="144" t="s">
        <v>543</v>
      </c>
      <c r="G367" s="145" t="s">
        <v>139</v>
      </c>
      <c r="H367" s="146">
        <v>3974.7</v>
      </c>
      <c r="I367" s="147"/>
      <c r="J367" s="147">
        <f>ROUND(I367*H367,2)</f>
        <v>0</v>
      </c>
      <c r="K367" s="148"/>
      <c r="L367" s="30"/>
      <c r="M367" s="149" t="s">
        <v>1</v>
      </c>
      <c r="N367" s="150" t="s">
        <v>37</v>
      </c>
      <c r="O367" s="151">
        <v>1.0999999999999999E-2</v>
      </c>
      <c r="P367" s="151">
        <f>O367*H367</f>
        <v>43.721699999999998</v>
      </c>
      <c r="Q367" s="151">
        <v>9.2799999999999994E-2</v>
      </c>
      <c r="R367" s="151">
        <f>Q367*H367</f>
        <v>368.85215999999997</v>
      </c>
      <c r="S367" s="151">
        <v>0</v>
      </c>
      <c r="T367" s="152">
        <f>S367*H367</f>
        <v>0</v>
      </c>
      <c r="U367" s="29"/>
      <c r="V367" s="29"/>
      <c r="W367" s="29"/>
      <c r="X367" s="29"/>
      <c r="Y367" s="29"/>
      <c r="Z367" s="29"/>
      <c r="AA367" s="29"/>
      <c r="AB367" s="29"/>
      <c r="AC367" s="29"/>
      <c r="AD367" s="29"/>
      <c r="AE367" s="29"/>
      <c r="AR367" s="153" t="s">
        <v>140</v>
      </c>
      <c r="AT367" s="153" t="s">
        <v>136</v>
      </c>
      <c r="AU367" s="153" t="s">
        <v>82</v>
      </c>
      <c r="AY367" s="17" t="s">
        <v>134</v>
      </c>
      <c r="BE367" s="154">
        <f>IF(N367="základní",J367,0)</f>
        <v>0</v>
      </c>
      <c r="BF367" s="154">
        <f>IF(N367="snížená",J367,0)</f>
        <v>0</v>
      </c>
      <c r="BG367" s="154">
        <f>IF(N367="zákl. přenesená",J367,0)</f>
        <v>0</v>
      </c>
      <c r="BH367" s="154">
        <f>IF(N367="sníž. přenesená",J367,0)</f>
        <v>0</v>
      </c>
      <c r="BI367" s="154">
        <f>IF(N367="nulová",J367,0)</f>
        <v>0</v>
      </c>
      <c r="BJ367" s="17" t="s">
        <v>80</v>
      </c>
      <c r="BK367" s="154">
        <f>ROUND(I367*H367,2)</f>
        <v>0</v>
      </c>
      <c r="BL367" s="17" t="s">
        <v>140</v>
      </c>
      <c r="BM367" s="153" t="s">
        <v>544</v>
      </c>
    </row>
    <row r="368" spans="1:65" s="13" customFormat="1">
      <c r="B368" s="155"/>
      <c r="D368" s="156" t="s">
        <v>145</v>
      </c>
      <c r="E368" s="157" t="s">
        <v>1</v>
      </c>
      <c r="F368" s="158" t="s">
        <v>338</v>
      </c>
      <c r="H368" s="159">
        <v>1220</v>
      </c>
      <c r="L368" s="155"/>
      <c r="M368" s="160"/>
      <c r="N368" s="161"/>
      <c r="O368" s="161"/>
      <c r="P368" s="161"/>
      <c r="Q368" s="161"/>
      <c r="R368" s="161"/>
      <c r="S368" s="161"/>
      <c r="T368" s="162"/>
      <c r="AT368" s="157" t="s">
        <v>145</v>
      </c>
      <c r="AU368" s="157" t="s">
        <v>82</v>
      </c>
      <c r="AV368" s="13" t="s">
        <v>82</v>
      </c>
      <c r="AW368" s="13" t="s">
        <v>28</v>
      </c>
      <c r="AX368" s="13" t="s">
        <v>72</v>
      </c>
      <c r="AY368" s="157" t="s">
        <v>134</v>
      </c>
    </row>
    <row r="369" spans="1:65" s="13" customFormat="1">
      <c r="B369" s="155"/>
      <c r="D369" s="156" t="s">
        <v>145</v>
      </c>
      <c r="E369" s="157" t="s">
        <v>1</v>
      </c>
      <c r="F369" s="158" t="s">
        <v>339</v>
      </c>
      <c r="H369" s="159">
        <v>2754.7</v>
      </c>
      <c r="L369" s="155"/>
      <c r="M369" s="160"/>
      <c r="N369" s="161"/>
      <c r="O369" s="161"/>
      <c r="P369" s="161"/>
      <c r="Q369" s="161"/>
      <c r="R369" s="161"/>
      <c r="S369" s="161"/>
      <c r="T369" s="162"/>
      <c r="AT369" s="157" t="s">
        <v>145</v>
      </c>
      <c r="AU369" s="157" t="s">
        <v>82</v>
      </c>
      <c r="AV369" s="13" t="s">
        <v>82</v>
      </c>
      <c r="AW369" s="13" t="s">
        <v>28</v>
      </c>
      <c r="AX369" s="13" t="s">
        <v>72</v>
      </c>
      <c r="AY369" s="157" t="s">
        <v>134</v>
      </c>
    </row>
    <row r="370" spans="1:65" s="14" customFormat="1">
      <c r="B370" s="163"/>
      <c r="D370" s="156" t="s">
        <v>145</v>
      </c>
      <c r="E370" s="164" t="s">
        <v>1</v>
      </c>
      <c r="F370" s="165" t="s">
        <v>152</v>
      </c>
      <c r="H370" s="166">
        <v>3974.7</v>
      </c>
      <c r="L370" s="163"/>
      <c r="M370" s="167"/>
      <c r="N370" s="168"/>
      <c r="O370" s="168"/>
      <c r="P370" s="168"/>
      <c r="Q370" s="168"/>
      <c r="R370" s="168"/>
      <c r="S370" s="168"/>
      <c r="T370" s="169"/>
      <c r="AT370" s="164" t="s">
        <v>145</v>
      </c>
      <c r="AU370" s="164" t="s">
        <v>82</v>
      </c>
      <c r="AV370" s="14" t="s">
        <v>140</v>
      </c>
      <c r="AW370" s="14" t="s">
        <v>28</v>
      </c>
      <c r="AX370" s="14" t="s">
        <v>80</v>
      </c>
      <c r="AY370" s="164" t="s">
        <v>134</v>
      </c>
    </row>
    <row r="371" spans="1:65" s="2" customFormat="1" ht="24.15" customHeight="1">
      <c r="A371" s="29"/>
      <c r="B371" s="141"/>
      <c r="C371" s="142" t="s">
        <v>545</v>
      </c>
      <c r="D371" s="142" t="s">
        <v>136</v>
      </c>
      <c r="E371" s="143" t="s">
        <v>546</v>
      </c>
      <c r="F371" s="144" t="s">
        <v>547</v>
      </c>
      <c r="G371" s="145" t="s">
        <v>139</v>
      </c>
      <c r="H371" s="146">
        <v>3974.7</v>
      </c>
      <c r="I371" s="147"/>
      <c r="J371" s="147">
        <f>ROUND(I371*H371,2)</f>
        <v>0</v>
      </c>
      <c r="K371" s="148"/>
      <c r="L371" s="30"/>
      <c r="M371" s="149" t="s">
        <v>1</v>
      </c>
      <c r="N371" s="150" t="s">
        <v>37</v>
      </c>
      <c r="O371" s="151">
        <v>1.2E-2</v>
      </c>
      <c r="P371" s="151">
        <f>O371*H371</f>
        <v>47.696399999999997</v>
      </c>
      <c r="Q371" s="151">
        <v>0.11600000000000001</v>
      </c>
      <c r="R371" s="151">
        <f>Q371*H371</f>
        <v>461.0652</v>
      </c>
      <c r="S371" s="151">
        <v>0</v>
      </c>
      <c r="T371" s="152">
        <f>S371*H371</f>
        <v>0</v>
      </c>
      <c r="U371" s="29"/>
      <c r="V371" s="29"/>
      <c r="W371" s="29"/>
      <c r="X371" s="29"/>
      <c r="Y371" s="29"/>
      <c r="Z371" s="29"/>
      <c r="AA371" s="29"/>
      <c r="AB371" s="29"/>
      <c r="AC371" s="29"/>
      <c r="AD371" s="29"/>
      <c r="AE371" s="29"/>
      <c r="AR371" s="153" t="s">
        <v>140</v>
      </c>
      <c r="AT371" s="153" t="s">
        <v>136</v>
      </c>
      <c r="AU371" s="153" t="s">
        <v>82</v>
      </c>
      <c r="AY371" s="17" t="s">
        <v>134</v>
      </c>
      <c r="BE371" s="154">
        <f>IF(N371="základní",J371,0)</f>
        <v>0</v>
      </c>
      <c r="BF371" s="154">
        <f>IF(N371="snížená",J371,0)</f>
        <v>0</v>
      </c>
      <c r="BG371" s="154">
        <f>IF(N371="zákl. přenesená",J371,0)</f>
        <v>0</v>
      </c>
      <c r="BH371" s="154">
        <f>IF(N371="sníž. přenesená",J371,0)</f>
        <v>0</v>
      </c>
      <c r="BI371" s="154">
        <f>IF(N371="nulová",J371,0)</f>
        <v>0</v>
      </c>
      <c r="BJ371" s="17" t="s">
        <v>80</v>
      </c>
      <c r="BK371" s="154">
        <f>ROUND(I371*H371,2)</f>
        <v>0</v>
      </c>
      <c r="BL371" s="17" t="s">
        <v>140</v>
      </c>
      <c r="BM371" s="153" t="s">
        <v>548</v>
      </c>
    </row>
    <row r="372" spans="1:65" s="13" customFormat="1">
      <c r="B372" s="155"/>
      <c r="D372" s="156" t="s">
        <v>145</v>
      </c>
      <c r="E372" s="157" t="s">
        <v>1</v>
      </c>
      <c r="F372" s="158" t="s">
        <v>338</v>
      </c>
      <c r="H372" s="159">
        <v>1220</v>
      </c>
      <c r="L372" s="155"/>
      <c r="M372" s="160"/>
      <c r="N372" s="161"/>
      <c r="O372" s="161"/>
      <c r="P372" s="161"/>
      <c r="Q372" s="161"/>
      <c r="R372" s="161"/>
      <c r="S372" s="161"/>
      <c r="T372" s="162"/>
      <c r="AT372" s="157" t="s">
        <v>145</v>
      </c>
      <c r="AU372" s="157" t="s">
        <v>82</v>
      </c>
      <c r="AV372" s="13" t="s">
        <v>82</v>
      </c>
      <c r="AW372" s="13" t="s">
        <v>28</v>
      </c>
      <c r="AX372" s="13" t="s">
        <v>72</v>
      </c>
      <c r="AY372" s="157" t="s">
        <v>134</v>
      </c>
    </row>
    <row r="373" spans="1:65" s="13" customFormat="1">
      <c r="B373" s="155"/>
      <c r="D373" s="156" t="s">
        <v>145</v>
      </c>
      <c r="E373" s="157" t="s">
        <v>1</v>
      </c>
      <c r="F373" s="158" t="s">
        <v>339</v>
      </c>
      <c r="H373" s="159">
        <v>2754.7</v>
      </c>
      <c r="L373" s="155"/>
      <c r="M373" s="160"/>
      <c r="N373" s="161"/>
      <c r="O373" s="161"/>
      <c r="P373" s="161"/>
      <c r="Q373" s="161"/>
      <c r="R373" s="161"/>
      <c r="S373" s="161"/>
      <c r="T373" s="162"/>
      <c r="AT373" s="157" t="s">
        <v>145</v>
      </c>
      <c r="AU373" s="157" t="s">
        <v>82</v>
      </c>
      <c r="AV373" s="13" t="s">
        <v>82</v>
      </c>
      <c r="AW373" s="13" t="s">
        <v>28</v>
      </c>
      <c r="AX373" s="13" t="s">
        <v>72</v>
      </c>
      <c r="AY373" s="157" t="s">
        <v>134</v>
      </c>
    </row>
    <row r="374" spans="1:65" s="14" customFormat="1">
      <c r="B374" s="163"/>
      <c r="D374" s="156" t="s">
        <v>145</v>
      </c>
      <c r="E374" s="164" t="s">
        <v>1</v>
      </c>
      <c r="F374" s="165" t="s">
        <v>152</v>
      </c>
      <c r="H374" s="166">
        <v>3974.7</v>
      </c>
      <c r="L374" s="163"/>
      <c r="M374" s="167"/>
      <c r="N374" s="168"/>
      <c r="O374" s="168"/>
      <c r="P374" s="168"/>
      <c r="Q374" s="168"/>
      <c r="R374" s="168"/>
      <c r="S374" s="168"/>
      <c r="T374" s="169"/>
      <c r="AT374" s="164" t="s">
        <v>145</v>
      </c>
      <c r="AU374" s="164" t="s">
        <v>82</v>
      </c>
      <c r="AV374" s="14" t="s">
        <v>140</v>
      </c>
      <c r="AW374" s="14" t="s">
        <v>28</v>
      </c>
      <c r="AX374" s="14" t="s">
        <v>80</v>
      </c>
      <c r="AY374" s="164" t="s">
        <v>134</v>
      </c>
    </row>
    <row r="375" spans="1:65" s="2" customFormat="1" ht="24.15" customHeight="1">
      <c r="A375" s="29"/>
      <c r="B375" s="141"/>
      <c r="C375" s="142" t="s">
        <v>549</v>
      </c>
      <c r="D375" s="142" t="s">
        <v>136</v>
      </c>
      <c r="E375" s="143" t="s">
        <v>550</v>
      </c>
      <c r="F375" s="144" t="s">
        <v>551</v>
      </c>
      <c r="G375" s="145" t="s">
        <v>139</v>
      </c>
      <c r="H375" s="146">
        <v>80</v>
      </c>
      <c r="I375" s="147"/>
      <c r="J375" s="147">
        <f>ROUND(I375*H375,2)</f>
        <v>0</v>
      </c>
      <c r="K375" s="148"/>
      <c r="L375" s="30"/>
      <c r="M375" s="149" t="s">
        <v>1</v>
      </c>
      <c r="N375" s="150" t="s">
        <v>37</v>
      </c>
      <c r="O375" s="151">
        <v>1.2999999999999999E-2</v>
      </c>
      <c r="P375" s="151">
        <f>O375*H375</f>
        <v>1.04</v>
      </c>
      <c r="Q375" s="151">
        <v>0.10373</v>
      </c>
      <c r="R375" s="151">
        <f>Q375*H375</f>
        <v>8.2984000000000009</v>
      </c>
      <c r="S375" s="151">
        <v>0</v>
      </c>
      <c r="T375" s="152">
        <f>S375*H375</f>
        <v>0</v>
      </c>
      <c r="U375" s="29"/>
      <c r="V375" s="29"/>
      <c r="W375" s="29"/>
      <c r="X375" s="29"/>
      <c r="Y375" s="29"/>
      <c r="Z375" s="29"/>
      <c r="AA375" s="29"/>
      <c r="AB375" s="29"/>
      <c r="AC375" s="29"/>
      <c r="AD375" s="29"/>
      <c r="AE375" s="29"/>
      <c r="AR375" s="153" t="s">
        <v>140</v>
      </c>
      <c r="AT375" s="153" t="s">
        <v>136</v>
      </c>
      <c r="AU375" s="153" t="s">
        <v>82</v>
      </c>
      <c r="AY375" s="17" t="s">
        <v>134</v>
      </c>
      <c r="BE375" s="154">
        <f>IF(N375="základní",J375,0)</f>
        <v>0</v>
      </c>
      <c r="BF375" s="154">
        <f>IF(N375="snížená",J375,0)</f>
        <v>0</v>
      </c>
      <c r="BG375" s="154">
        <f>IF(N375="zákl. přenesená",J375,0)</f>
        <v>0</v>
      </c>
      <c r="BH375" s="154">
        <f>IF(N375="sníž. přenesená",J375,0)</f>
        <v>0</v>
      </c>
      <c r="BI375" s="154">
        <f>IF(N375="nulová",J375,0)</f>
        <v>0</v>
      </c>
      <c r="BJ375" s="17" t="s">
        <v>80</v>
      </c>
      <c r="BK375" s="154">
        <f>ROUND(I375*H375,2)</f>
        <v>0</v>
      </c>
      <c r="BL375" s="17" t="s">
        <v>140</v>
      </c>
      <c r="BM375" s="153" t="s">
        <v>552</v>
      </c>
    </row>
    <row r="376" spans="1:65" s="13" customFormat="1">
      <c r="B376" s="155"/>
      <c r="D376" s="156" t="s">
        <v>145</v>
      </c>
      <c r="E376" s="157" t="s">
        <v>1</v>
      </c>
      <c r="F376" s="158" t="s">
        <v>347</v>
      </c>
      <c r="H376" s="159">
        <v>80</v>
      </c>
      <c r="L376" s="155"/>
      <c r="M376" s="160"/>
      <c r="N376" s="161"/>
      <c r="O376" s="161"/>
      <c r="P376" s="161"/>
      <c r="Q376" s="161"/>
      <c r="R376" s="161"/>
      <c r="S376" s="161"/>
      <c r="T376" s="162"/>
      <c r="AT376" s="157" t="s">
        <v>145</v>
      </c>
      <c r="AU376" s="157" t="s">
        <v>82</v>
      </c>
      <c r="AV376" s="13" t="s">
        <v>82</v>
      </c>
      <c r="AW376" s="13" t="s">
        <v>28</v>
      </c>
      <c r="AX376" s="13" t="s">
        <v>80</v>
      </c>
      <c r="AY376" s="157" t="s">
        <v>134</v>
      </c>
    </row>
    <row r="377" spans="1:65" s="2" customFormat="1" ht="33" customHeight="1">
      <c r="A377" s="29"/>
      <c r="B377" s="141"/>
      <c r="C377" s="142" t="s">
        <v>553</v>
      </c>
      <c r="D377" s="142" t="s">
        <v>136</v>
      </c>
      <c r="E377" s="143" t="s">
        <v>554</v>
      </c>
      <c r="F377" s="144" t="s">
        <v>555</v>
      </c>
      <c r="G377" s="145" t="s">
        <v>139</v>
      </c>
      <c r="H377" s="146">
        <v>2754.7</v>
      </c>
      <c r="I377" s="147"/>
      <c r="J377" s="147">
        <f>ROUND(I377*H377,2)</f>
        <v>0</v>
      </c>
      <c r="K377" s="148"/>
      <c r="L377" s="30"/>
      <c r="M377" s="149" t="s">
        <v>1</v>
      </c>
      <c r="N377" s="150" t="s">
        <v>37</v>
      </c>
      <c r="O377" s="151">
        <v>0.18</v>
      </c>
      <c r="P377" s="151">
        <f>O377*H377</f>
        <v>495.84599999999995</v>
      </c>
      <c r="Q377" s="151">
        <v>1.54E-2</v>
      </c>
      <c r="R377" s="151">
        <f>Q377*H377</f>
        <v>42.422379999999997</v>
      </c>
      <c r="S377" s="151">
        <v>0</v>
      </c>
      <c r="T377" s="152">
        <f>S377*H377</f>
        <v>0</v>
      </c>
      <c r="U377" s="29"/>
      <c r="V377" s="29"/>
      <c r="W377" s="29"/>
      <c r="X377" s="29"/>
      <c r="Y377" s="29"/>
      <c r="Z377" s="29"/>
      <c r="AA377" s="29"/>
      <c r="AB377" s="29"/>
      <c r="AC377" s="29"/>
      <c r="AD377" s="29"/>
      <c r="AE377" s="29"/>
      <c r="AR377" s="153" t="s">
        <v>140</v>
      </c>
      <c r="AT377" s="153" t="s">
        <v>136</v>
      </c>
      <c r="AU377" s="153" t="s">
        <v>82</v>
      </c>
      <c r="AY377" s="17" t="s">
        <v>134</v>
      </c>
      <c r="BE377" s="154">
        <f>IF(N377="základní",J377,0)</f>
        <v>0</v>
      </c>
      <c r="BF377" s="154">
        <f>IF(N377="snížená",J377,0)</f>
        <v>0</v>
      </c>
      <c r="BG377" s="154">
        <f>IF(N377="zákl. přenesená",J377,0)</f>
        <v>0</v>
      </c>
      <c r="BH377" s="154">
        <f>IF(N377="sníž. přenesená",J377,0)</f>
        <v>0</v>
      </c>
      <c r="BI377" s="154">
        <f>IF(N377="nulová",J377,0)</f>
        <v>0</v>
      </c>
      <c r="BJ377" s="17" t="s">
        <v>80</v>
      </c>
      <c r="BK377" s="154">
        <f>ROUND(I377*H377,2)</f>
        <v>0</v>
      </c>
      <c r="BL377" s="17" t="s">
        <v>140</v>
      </c>
      <c r="BM377" s="153" t="s">
        <v>556</v>
      </c>
    </row>
    <row r="378" spans="1:65" s="13" customFormat="1">
      <c r="B378" s="155"/>
      <c r="D378" s="156" t="s">
        <v>145</v>
      </c>
      <c r="E378" s="157" t="s">
        <v>1</v>
      </c>
      <c r="F378" s="158" t="s">
        <v>339</v>
      </c>
      <c r="H378" s="159">
        <v>2754.7</v>
      </c>
      <c r="L378" s="155"/>
      <c r="M378" s="160"/>
      <c r="N378" s="161"/>
      <c r="O378" s="161"/>
      <c r="P378" s="161"/>
      <c r="Q378" s="161"/>
      <c r="R378" s="161"/>
      <c r="S378" s="161"/>
      <c r="T378" s="162"/>
      <c r="AT378" s="157" t="s">
        <v>145</v>
      </c>
      <c r="AU378" s="157" t="s">
        <v>82</v>
      </c>
      <c r="AV378" s="13" t="s">
        <v>82</v>
      </c>
      <c r="AW378" s="13" t="s">
        <v>28</v>
      </c>
      <c r="AX378" s="13" t="s">
        <v>80</v>
      </c>
      <c r="AY378" s="157" t="s">
        <v>134</v>
      </c>
    </row>
    <row r="379" spans="1:65" s="2" customFormat="1" ht="33" customHeight="1">
      <c r="A379" s="29"/>
      <c r="B379" s="141"/>
      <c r="C379" s="142" t="s">
        <v>557</v>
      </c>
      <c r="D379" s="142" t="s">
        <v>136</v>
      </c>
      <c r="E379" s="143" t="s">
        <v>558</v>
      </c>
      <c r="F379" s="144" t="s">
        <v>559</v>
      </c>
      <c r="G379" s="145" t="s">
        <v>139</v>
      </c>
      <c r="H379" s="146">
        <v>1220</v>
      </c>
      <c r="I379" s="147"/>
      <c r="J379" s="147">
        <f>ROUND(I379*H379,2)</f>
        <v>0</v>
      </c>
      <c r="K379" s="148"/>
      <c r="L379" s="30"/>
      <c r="M379" s="149" t="s">
        <v>1</v>
      </c>
      <c r="N379" s="150" t="s">
        <v>37</v>
      </c>
      <c r="O379" s="151">
        <v>0.18</v>
      </c>
      <c r="P379" s="151">
        <f>O379*H379</f>
        <v>219.6</v>
      </c>
      <c r="Q379" s="151">
        <v>1.54E-2</v>
      </c>
      <c r="R379" s="151">
        <f>Q379*H379</f>
        <v>18.788</v>
      </c>
      <c r="S379" s="151">
        <v>0</v>
      </c>
      <c r="T379" s="152">
        <f>S379*H379</f>
        <v>0</v>
      </c>
      <c r="U379" s="29"/>
      <c r="V379" s="29"/>
      <c r="W379" s="29"/>
      <c r="X379" s="29"/>
      <c r="Y379" s="29"/>
      <c r="Z379" s="29"/>
      <c r="AA379" s="29"/>
      <c r="AB379" s="29"/>
      <c r="AC379" s="29"/>
      <c r="AD379" s="29"/>
      <c r="AE379" s="29"/>
      <c r="AR379" s="153" t="s">
        <v>140</v>
      </c>
      <c r="AT379" s="153" t="s">
        <v>136</v>
      </c>
      <c r="AU379" s="153" t="s">
        <v>82</v>
      </c>
      <c r="AY379" s="17" t="s">
        <v>134</v>
      </c>
      <c r="BE379" s="154">
        <f>IF(N379="základní",J379,0)</f>
        <v>0</v>
      </c>
      <c r="BF379" s="154">
        <f>IF(N379="snížená",J379,0)</f>
        <v>0</v>
      </c>
      <c r="BG379" s="154">
        <f>IF(N379="zákl. přenesená",J379,0)</f>
        <v>0</v>
      </c>
      <c r="BH379" s="154">
        <f>IF(N379="sníž. přenesená",J379,0)</f>
        <v>0</v>
      </c>
      <c r="BI379" s="154">
        <f>IF(N379="nulová",J379,0)</f>
        <v>0</v>
      </c>
      <c r="BJ379" s="17" t="s">
        <v>80</v>
      </c>
      <c r="BK379" s="154">
        <f>ROUND(I379*H379,2)</f>
        <v>0</v>
      </c>
      <c r="BL379" s="17" t="s">
        <v>140</v>
      </c>
      <c r="BM379" s="153" t="s">
        <v>560</v>
      </c>
    </row>
    <row r="380" spans="1:65" s="13" customFormat="1">
      <c r="B380" s="155"/>
      <c r="D380" s="156" t="s">
        <v>145</v>
      </c>
      <c r="E380" s="157" t="s">
        <v>1</v>
      </c>
      <c r="F380" s="158" t="s">
        <v>338</v>
      </c>
      <c r="H380" s="159">
        <v>1220</v>
      </c>
      <c r="L380" s="155"/>
      <c r="M380" s="160"/>
      <c r="N380" s="161"/>
      <c r="O380" s="161"/>
      <c r="P380" s="161"/>
      <c r="Q380" s="161"/>
      <c r="R380" s="161"/>
      <c r="S380" s="161"/>
      <c r="T380" s="162"/>
      <c r="AT380" s="157" t="s">
        <v>145</v>
      </c>
      <c r="AU380" s="157" t="s">
        <v>82</v>
      </c>
      <c r="AV380" s="13" t="s">
        <v>82</v>
      </c>
      <c r="AW380" s="13" t="s">
        <v>28</v>
      </c>
      <c r="AX380" s="13" t="s">
        <v>80</v>
      </c>
      <c r="AY380" s="157" t="s">
        <v>134</v>
      </c>
    </row>
    <row r="381" spans="1:65" s="2" customFormat="1" ht="21.75" customHeight="1">
      <c r="A381" s="29"/>
      <c r="B381" s="141"/>
      <c r="C381" s="142" t="s">
        <v>561</v>
      </c>
      <c r="D381" s="142" t="s">
        <v>136</v>
      </c>
      <c r="E381" s="143" t="s">
        <v>562</v>
      </c>
      <c r="F381" s="144" t="s">
        <v>563</v>
      </c>
      <c r="G381" s="145" t="s">
        <v>193</v>
      </c>
      <c r="H381" s="146">
        <v>2650.6</v>
      </c>
      <c r="I381" s="147"/>
      <c r="J381" s="147">
        <f>ROUND(I381*H381,2)</f>
        <v>0</v>
      </c>
      <c r="K381" s="148"/>
      <c r="L381" s="30"/>
      <c r="M381" s="149" t="s">
        <v>1</v>
      </c>
      <c r="N381" s="150" t="s">
        <v>37</v>
      </c>
      <c r="O381" s="151">
        <v>0.15</v>
      </c>
      <c r="P381" s="151">
        <f>O381*H381</f>
        <v>397.59</v>
      </c>
      <c r="Q381" s="151">
        <v>6.0999999999999997E-4</v>
      </c>
      <c r="R381" s="151">
        <f>Q381*H381</f>
        <v>1.6168659999999999</v>
      </c>
      <c r="S381" s="151">
        <v>0</v>
      </c>
      <c r="T381" s="152">
        <f>S381*H381</f>
        <v>0</v>
      </c>
      <c r="U381" s="29"/>
      <c r="V381" s="29"/>
      <c r="W381" s="29"/>
      <c r="X381" s="29"/>
      <c r="Y381" s="29"/>
      <c r="Z381" s="29"/>
      <c r="AA381" s="29"/>
      <c r="AB381" s="29"/>
      <c r="AC381" s="29"/>
      <c r="AD381" s="29"/>
      <c r="AE381" s="29"/>
      <c r="AR381" s="153" t="s">
        <v>140</v>
      </c>
      <c r="AT381" s="153" t="s">
        <v>136</v>
      </c>
      <c r="AU381" s="153" t="s">
        <v>82</v>
      </c>
      <c r="AY381" s="17" t="s">
        <v>134</v>
      </c>
      <c r="BE381" s="154">
        <f>IF(N381="základní",J381,0)</f>
        <v>0</v>
      </c>
      <c r="BF381" s="154">
        <f>IF(N381="snížená",J381,0)</f>
        <v>0</v>
      </c>
      <c r="BG381" s="154">
        <f>IF(N381="zákl. přenesená",J381,0)</f>
        <v>0</v>
      </c>
      <c r="BH381" s="154">
        <f>IF(N381="sníž. přenesená",J381,0)</f>
        <v>0</v>
      </c>
      <c r="BI381" s="154">
        <f>IF(N381="nulová",J381,0)</f>
        <v>0</v>
      </c>
      <c r="BJ381" s="17" t="s">
        <v>80</v>
      </c>
      <c r="BK381" s="154">
        <f>ROUND(I381*H381,2)</f>
        <v>0</v>
      </c>
      <c r="BL381" s="17" t="s">
        <v>140</v>
      </c>
      <c r="BM381" s="153" t="s">
        <v>564</v>
      </c>
    </row>
    <row r="382" spans="1:65" s="15" customFormat="1">
      <c r="B382" s="170"/>
      <c r="D382" s="156" t="s">
        <v>145</v>
      </c>
      <c r="E382" s="171" t="s">
        <v>1</v>
      </c>
      <c r="F382" s="172" t="s">
        <v>565</v>
      </c>
      <c r="H382" s="171" t="s">
        <v>1</v>
      </c>
      <c r="L382" s="170"/>
      <c r="M382" s="173"/>
      <c r="N382" s="174"/>
      <c r="O382" s="174"/>
      <c r="P382" s="174"/>
      <c r="Q382" s="174"/>
      <c r="R382" s="174"/>
      <c r="S382" s="174"/>
      <c r="T382" s="175"/>
      <c r="AT382" s="171" t="s">
        <v>145</v>
      </c>
      <c r="AU382" s="171" t="s">
        <v>82</v>
      </c>
      <c r="AV382" s="15" t="s">
        <v>80</v>
      </c>
      <c r="AW382" s="15" t="s">
        <v>28</v>
      </c>
      <c r="AX382" s="15" t="s">
        <v>72</v>
      </c>
      <c r="AY382" s="171" t="s">
        <v>134</v>
      </c>
    </row>
    <row r="383" spans="1:65" s="13" customFormat="1">
      <c r="B383" s="155"/>
      <c r="D383" s="156" t="s">
        <v>145</v>
      </c>
      <c r="E383" s="157" t="s">
        <v>1</v>
      </c>
      <c r="F383" s="158" t="s">
        <v>566</v>
      </c>
      <c r="H383" s="159">
        <v>243</v>
      </c>
      <c r="L383" s="155"/>
      <c r="M383" s="160"/>
      <c r="N383" s="161"/>
      <c r="O383" s="161"/>
      <c r="P383" s="161"/>
      <c r="Q383" s="161"/>
      <c r="R383" s="161"/>
      <c r="S383" s="161"/>
      <c r="T383" s="162"/>
      <c r="AT383" s="157" t="s">
        <v>145</v>
      </c>
      <c r="AU383" s="157" t="s">
        <v>82</v>
      </c>
      <c r="AV383" s="13" t="s">
        <v>82</v>
      </c>
      <c r="AW383" s="13" t="s">
        <v>28</v>
      </c>
      <c r="AX383" s="13" t="s">
        <v>72</v>
      </c>
      <c r="AY383" s="157" t="s">
        <v>134</v>
      </c>
    </row>
    <row r="384" spans="1:65" s="13" customFormat="1">
      <c r="B384" s="155"/>
      <c r="D384" s="156" t="s">
        <v>145</v>
      </c>
      <c r="E384" s="157" t="s">
        <v>1</v>
      </c>
      <c r="F384" s="158" t="s">
        <v>567</v>
      </c>
      <c r="H384" s="159">
        <v>236</v>
      </c>
      <c r="L384" s="155"/>
      <c r="M384" s="160"/>
      <c r="N384" s="161"/>
      <c r="O384" s="161"/>
      <c r="P384" s="161"/>
      <c r="Q384" s="161"/>
      <c r="R384" s="161"/>
      <c r="S384" s="161"/>
      <c r="T384" s="162"/>
      <c r="AT384" s="157" t="s">
        <v>145</v>
      </c>
      <c r="AU384" s="157" t="s">
        <v>82</v>
      </c>
      <c r="AV384" s="13" t="s">
        <v>82</v>
      </c>
      <c r="AW384" s="13" t="s">
        <v>28</v>
      </c>
      <c r="AX384" s="13" t="s">
        <v>72</v>
      </c>
      <c r="AY384" s="157" t="s">
        <v>134</v>
      </c>
    </row>
    <row r="385" spans="1:65" s="13" customFormat="1">
      <c r="B385" s="155"/>
      <c r="D385" s="156" t="s">
        <v>145</v>
      </c>
      <c r="E385" s="157" t="s">
        <v>1</v>
      </c>
      <c r="F385" s="158" t="s">
        <v>568</v>
      </c>
      <c r="H385" s="159">
        <v>50</v>
      </c>
      <c r="L385" s="155"/>
      <c r="M385" s="160"/>
      <c r="N385" s="161"/>
      <c r="O385" s="161"/>
      <c r="P385" s="161"/>
      <c r="Q385" s="161"/>
      <c r="R385" s="161"/>
      <c r="S385" s="161"/>
      <c r="T385" s="162"/>
      <c r="AT385" s="157" t="s">
        <v>145</v>
      </c>
      <c r="AU385" s="157" t="s">
        <v>82</v>
      </c>
      <c r="AV385" s="13" t="s">
        <v>82</v>
      </c>
      <c r="AW385" s="13" t="s">
        <v>28</v>
      </c>
      <c r="AX385" s="13" t="s">
        <v>72</v>
      </c>
      <c r="AY385" s="157" t="s">
        <v>134</v>
      </c>
    </row>
    <row r="386" spans="1:65" s="15" customFormat="1">
      <c r="B386" s="170"/>
      <c r="D386" s="156" t="s">
        <v>145</v>
      </c>
      <c r="E386" s="171" t="s">
        <v>1</v>
      </c>
      <c r="F386" s="172" t="s">
        <v>569</v>
      </c>
      <c r="H386" s="171" t="s">
        <v>1</v>
      </c>
      <c r="L386" s="170"/>
      <c r="M386" s="173"/>
      <c r="N386" s="174"/>
      <c r="O386" s="174"/>
      <c r="P386" s="174"/>
      <c r="Q386" s="174"/>
      <c r="R386" s="174"/>
      <c r="S386" s="174"/>
      <c r="T386" s="175"/>
      <c r="AT386" s="171" t="s">
        <v>145</v>
      </c>
      <c r="AU386" s="171" t="s">
        <v>82</v>
      </c>
      <c r="AV386" s="15" t="s">
        <v>80</v>
      </c>
      <c r="AW386" s="15" t="s">
        <v>28</v>
      </c>
      <c r="AX386" s="15" t="s">
        <v>72</v>
      </c>
      <c r="AY386" s="171" t="s">
        <v>134</v>
      </c>
    </row>
    <row r="387" spans="1:65" s="13" customFormat="1">
      <c r="B387" s="155"/>
      <c r="D387" s="156" t="s">
        <v>145</v>
      </c>
      <c r="E387" s="157" t="s">
        <v>1</v>
      </c>
      <c r="F387" s="158" t="s">
        <v>570</v>
      </c>
      <c r="H387" s="159">
        <v>78</v>
      </c>
      <c r="L387" s="155"/>
      <c r="M387" s="160"/>
      <c r="N387" s="161"/>
      <c r="O387" s="161"/>
      <c r="P387" s="161"/>
      <c r="Q387" s="161"/>
      <c r="R387" s="161"/>
      <c r="S387" s="161"/>
      <c r="T387" s="162"/>
      <c r="AT387" s="157" t="s">
        <v>145</v>
      </c>
      <c r="AU387" s="157" t="s">
        <v>82</v>
      </c>
      <c r="AV387" s="13" t="s">
        <v>82</v>
      </c>
      <c r="AW387" s="13" t="s">
        <v>28</v>
      </c>
      <c r="AX387" s="13" t="s">
        <v>72</v>
      </c>
      <c r="AY387" s="157" t="s">
        <v>134</v>
      </c>
    </row>
    <row r="388" spans="1:65" s="13" customFormat="1" ht="20.399999999999999">
      <c r="B388" s="155"/>
      <c r="D388" s="156" t="s">
        <v>145</v>
      </c>
      <c r="E388" s="157" t="s">
        <v>1</v>
      </c>
      <c r="F388" s="158" t="s">
        <v>571</v>
      </c>
      <c r="H388" s="159">
        <v>217.6</v>
      </c>
      <c r="L388" s="155"/>
      <c r="M388" s="160"/>
      <c r="N388" s="161"/>
      <c r="O388" s="161"/>
      <c r="P388" s="161"/>
      <c r="Q388" s="161"/>
      <c r="R388" s="161"/>
      <c r="S388" s="161"/>
      <c r="T388" s="162"/>
      <c r="AT388" s="157" t="s">
        <v>145</v>
      </c>
      <c r="AU388" s="157" t="s">
        <v>82</v>
      </c>
      <c r="AV388" s="13" t="s">
        <v>82</v>
      </c>
      <c r="AW388" s="13" t="s">
        <v>28</v>
      </c>
      <c r="AX388" s="13" t="s">
        <v>72</v>
      </c>
      <c r="AY388" s="157" t="s">
        <v>134</v>
      </c>
    </row>
    <row r="389" spans="1:65" s="15" customFormat="1">
      <c r="B389" s="170"/>
      <c r="D389" s="156" t="s">
        <v>145</v>
      </c>
      <c r="E389" s="171" t="s">
        <v>1</v>
      </c>
      <c r="F389" s="172" t="s">
        <v>572</v>
      </c>
      <c r="H389" s="171" t="s">
        <v>1</v>
      </c>
      <c r="L389" s="170"/>
      <c r="M389" s="173"/>
      <c r="N389" s="174"/>
      <c r="O389" s="174"/>
      <c r="P389" s="174"/>
      <c r="Q389" s="174"/>
      <c r="R389" s="174"/>
      <c r="S389" s="174"/>
      <c r="T389" s="175"/>
      <c r="AT389" s="171" t="s">
        <v>145</v>
      </c>
      <c r="AU389" s="171" t="s">
        <v>82</v>
      </c>
      <c r="AV389" s="15" t="s">
        <v>80</v>
      </c>
      <c r="AW389" s="15" t="s">
        <v>28</v>
      </c>
      <c r="AX389" s="15" t="s">
        <v>72</v>
      </c>
      <c r="AY389" s="171" t="s">
        <v>134</v>
      </c>
    </row>
    <row r="390" spans="1:65" s="13" customFormat="1">
      <c r="B390" s="155"/>
      <c r="D390" s="156" t="s">
        <v>145</v>
      </c>
      <c r="E390" s="157" t="s">
        <v>1</v>
      </c>
      <c r="F390" s="158" t="s">
        <v>573</v>
      </c>
      <c r="H390" s="159">
        <v>1826</v>
      </c>
      <c r="L390" s="155"/>
      <c r="M390" s="160"/>
      <c r="N390" s="161"/>
      <c r="O390" s="161"/>
      <c r="P390" s="161"/>
      <c r="Q390" s="161"/>
      <c r="R390" s="161"/>
      <c r="S390" s="161"/>
      <c r="T390" s="162"/>
      <c r="AT390" s="157" t="s">
        <v>145</v>
      </c>
      <c r="AU390" s="157" t="s">
        <v>82</v>
      </c>
      <c r="AV390" s="13" t="s">
        <v>82</v>
      </c>
      <c r="AW390" s="13" t="s">
        <v>28</v>
      </c>
      <c r="AX390" s="13" t="s">
        <v>72</v>
      </c>
      <c r="AY390" s="157" t="s">
        <v>134</v>
      </c>
    </row>
    <row r="391" spans="1:65" s="14" customFormat="1">
      <c r="B391" s="163"/>
      <c r="D391" s="156" t="s">
        <v>145</v>
      </c>
      <c r="E391" s="164" t="s">
        <v>1</v>
      </c>
      <c r="F391" s="165" t="s">
        <v>152</v>
      </c>
      <c r="H391" s="166">
        <v>2650.6</v>
      </c>
      <c r="L391" s="163"/>
      <c r="M391" s="167"/>
      <c r="N391" s="168"/>
      <c r="O391" s="168"/>
      <c r="P391" s="168"/>
      <c r="Q391" s="168"/>
      <c r="R391" s="168"/>
      <c r="S391" s="168"/>
      <c r="T391" s="169"/>
      <c r="AT391" s="164" t="s">
        <v>145</v>
      </c>
      <c r="AU391" s="164" t="s">
        <v>82</v>
      </c>
      <c r="AV391" s="14" t="s">
        <v>140</v>
      </c>
      <c r="AW391" s="14" t="s">
        <v>28</v>
      </c>
      <c r="AX391" s="14" t="s">
        <v>80</v>
      </c>
      <c r="AY391" s="164" t="s">
        <v>134</v>
      </c>
    </row>
    <row r="392" spans="1:65" s="2" customFormat="1" ht="33" customHeight="1">
      <c r="A392" s="29"/>
      <c r="B392" s="141"/>
      <c r="C392" s="142" t="s">
        <v>574</v>
      </c>
      <c r="D392" s="142" t="s">
        <v>136</v>
      </c>
      <c r="E392" s="143" t="s">
        <v>575</v>
      </c>
      <c r="F392" s="144" t="s">
        <v>576</v>
      </c>
      <c r="G392" s="145" t="s">
        <v>139</v>
      </c>
      <c r="H392" s="146">
        <v>7</v>
      </c>
      <c r="I392" s="147"/>
      <c r="J392" s="147">
        <f>ROUND(I392*H392,2)</f>
        <v>0</v>
      </c>
      <c r="K392" s="148"/>
      <c r="L392" s="30"/>
      <c r="M392" s="149" t="s">
        <v>1</v>
      </c>
      <c r="N392" s="150" t="s">
        <v>37</v>
      </c>
      <c r="O392" s="151">
        <v>0.16900000000000001</v>
      </c>
      <c r="P392" s="151">
        <f>O392*H392</f>
        <v>1.1830000000000001</v>
      </c>
      <c r="Q392" s="151">
        <v>5.5E-2</v>
      </c>
      <c r="R392" s="151">
        <f>Q392*H392</f>
        <v>0.38500000000000001</v>
      </c>
      <c r="S392" s="151">
        <v>0</v>
      </c>
      <c r="T392" s="152">
        <f>S392*H392</f>
        <v>0</v>
      </c>
      <c r="U392" s="29"/>
      <c r="V392" s="29"/>
      <c r="W392" s="29"/>
      <c r="X392" s="29"/>
      <c r="Y392" s="29"/>
      <c r="Z392" s="29"/>
      <c r="AA392" s="29"/>
      <c r="AB392" s="29"/>
      <c r="AC392" s="29"/>
      <c r="AD392" s="29"/>
      <c r="AE392" s="29"/>
      <c r="AR392" s="153" t="s">
        <v>140</v>
      </c>
      <c r="AT392" s="153" t="s">
        <v>136</v>
      </c>
      <c r="AU392" s="153" t="s">
        <v>82</v>
      </c>
      <c r="AY392" s="17" t="s">
        <v>134</v>
      </c>
      <c r="BE392" s="154">
        <f>IF(N392="základní",J392,0)</f>
        <v>0</v>
      </c>
      <c r="BF392" s="154">
        <f>IF(N392="snížená",J392,0)</f>
        <v>0</v>
      </c>
      <c r="BG392" s="154">
        <f>IF(N392="zákl. přenesená",J392,0)</f>
        <v>0</v>
      </c>
      <c r="BH392" s="154">
        <f>IF(N392="sníž. přenesená",J392,0)</f>
        <v>0</v>
      </c>
      <c r="BI392" s="154">
        <f>IF(N392="nulová",J392,0)</f>
        <v>0</v>
      </c>
      <c r="BJ392" s="17" t="s">
        <v>80</v>
      </c>
      <c r="BK392" s="154">
        <f>ROUND(I392*H392,2)</f>
        <v>0</v>
      </c>
      <c r="BL392" s="17" t="s">
        <v>140</v>
      </c>
      <c r="BM392" s="153" t="s">
        <v>577</v>
      </c>
    </row>
    <row r="393" spans="1:65" s="13" customFormat="1">
      <c r="B393" s="155"/>
      <c r="D393" s="156" t="s">
        <v>145</v>
      </c>
      <c r="E393" s="157" t="s">
        <v>1</v>
      </c>
      <c r="F393" s="158" t="s">
        <v>345</v>
      </c>
      <c r="H393" s="159">
        <v>7</v>
      </c>
      <c r="L393" s="155"/>
      <c r="M393" s="160"/>
      <c r="N393" s="161"/>
      <c r="O393" s="161"/>
      <c r="P393" s="161"/>
      <c r="Q393" s="161"/>
      <c r="R393" s="161"/>
      <c r="S393" s="161"/>
      <c r="T393" s="162"/>
      <c r="AT393" s="157" t="s">
        <v>145</v>
      </c>
      <c r="AU393" s="157" t="s">
        <v>82</v>
      </c>
      <c r="AV393" s="13" t="s">
        <v>82</v>
      </c>
      <c r="AW393" s="13" t="s">
        <v>28</v>
      </c>
      <c r="AX393" s="13" t="s">
        <v>80</v>
      </c>
      <c r="AY393" s="157" t="s">
        <v>134</v>
      </c>
    </row>
    <row r="394" spans="1:65" s="2" customFormat="1" ht="24.15" customHeight="1">
      <c r="A394" s="29"/>
      <c r="B394" s="141"/>
      <c r="C394" s="142" t="s">
        <v>578</v>
      </c>
      <c r="D394" s="142" t="s">
        <v>136</v>
      </c>
      <c r="E394" s="143" t="s">
        <v>579</v>
      </c>
      <c r="F394" s="144" t="s">
        <v>580</v>
      </c>
      <c r="G394" s="145" t="s">
        <v>139</v>
      </c>
      <c r="H394" s="146">
        <v>140.9</v>
      </c>
      <c r="I394" s="147"/>
      <c r="J394" s="147">
        <f>ROUND(I394*H394,2)</f>
        <v>0</v>
      </c>
      <c r="K394" s="148"/>
      <c r="L394" s="30"/>
      <c r="M394" s="149" t="s">
        <v>1</v>
      </c>
      <c r="N394" s="150" t="s">
        <v>37</v>
      </c>
      <c r="O394" s="151">
        <v>0.47</v>
      </c>
      <c r="P394" s="151">
        <f>O394*H394</f>
        <v>66.222999999999999</v>
      </c>
      <c r="Q394" s="151">
        <v>8.0030000000000004E-2</v>
      </c>
      <c r="R394" s="151">
        <f>Q394*H394</f>
        <v>11.276227</v>
      </c>
      <c r="S394" s="151">
        <v>0</v>
      </c>
      <c r="T394" s="152">
        <f>S394*H394</f>
        <v>0</v>
      </c>
      <c r="U394" s="29"/>
      <c r="V394" s="29"/>
      <c r="W394" s="29"/>
      <c r="X394" s="29"/>
      <c r="Y394" s="29"/>
      <c r="Z394" s="29"/>
      <c r="AA394" s="29"/>
      <c r="AB394" s="29"/>
      <c r="AC394" s="29"/>
      <c r="AD394" s="29"/>
      <c r="AE394" s="29"/>
      <c r="AR394" s="153" t="s">
        <v>140</v>
      </c>
      <c r="AT394" s="153" t="s">
        <v>136</v>
      </c>
      <c r="AU394" s="153" t="s">
        <v>82</v>
      </c>
      <c r="AY394" s="17" t="s">
        <v>134</v>
      </c>
      <c r="BE394" s="154">
        <f>IF(N394="základní",J394,0)</f>
        <v>0</v>
      </c>
      <c r="BF394" s="154">
        <f>IF(N394="snížená",J394,0)</f>
        <v>0</v>
      </c>
      <c r="BG394" s="154">
        <f>IF(N394="zákl. přenesená",J394,0)</f>
        <v>0</v>
      </c>
      <c r="BH394" s="154">
        <f>IF(N394="sníž. přenesená",J394,0)</f>
        <v>0</v>
      </c>
      <c r="BI394" s="154">
        <f>IF(N394="nulová",J394,0)</f>
        <v>0</v>
      </c>
      <c r="BJ394" s="17" t="s">
        <v>80</v>
      </c>
      <c r="BK394" s="154">
        <f>ROUND(I394*H394,2)</f>
        <v>0</v>
      </c>
      <c r="BL394" s="17" t="s">
        <v>140</v>
      </c>
      <c r="BM394" s="153" t="s">
        <v>581</v>
      </c>
    </row>
    <row r="395" spans="1:65" s="13" customFormat="1">
      <c r="B395" s="155"/>
      <c r="D395" s="156" t="s">
        <v>145</v>
      </c>
      <c r="E395" s="157" t="s">
        <v>1</v>
      </c>
      <c r="F395" s="158" t="s">
        <v>582</v>
      </c>
      <c r="H395" s="159">
        <v>140.9</v>
      </c>
      <c r="L395" s="155"/>
      <c r="M395" s="160"/>
      <c r="N395" s="161"/>
      <c r="O395" s="161"/>
      <c r="P395" s="161"/>
      <c r="Q395" s="161"/>
      <c r="R395" s="161"/>
      <c r="S395" s="161"/>
      <c r="T395" s="162"/>
      <c r="AT395" s="157" t="s">
        <v>145</v>
      </c>
      <c r="AU395" s="157" t="s">
        <v>82</v>
      </c>
      <c r="AV395" s="13" t="s">
        <v>82</v>
      </c>
      <c r="AW395" s="13" t="s">
        <v>28</v>
      </c>
      <c r="AX395" s="13" t="s">
        <v>80</v>
      </c>
      <c r="AY395" s="157" t="s">
        <v>134</v>
      </c>
    </row>
    <row r="396" spans="1:65" s="2" customFormat="1" ht="16.5" customHeight="1">
      <c r="A396" s="29"/>
      <c r="B396" s="141"/>
      <c r="C396" s="176" t="s">
        <v>583</v>
      </c>
      <c r="D396" s="176" t="s">
        <v>203</v>
      </c>
      <c r="E396" s="177" t="s">
        <v>584</v>
      </c>
      <c r="F396" s="178" t="s">
        <v>585</v>
      </c>
      <c r="G396" s="179" t="s">
        <v>139</v>
      </c>
      <c r="H396" s="180">
        <v>143.71799999999999</v>
      </c>
      <c r="I396" s="181"/>
      <c r="J396" s="181">
        <f>ROUND(I396*H396,2)</f>
        <v>0</v>
      </c>
      <c r="K396" s="182"/>
      <c r="L396" s="183"/>
      <c r="M396" s="184" t="s">
        <v>1</v>
      </c>
      <c r="N396" s="185" t="s">
        <v>37</v>
      </c>
      <c r="O396" s="151">
        <v>0</v>
      </c>
      <c r="P396" s="151">
        <f>O396*H396</f>
        <v>0</v>
      </c>
      <c r="Q396" s="151">
        <v>2.7E-2</v>
      </c>
      <c r="R396" s="151">
        <f>Q396*H396</f>
        <v>3.8803859999999997</v>
      </c>
      <c r="S396" s="151">
        <v>0</v>
      </c>
      <c r="T396" s="152">
        <f>S396*H396</f>
        <v>0</v>
      </c>
      <c r="U396" s="29"/>
      <c r="V396" s="29"/>
      <c r="W396" s="29"/>
      <c r="X396" s="29"/>
      <c r="Y396" s="29"/>
      <c r="Z396" s="29"/>
      <c r="AA396" s="29"/>
      <c r="AB396" s="29"/>
      <c r="AC396" s="29"/>
      <c r="AD396" s="29"/>
      <c r="AE396" s="29"/>
      <c r="AR396" s="153" t="s">
        <v>174</v>
      </c>
      <c r="AT396" s="153" t="s">
        <v>203</v>
      </c>
      <c r="AU396" s="153" t="s">
        <v>82</v>
      </c>
      <c r="AY396" s="17" t="s">
        <v>134</v>
      </c>
      <c r="BE396" s="154">
        <f>IF(N396="základní",J396,0)</f>
        <v>0</v>
      </c>
      <c r="BF396" s="154">
        <f>IF(N396="snížená",J396,0)</f>
        <v>0</v>
      </c>
      <c r="BG396" s="154">
        <f>IF(N396="zákl. přenesená",J396,0)</f>
        <v>0</v>
      </c>
      <c r="BH396" s="154">
        <f>IF(N396="sníž. přenesená",J396,0)</f>
        <v>0</v>
      </c>
      <c r="BI396" s="154">
        <f>IF(N396="nulová",J396,0)</f>
        <v>0</v>
      </c>
      <c r="BJ396" s="17" t="s">
        <v>80</v>
      </c>
      <c r="BK396" s="154">
        <f>ROUND(I396*H396,2)</f>
        <v>0</v>
      </c>
      <c r="BL396" s="17" t="s">
        <v>140</v>
      </c>
      <c r="BM396" s="153" t="s">
        <v>586</v>
      </c>
    </row>
    <row r="397" spans="1:65" s="13" customFormat="1">
      <c r="B397" s="155"/>
      <c r="D397" s="156" t="s">
        <v>145</v>
      </c>
      <c r="F397" s="158" t="s">
        <v>587</v>
      </c>
      <c r="H397" s="159">
        <v>143.71799999999999</v>
      </c>
      <c r="L397" s="155"/>
      <c r="M397" s="160"/>
      <c r="N397" s="161"/>
      <c r="O397" s="161"/>
      <c r="P397" s="161"/>
      <c r="Q397" s="161"/>
      <c r="R397" s="161"/>
      <c r="S397" s="161"/>
      <c r="T397" s="162"/>
      <c r="AT397" s="157" t="s">
        <v>145</v>
      </c>
      <c r="AU397" s="157" t="s">
        <v>82</v>
      </c>
      <c r="AV397" s="13" t="s">
        <v>82</v>
      </c>
      <c r="AW397" s="13" t="s">
        <v>3</v>
      </c>
      <c r="AX397" s="13" t="s">
        <v>80</v>
      </c>
      <c r="AY397" s="157" t="s">
        <v>134</v>
      </c>
    </row>
    <row r="398" spans="1:65" s="2" customFormat="1" ht="33" customHeight="1">
      <c r="A398" s="29"/>
      <c r="B398" s="141"/>
      <c r="C398" s="142" t="s">
        <v>588</v>
      </c>
      <c r="D398" s="142" t="s">
        <v>136</v>
      </c>
      <c r="E398" s="143" t="s">
        <v>589</v>
      </c>
      <c r="F398" s="144" t="s">
        <v>590</v>
      </c>
      <c r="G398" s="145" t="s">
        <v>139</v>
      </c>
      <c r="H398" s="146">
        <v>127</v>
      </c>
      <c r="I398" s="147"/>
      <c r="J398" s="147">
        <f>ROUND(I398*H398,2)</f>
        <v>0</v>
      </c>
      <c r="K398" s="148"/>
      <c r="L398" s="30"/>
      <c r="M398" s="149" t="s">
        <v>1</v>
      </c>
      <c r="N398" s="150" t="s">
        <v>37</v>
      </c>
      <c r="O398" s="151">
        <v>0.59799999999999998</v>
      </c>
      <c r="P398" s="151">
        <f>O398*H398</f>
        <v>75.945999999999998</v>
      </c>
      <c r="Q398" s="151">
        <v>0.10100000000000001</v>
      </c>
      <c r="R398" s="151">
        <f>Q398*H398</f>
        <v>12.827</v>
      </c>
      <c r="S398" s="151">
        <v>0</v>
      </c>
      <c r="T398" s="152">
        <f>S398*H398</f>
        <v>0</v>
      </c>
      <c r="U398" s="29"/>
      <c r="V398" s="29"/>
      <c r="W398" s="29"/>
      <c r="X398" s="29"/>
      <c r="Y398" s="29"/>
      <c r="Z398" s="29"/>
      <c r="AA398" s="29"/>
      <c r="AB398" s="29"/>
      <c r="AC398" s="29"/>
      <c r="AD398" s="29"/>
      <c r="AE398" s="29"/>
      <c r="AR398" s="153" t="s">
        <v>140</v>
      </c>
      <c r="AT398" s="153" t="s">
        <v>136</v>
      </c>
      <c r="AU398" s="153" t="s">
        <v>82</v>
      </c>
      <c r="AY398" s="17" t="s">
        <v>134</v>
      </c>
      <c r="BE398" s="154">
        <f>IF(N398="základní",J398,0)</f>
        <v>0</v>
      </c>
      <c r="BF398" s="154">
        <f>IF(N398="snížená",J398,0)</f>
        <v>0</v>
      </c>
      <c r="BG398" s="154">
        <f>IF(N398="zákl. přenesená",J398,0)</f>
        <v>0</v>
      </c>
      <c r="BH398" s="154">
        <f>IF(N398="sníž. přenesená",J398,0)</f>
        <v>0</v>
      </c>
      <c r="BI398" s="154">
        <f>IF(N398="nulová",J398,0)</f>
        <v>0</v>
      </c>
      <c r="BJ398" s="17" t="s">
        <v>80</v>
      </c>
      <c r="BK398" s="154">
        <f>ROUND(I398*H398,2)</f>
        <v>0</v>
      </c>
      <c r="BL398" s="17" t="s">
        <v>140</v>
      </c>
      <c r="BM398" s="153" t="s">
        <v>591</v>
      </c>
    </row>
    <row r="399" spans="1:65" s="13" customFormat="1">
      <c r="B399" s="155"/>
      <c r="D399" s="156" t="s">
        <v>145</v>
      </c>
      <c r="E399" s="157" t="s">
        <v>1</v>
      </c>
      <c r="F399" s="158" t="s">
        <v>342</v>
      </c>
      <c r="H399" s="159">
        <v>127</v>
      </c>
      <c r="L399" s="155"/>
      <c r="M399" s="160"/>
      <c r="N399" s="161"/>
      <c r="O399" s="161"/>
      <c r="P399" s="161"/>
      <c r="Q399" s="161"/>
      <c r="R399" s="161"/>
      <c r="S399" s="161"/>
      <c r="T399" s="162"/>
      <c r="AT399" s="157" t="s">
        <v>145</v>
      </c>
      <c r="AU399" s="157" t="s">
        <v>82</v>
      </c>
      <c r="AV399" s="13" t="s">
        <v>82</v>
      </c>
      <c r="AW399" s="13" t="s">
        <v>28</v>
      </c>
      <c r="AX399" s="13" t="s">
        <v>80</v>
      </c>
      <c r="AY399" s="157" t="s">
        <v>134</v>
      </c>
    </row>
    <row r="400" spans="1:65" s="2" customFormat="1" ht="21.75" customHeight="1">
      <c r="A400" s="29"/>
      <c r="B400" s="141"/>
      <c r="C400" s="176" t="s">
        <v>592</v>
      </c>
      <c r="D400" s="176" t="s">
        <v>203</v>
      </c>
      <c r="E400" s="177" t="s">
        <v>593</v>
      </c>
      <c r="F400" s="178" t="s">
        <v>594</v>
      </c>
      <c r="G400" s="179" t="s">
        <v>139</v>
      </c>
      <c r="H400" s="180">
        <v>130.81</v>
      </c>
      <c r="I400" s="181"/>
      <c r="J400" s="181">
        <f>ROUND(I400*H400,2)</f>
        <v>0</v>
      </c>
      <c r="K400" s="182"/>
      <c r="L400" s="183"/>
      <c r="M400" s="184" t="s">
        <v>1</v>
      </c>
      <c r="N400" s="185" t="s">
        <v>37</v>
      </c>
      <c r="O400" s="151">
        <v>0</v>
      </c>
      <c r="P400" s="151">
        <f>O400*H400</f>
        <v>0</v>
      </c>
      <c r="Q400" s="151">
        <v>0.13100000000000001</v>
      </c>
      <c r="R400" s="151">
        <f>Q400*H400</f>
        <v>17.136110000000002</v>
      </c>
      <c r="S400" s="151">
        <v>0</v>
      </c>
      <c r="T400" s="152">
        <f>S400*H400</f>
        <v>0</v>
      </c>
      <c r="U400" s="29"/>
      <c r="V400" s="29"/>
      <c r="W400" s="29"/>
      <c r="X400" s="29"/>
      <c r="Y400" s="29"/>
      <c r="Z400" s="29"/>
      <c r="AA400" s="29"/>
      <c r="AB400" s="29"/>
      <c r="AC400" s="29"/>
      <c r="AD400" s="29"/>
      <c r="AE400" s="29"/>
      <c r="AR400" s="153" t="s">
        <v>174</v>
      </c>
      <c r="AT400" s="153" t="s">
        <v>203</v>
      </c>
      <c r="AU400" s="153" t="s">
        <v>82</v>
      </c>
      <c r="AY400" s="17" t="s">
        <v>134</v>
      </c>
      <c r="BE400" s="154">
        <f>IF(N400="základní",J400,0)</f>
        <v>0</v>
      </c>
      <c r="BF400" s="154">
        <f>IF(N400="snížená",J400,0)</f>
        <v>0</v>
      </c>
      <c r="BG400" s="154">
        <f>IF(N400="zákl. přenesená",J400,0)</f>
        <v>0</v>
      </c>
      <c r="BH400" s="154">
        <f>IF(N400="sníž. přenesená",J400,0)</f>
        <v>0</v>
      </c>
      <c r="BI400" s="154">
        <f>IF(N400="nulová",J400,0)</f>
        <v>0</v>
      </c>
      <c r="BJ400" s="17" t="s">
        <v>80</v>
      </c>
      <c r="BK400" s="154">
        <f>ROUND(I400*H400,2)</f>
        <v>0</v>
      </c>
      <c r="BL400" s="17" t="s">
        <v>140</v>
      </c>
      <c r="BM400" s="153" t="s">
        <v>595</v>
      </c>
    </row>
    <row r="401" spans="1:65" s="13" customFormat="1">
      <c r="B401" s="155"/>
      <c r="D401" s="156" t="s">
        <v>145</v>
      </c>
      <c r="F401" s="158" t="s">
        <v>596</v>
      </c>
      <c r="H401" s="159">
        <v>130.81</v>
      </c>
      <c r="L401" s="155"/>
      <c r="M401" s="160"/>
      <c r="N401" s="161"/>
      <c r="O401" s="161"/>
      <c r="P401" s="161"/>
      <c r="Q401" s="161"/>
      <c r="R401" s="161"/>
      <c r="S401" s="161"/>
      <c r="T401" s="162"/>
      <c r="AT401" s="157" t="s">
        <v>145</v>
      </c>
      <c r="AU401" s="157" t="s">
        <v>82</v>
      </c>
      <c r="AV401" s="13" t="s">
        <v>82</v>
      </c>
      <c r="AW401" s="13" t="s">
        <v>3</v>
      </c>
      <c r="AX401" s="13" t="s">
        <v>80</v>
      </c>
      <c r="AY401" s="157" t="s">
        <v>134</v>
      </c>
    </row>
    <row r="402" spans="1:65" s="12" customFormat="1" ht="22.8" customHeight="1">
      <c r="B402" s="129"/>
      <c r="D402" s="130" t="s">
        <v>71</v>
      </c>
      <c r="E402" s="139" t="s">
        <v>165</v>
      </c>
      <c r="F402" s="139" t="s">
        <v>597</v>
      </c>
      <c r="J402" s="140">
        <f>BK402</f>
        <v>0</v>
      </c>
      <c r="L402" s="129"/>
      <c r="M402" s="133"/>
      <c r="N402" s="134"/>
      <c r="O402" s="134"/>
      <c r="P402" s="135">
        <f>SUM(P403:P412)</f>
        <v>34.454602000000001</v>
      </c>
      <c r="Q402" s="134"/>
      <c r="R402" s="135">
        <f>SUM(R403:R412)</f>
        <v>32.881803340000005</v>
      </c>
      <c r="S402" s="134"/>
      <c r="T402" s="136">
        <f>SUM(T403:T412)</f>
        <v>0</v>
      </c>
      <c r="AR402" s="130" t="s">
        <v>80</v>
      </c>
      <c r="AT402" s="137" t="s">
        <v>71</v>
      </c>
      <c r="AU402" s="137" t="s">
        <v>80</v>
      </c>
      <c r="AY402" s="130" t="s">
        <v>134</v>
      </c>
      <c r="BK402" s="138">
        <f>SUM(BK403:BK412)</f>
        <v>0</v>
      </c>
    </row>
    <row r="403" spans="1:65" s="2" customFormat="1" ht="33" customHeight="1">
      <c r="A403" s="29"/>
      <c r="B403" s="141"/>
      <c r="C403" s="142" t="s">
        <v>598</v>
      </c>
      <c r="D403" s="142" t="s">
        <v>136</v>
      </c>
      <c r="E403" s="143" t="s">
        <v>599</v>
      </c>
      <c r="F403" s="144" t="s">
        <v>600</v>
      </c>
      <c r="G403" s="145" t="s">
        <v>199</v>
      </c>
      <c r="H403" s="146">
        <v>0.56000000000000005</v>
      </c>
      <c r="I403" s="147"/>
      <c r="J403" s="147">
        <f>ROUND(I403*H403,2)</f>
        <v>0</v>
      </c>
      <c r="K403" s="148"/>
      <c r="L403" s="30"/>
      <c r="M403" s="149" t="s">
        <v>1</v>
      </c>
      <c r="N403" s="150" t="s">
        <v>37</v>
      </c>
      <c r="O403" s="151">
        <v>2.3170000000000002</v>
      </c>
      <c r="P403" s="151">
        <f>O403*H403</f>
        <v>1.2975200000000002</v>
      </c>
      <c r="Q403" s="151">
        <v>2.45329</v>
      </c>
      <c r="R403" s="151">
        <f>Q403*H403</f>
        <v>1.3738424</v>
      </c>
      <c r="S403" s="151">
        <v>0</v>
      </c>
      <c r="T403" s="152">
        <f>S403*H403</f>
        <v>0</v>
      </c>
      <c r="U403" s="29"/>
      <c r="V403" s="29"/>
      <c r="W403" s="29"/>
      <c r="X403" s="29"/>
      <c r="Y403" s="29"/>
      <c r="Z403" s="29"/>
      <c r="AA403" s="29"/>
      <c r="AB403" s="29"/>
      <c r="AC403" s="29"/>
      <c r="AD403" s="29"/>
      <c r="AE403" s="29"/>
      <c r="AR403" s="153" t="s">
        <v>140</v>
      </c>
      <c r="AT403" s="153" t="s">
        <v>136</v>
      </c>
      <c r="AU403" s="153" t="s">
        <v>82</v>
      </c>
      <c r="AY403" s="17" t="s">
        <v>134</v>
      </c>
      <c r="BE403" s="154">
        <f>IF(N403="základní",J403,0)</f>
        <v>0</v>
      </c>
      <c r="BF403" s="154">
        <f>IF(N403="snížená",J403,0)</f>
        <v>0</v>
      </c>
      <c r="BG403" s="154">
        <f>IF(N403="zákl. přenesená",J403,0)</f>
        <v>0</v>
      </c>
      <c r="BH403" s="154">
        <f>IF(N403="sníž. přenesená",J403,0)</f>
        <v>0</v>
      </c>
      <c r="BI403" s="154">
        <f>IF(N403="nulová",J403,0)</f>
        <v>0</v>
      </c>
      <c r="BJ403" s="17" t="s">
        <v>80</v>
      </c>
      <c r="BK403" s="154">
        <f>ROUND(I403*H403,2)</f>
        <v>0</v>
      </c>
      <c r="BL403" s="17" t="s">
        <v>140</v>
      </c>
      <c r="BM403" s="153" t="s">
        <v>601</v>
      </c>
    </row>
    <row r="404" spans="1:65" s="13" customFormat="1">
      <c r="B404" s="155"/>
      <c r="D404" s="156" t="s">
        <v>145</v>
      </c>
      <c r="E404" s="157" t="s">
        <v>1</v>
      </c>
      <c r="F404" s="158" t="s">
        <v>602</v>
      </c>
      <c r="H404" s="159">
        <v>0.56000000000000005</v>
      </c>
      <c r="L404" s="155"/>
      <c r="M404" s="160"/>
      <c r="N404" s="161"/>
      <c r="O404" s="161"/>
      <c r="P404" s="161"/>
      <c r="Q404" s="161"/>
      <c r="R404" s="161"/>
      <c r="S404" s="161"/>
      <c r="T404" s="162"/>
      <c r="AT404" s="157" t="s">
        <v>145</v>
      </c>
      <c r="AU404" s="157" t="s">
        <v>82</v>
      </c>
      <c r="AV404" s="13" t="s">
        <v>82</v>
      </c>
      <c r="AW404" s="13" t="s">
        <v>28</v>
      </c>
      <c r="AX404" s="13" t="s">
        <v>80</v>
      </c>
      <c r="AY404" s="157" t="s">
        <v>134</v>
      </c>
    </row>
    <row r="405" spans="1:65" s="2" customFormat="1" ht="24.15" customHeight="1">
      <c r="A405" s="29"/>
      <c r="B405" s="141"/>
      <c r="C405" s="142" t="s">
        <v>603</v>
      </c>
      <c r="D405" s="142" t="s">
        <v>136</v>
      </c>
      <c r="E405" s="143" t="s">
        <v>604</v>
      </c>
      <c r="F405" s="144" t="s">
        <v>605</v>
      </c>
      <c r="G405" s="145" t="s">
        <v>199</v>
      </c>
      <c r="H405" s="146">
        <v>0.56000000000000005</v>
      </c>
      <c r="I405" s="147"/>
      <c r="J405" s="147">
        <f>ROUND(I405*H405,2)</f>
        <v>0</v>
      </c>
      <c r="K405" s="148"/>
      <c r="L405" s="30"/>
      <c r="M405" s="149" t="s">
        <v>1</v>
      </c>
      <c r="N405" s="150" t="s">
        <v>37</v>
      </c>
      <c r="O405" s="151">
        <v>0.67500000000000004</v>
      </c>
      <c r="P405" s="151">
        <f>O405*H405</f>
        <v>0.37800000000000006</v>
      </c>
      <c r="Q405" s="151">
        <v>0</v>
      </c>
      <c r="R405" s="151">
        <f>Q405*H405</f>
        <v>0</v>
      </c>
      <c r="S405" s="151">
        <v>0</v>
      </c>
      <c r="T405" s="152">
        <f>S405*H405</f>
        <v>0</v>
      </c>
      <c r="U405" s="29"/>
      <c r="V405" s="29"/>
      <c r="W405" s="29"/>
      <c r="X405" s="29"/>
      <c r="Y405" s="29"/>
      <c r="Z405" s="29"/>
      <c r="AA405" s="29"/>
      <c r="AB405" s="29"/>
      <c r="AC405" s="29"/>
      <c r="AD405" s="29"/>
      <c r="AE405" s="29"/>
      <c r="AR405" s="153" t="s">
        <v>140</v>
      </c>
      <c r="AT405" s="153" t="s">
        <v>136</v>
      </c>
      <c r="AU405" s="153" t="s">
        <v>82</v>
      </c>
      <c r="AY405" s="17" t="s">
        <v>134</v>
      </c>
      <c r="BE405" s="154">
        <f>IF(N405="základní",J405,0)</f>
        <v>0</v>
      </c>
      <c r="BF405" s="154">
        <f>IF(N405="snížená",J405,0)</f>
        <v>0</v>
      </c>
      <c r="BG405" s="154">
        <f>IF(N405="zákl. přenesená",J405,0)</f>
        <v>0</v>
      </c>
      <c r="BH405" s="154">
        <f>IF(N405="sníž. přenesená",J405,0)</f>
        <v>0</v>
      </c>
      <c r="BI405" s="154">
        <f>IF(N405="nulová",J405,0)</f>
        <v>0</v>
      </c>
      <c r="BJ405" s="17" t="s">
        <v>80</v>
      </c>
      <c r="BK405" s="154">
        <f>ROUND(I405*H405,2)</f>
        <v>0</v>
      </c>
      <c r="BL405" s="17" t="s">
        <v>140</v>
      </c>
      <c r="BM405" s="153" t="s">
        <v>606</v>
      </c>
    </row>
    <row r="406" spans="1:65" s="2" customFormat="1" ht="33" customHeight="1">
      <c r="A406" s="29"/>
      <c r="B406" s="141"/>
      <c r="C406" s="142" t="s">
        <v>607</v>
      </c>
      <c r="D406" s="142" t="s">
        <v>136</v>
      </c>
      <c r="E406" s="143" t="s">
        <v>608</v>
      </c>
      <c r="F406" s="144" t="s">
        <v>609</v>
      </c>
      <c r="G406" s="145" t="s">
        <v>199</v>
      </c>
      <c r="H406" s="146">
        <v>0.56000000000000005</v>
      </c>
      <c r="I406" s="147"/>
      <c r="J406" s="147">
        <f>ROUND(I406*H406,2)</f>
        <v>0</v>
      </c>
      <c r="K406" s="148"/>
      <c r="L406" s="30"/>
      <c r="M406" s="149" t="s">
        <v>1</v>
      </c>
      <c r="N406" s="150" t="s">
        <v>37</v>
      </c>
      <c r="O406" s="151">
        <v>0.20499999999999999</v>
      </c>
      <c r="P406" s="151">
        <f>O406*H406</f>
        <v>0.1148</v>
      </c>
      <c r="Q406" s="151">
        <v>0</v>
      </c>
      <c r="R406" s="151">
        <f>Q406*H406</f>
        <v>0</v>
      </c>
      <c r="S406" s="151">
        <v>0</v>
      </c>
      <c r="T406" s="152">
        <f>S406*H406</f>
        <v>0</v>
      </c>
      <c r="U406" s="29"/>
      <c r="V406" s="29"/>
      <c r="W406" s="29"/>
      <c r="X406" s="29"/>
      <c r="Y406" s="29"/>
      <c r="Z406" s="29"/>
      <c r="AA406" s="29"/>
      <c r="AB406" s="29"/>
      <c r="AC406" s="29"/>
      <c r="AD406" s="29"/>
      <c r="AE406" s="29"/>
      <c r="AR406" s="153" t="s">
        <v>140</v>
      </c>
      <c r="AT406" s="153" t="s">
        <v>136</v>
      </c>
      <c r="AU406" s="153" t="s">
        <v>82</v>
      </c>
      <c r="AY406" s="17" t="s">
        <v>134</v>
      </c>
      <c r="BE406" s="154">
        <f>IF(N406="základní",J406,0)</f>
        <v>0</v>
      </c>
      <c r="BF406" s="154">
        <f>IF(N406="snížená",J406,0)</f>
        <v>0</v>
      </c>
      <c r="BG406" s="154">
        <f>IF(N406="zákl. přenesená",J406,0)</f>
        <v>0</v>
      </c>
      <c r="BH406" s="154">
        <f>IF(N406="sníž. přenesená",J406,0)</f>
        <v>0</v>
      </c>
      <c r="BI406" s="154">
        <f>IF(N406="nulová",J406,0)</f>
        <v>0</v>
      </c>
      <c r="BJ406" s="17" t="s">
        <v>80</v>
      </c>
      <c r="BK406" s="154">
        <f>ROUND(I406*H406,2)</f>
        <v>0</v>
      </c>
      <c r="BL406" s="17" t="s">
        <v>140</v>
      </c>
      <c r="BM406" s="153" t="s">
        <v>610</v>
      </c>
    </row>
    <row r="407" spans="1:65" s="2" customFormat="1" ht="16.5" customHeight="1">
      <c r="A407" s="29"/>
      <c r="B407" s="141"/>
      <c r="C407" s="142" t="s">
        <v>611</v>
      </c>
      <c r="D407" s="142" t="s">
        <v>136</v>
      </c>
      <c r="E407" s="143" t="s">
        <v>612</v>
      </c>
      <c r="F407" s="144" t="s">
        <v>613</v>
      </c>
      <c r="G407" s="145" t="s">
        <v>206</v>
      </c>
      <c r="H407" s="146">
        <v>2.1999999999999999E-2</v>
      </c>
      <c r="I407" s="147"/>
      <c r="J407" s="147">
        <f>ROUND(I407*H407,2)</f>
        <v>0</v>
      </c>
      <c r="K407" s="148"/>
      <c r="L407" s="30"/>
      <c r="M407" s="149" t="s">
        <v>1</v>
      </c>
      <c r="N407" s="150" t="s">
        <v>37</v>
      </c>
      <c r="O407" s="151">
        <v>15.231</v>
      </c>
      <c r="P407" s="151">
        <f>O407*H407</f>
        <v>0.33508199999999999</v>
      </c>
      <c r="Q407" s="151">
        <v>1.06277</v>
      </c>
      <c r="R407" s="151">
        <f>Q407*H407</f>
        <v>2.3380939999999999E-2</v>
      </c>
      <c r="S407" s="151">
        <v>0</v>
      </c>
      <c r="T407" s="152">
        <f>S407*H407</f>
        <v>0</v>
      </c>
      <c r="U407" s="29"/>
      <c r="V407" s="29"/>
      <c r="W407" s="29"/>
      <c r="X407" s="29"/>
      <c r="Y407" s="29"/>
      <c r="Z407" s="29"/>
      <c r="AA407" s="29"/>
      <c r="AB407" s="29"/>
      <c r="AC407" s="29"/>
      <c r="AD407" s="29"/>
      <c r="AE407" s="29"/>
      <c r="AR407" s="153" t="s">
        <v>140</v>
      </c>
      <c r="AT407" s="153" t="s">
        <v>136</v>
      </c>
      <c r="AU407" s="153" t="s">
        <v>82</v>
      </c>
      <c r="AY407" s="17" t="s">
        <v>134</v>
      </c>
      <c r="BE407" s="154">
        <f>IF(N407="základní",J407,0)</f>
        <v>0</v>
      </c>
      <c r="BF407" s="154">
        <f>IF(N407="snížená",J407,0)</f>
        <v>0</v>
      </c>
      <c r="BG407" s="154">
        <f>IF(N407="zákl. přenesená",J407,0)</f>
        <v>0</v>
      </c>
      <c r="BH407" s="154">
        <f>IF(N407="sníž. přenesená",J407,0)</f>
        <v>0</v>
      </c>
      <c r="BI407" s="154">
        <f>IF(N407="nulová",J407,0)</f>
        <v>0</v>
      </c>
      <c r="BJ407" s="17" t="s">
        <v>80</v>
      </c>
      <c r="BK407" s="154">
        <f>ROUND(I407*H407,2)</f>
        <v>0</v>
      </c>
      <c r="BL407" s="17" t="s">
        <v>140</v>
      </c>
      <c r="BM407" s="153" t="s">
        <v>614</v>
      </c>
    </row>
    <row r="408" spans="1:65" s="13" customFormat="1">
      <c r="B408" s="155"/>
      <c r="D408" s="156" t="s">
        <v>145</v>
      </c>
      <c r="E408" s="157" t="s">
        <v>1</v>
      </c>
      <c r="F408" s="158" t="s">
        <v>615</v>
      </c>
      <c r="H408" s="159">
        <v>2.1999999999999999E-2</v>
      </c>
      <c r="L408" s="155"/>
      <c r="M408" s="160"/>
      <c r="N408" s="161"/>
      <c r="O408" s="161"/>
      <c r="P408" s="161"/>
      <c r="Q408" s="161"/>
      <c r="R408" s="161"/>
      <c r="S408" s="161"/>
      <c r="T408" s="162"/>
      <c r="AT408" s="157" t="s">
        <v>145</v>
      </c>
      <c r="AU408" s="157" t="s">
        <v>82</v>
      </c>
      <c r="AV408" s="13" t="s">
        <v>82</v>
      </c>
      <c r="AW408" s="13" t="s">
        <v>28</v>
      </c>
      <c r="AX408" s="13" t="s">
        <v>80</v>
      </c>
      <c r="AY408" s="157" t="s">
        <v>134</v>
      </c>
    </row>
    <row r="409" spans="1:65" s="2" customFormat="1" ht="21.75" customHeight="1">
      <c r="A409" s="29"/>
      <c r="B409" s="141"/>
      <c r="C409" s="142" t="s">
        <v>616</v>
      </c>
      <c r="D409" s="142" t="s">
        <v>136</v>
      </c>
      <c r="E409" s="143" t="s">
        <v>617</v>
      </c>
      <c r="F409" s="144" t="s">
        <v>618</v>
      </c>
      <c r="G409" s="145" t="s">
        <v>199</v>
      </c>
      <c r="H409" s="146">
        <v>6.9</v>
      </c>
      <c r="I409" s="147"/>
      <c r="J409" s="147">
        <f>ROUND(I409*H409,2)</f>
        <v>0</v>
      </c>
      <c r="K409" s="148"/>
      <c r="L409" s="30"/>
      <c r="M409" s="149" t="s">
        <v>1</v>
      </c>
      <c r="N409" s="150" t="s">
        <v>37</v>
      </c>
      <c r="O409" s="151">
        <v>1.8360000000000001</v>
      </c>
      <c r="P409" s="151">
        <f>O409*H409</f>
        <v>12.668400000000002</v>
      </c>
      <c r="Q409" s="151">
        <v>1.837</v>
      </c>
      <c r="R409" s="151">
        <f>Q409*H409</f>
        <v>12.6753</v>
      </c>
      <c r="S409" s="151">
        <v>0</v>
      </c>
      <c r="T409" s="152">
        <f>S409*H409</f>
        <v>0</v>
      </c>
      <c r="U409" s="29"/>
      <c r="V409" s="29"/>
      <c r="W409" s="29"/>
      <c r="X409" s="29"/>
      <c r="Y409" s="29"/>
      <c r="Z409" s="29"/>
      <c r="AA409" s="29"/>
      <c r="AB409" s="29"/>
      <c r="AC409" s="29"/>
      <c r="AD409" s="29"/>
      <c r="AE409" s="29"/>
      <c r="AR409" s="153" t="s">
        <v>140</v>
      </c>
      <c r="AT409" s="153" t="s">
        <v>136</v>
      </c>
      <c r="AU409" s="153" t="s">
        <v>82</v>
      </c>
      <c r="AY409" s="17" t="s">
        <v>134</v>
      </c>
      <c r="BE409" s="154">
        <f>IF(N409="základní",J409,0)</f>
        <v>0</v>
      </c>
      <c r="BF409" s="154">
        <f>IF(N409="snížená",J409,0)</f>
        <v>0</v>
      </c>
      <c r="BG409" s="154">
        <f>IF(N409="zákl. přenesená",J409,0)</f>
        <v>0</v>
      </c>
      <c r="BH409" s="154">
        <f>IF(N409="sníž. přenesená",J409,0)</f>
        <v>0</v>
      </c>
      <c r="BI409" s="154">
        <f>IF(N409="nulová",J409,0)</f>
        <v>0</v>
      </c>
      <c r="BJ409" s="17" t="s">
        <v>80</v>
      </c>
      <c r="BK409" s="154">
        <f>ROUND(I409*H409,2)</f>
        <v>0</v>
      </c>
      <c r="BL409" s="17" t="s">
        <v>140</v>
      </c>
      <c r="BM409" s="153" t="s">
        <v>619</v>
      </c>
    </row>
    <row r="410" spans="1:65" s="13" customFormat="1">
      <c r="B410" s="155"/>
      <c r="D410" s="156" t="s">
        <v>145</v>
      </c>
      <c r="E410" s="157" t="s">
        <v>1</v>
      </c>
      <c r="F410" s="158" t="s">
        <v>620</v>
      </c>
      <c r="H410" s="159">
        <v>6.9</v>
      </c>
      <c r="L410" s="155"/>
      <c r="M410" s="160"/>
      <c r="N410" s="161"/>
      <c r="O410" s="161"/>
      <c r="P410" s="161"/>
      <c r="Q410" s="161"/>
      <c r="R410" s="161"/>
      <c r="S410" s="161"/>
      <c r="T410" s="162"/>
      <c r="AT410" s="157" t="s">
        <v>145</v>
      </c>
      <c r="AU410" s="157" t="s">
        <v>82</v>
      </c>
      <c r="AV410" s="13" t="s">
        <v>82</v>
      </c>
      <c r="AW410" s="13" t="s">
        <v>28</v>
      </c>
      <c r="AX410" s="13" t="s">
        <v>80</v>
      </c>
      <c r="AY410" s="157" t="s">
        <v>134</v>
      </c>
    </row>
    <row r="411" spans="1:65" s="2" customFormat="1" ht="24.15" customHeight="1">
      <c r="A411" s="29"/>
      <c r="B411" s="141"/>
      <c r="C411" s="142" t="s">
        <v>621</v>
      </c>
      <c r="D411" s="142" t="s">
        <v>136</v>
      </c>
      <c r="E411" s="143" t="s">
        <v>622</v>
      </c>
      <c r="F411" s="144" t="s">
        <v>623</v>
      </c>
      <c r="G411" s="145" t="s">
        <v>199</v>
      </c>
      <c r="H411" s="146">
        <v>9.6</v>
      </c>
      <c r="I411" s="147"/>
      <c r="J411" s="147">
        <f>ROUND(I411*H411,2)</f>
        <v>0</v>
      </c>
      <c r="K411" s="148"/>
      <c r="L411" s="30"/>
      <c r="M411" s="149" t="s">
        <v>1</v>
      </c>
      <c r="N411" s="150" t="s">
        <v>37</v>
      </c>
      <c r="O411" s="151">
        <v>2.048</v>
      </c>
      <c r="P411" s="151">
        <f>O411*H411</f>
        <v>19.660799999999998</v>
      </c>
      <c r="Q411" s="151">
        <v>1.9593</v>
      </c>
      <c r="R411" s="151">
        <f>Q411*H411</f>
        <v>18.809280000000001</v>
      </c>
      <c r="S411" s="151">
        <v>0</v>
      </c>
      <c r="T411" s="152">
        <f>S411*H411</f>
        <v>0</v>
      </c>
      <c r="U411" s="29"/>
      <c r="V411" s="29"/>
      <c r="W411" s="29"/>
      <c r="X411" s="29"/>
      <c r="Y411" s="29"/>
      <c r="Z411" s="29"/>
      <c r="AA411" s="29"/>
      <c r="AB411" s="29"/>
      <c r="AC411" s="29"/>
      <c r="AD411" s="29"/>
      <c r="AE411" s="29"/>
      <c r="AR411" s="153" t="s">
        <v>140</v>
      </c>
      <c r="AT411" s="153" t="s">
        <v>136</v>
      </c>
      <c r="AU411" s="153" t="s">
        <v>82</v>
      </c>
      <c r="AY411" s="17" t="s">
        <v>134</v>
      </c>
      <c r="BE411" s="154">
        <f>IF(N411="základní",J411,0)</f>
        <v>0</v>
      </c>
      <c r="BF411" s="154">
        <f>IF(N411="snížená",J411,0)</f>
        <v>0</v>
      </c>
      <c r="BG411" s="154">
        <f>IF(N411="zákl. přenesená",J411,0)</f>
        <v>0</v>
      </c>
      <c r="BH411" s="154">
        <f>IF(N411="sníž. přenesená",J411,0)</f>
        <v>0</v>
      </c>
      <c r="BI411" s="154">
        <f>IF(N411="nulová",J411,0)</f>
        <v>0</v>
      </c>
      <c r="BJ411" s="17" t="s">
        <v>80</v>
      </c>
      <c r="BK411" s="154">
        <f>ROUND(I411*H411,2)</f>
        <v>0</v>
      </c>
      <c r="BL411" s="17" t="s">
        <v>140</v>
      </c>
      <c r="BM411" s="153" t="s">
        <v>624</v>
      </c>
    </row>
    <row r="412" spans="1:65" s="13" customFormat="1">
      <c r="B412" s="155"/>
      <c r="D412" s="156" t="s">
        <v>145</v>
      </c>
      <c r="E412" s="157" t="s">
        <v>1</v>
      </c>
      <c r="F412" s="158" t="s">
        <v>625</v>
      </c>
      <c r="H412" s="159">
        <v>9.6</v>
      </c>
      <c r="L412" s="155"/>
      <c r="M412" s="160"/>
      <c r="N412" s="161"/>
      <c r="O412" s="161"/>
      <c r="P412" s="161"/>
      <c r="Q412" s="161"/>
      <c r="R412" s="161"/>
      <c r="S412" s="161"/>
      <c r="T412" s="162"/>
      <c r="AT412" s="157" t="s">
        <v>145</v>
      </c>
      <c r="AU412" s="157" t="s">
        <v>82</v>
      </c>
      <c r="AV412" s="13" t="s">
        <v>82</v>
      </c>
      <c r="AW412" s="13" t="s">
        <v>28</v>
      </c>
      <c r="AX412" s="13" t="s">
        <v>80</v>
      </c>
      <c r="AY412" s="157" t="s">
        <v>134</v>
      </c>
    </row>
    <row r="413" spans="1:65" s="12" customFormat="1" ht="22.8" customHeight="1">
      <c r="B413" s="129"/>
      <c r="D413" s="130" t="s">
        <v>71</v>
      </c>
      <c r="E413" s="139" t="s">
        <v>180</v>
      </c>
      <c r="F413" s="139" t="s">
        <v>626</v>
      </c>
      <c r="J413" s="140">
        <f>BK413</f>
        <v>0</v>
      </c>
      <c r="L413" s="129"/>
      <c r="M413" s="133"/>
      <c r="N413" s="134"/>
      <c r="O413" s="134"/>
      <c r="P413" s="135">
        <f>SUM(P414:P481)</f>
        <v>1867.7098660000001</v>
      </c>
      <c r="Q413" s="134"/>
      <c r="R413" s="135">
        <f>SUM(R414:R481)</f>
        <v>488.29839306999997</v>
      </c>
      <c r="S413" s="134"/>
      <c r="T413" s="136">
        <f>SUM(T414:T481)</f>
        <v>58.516280000000002</v>
      </c>
      <c r="AR413" s="130" t="s">
        <v>80</v>
      </c>
      <c r="AT413" s="137" t="s">
        <v>71</v>
      </c>
      <c r="AU413" s="137" t="s">
        <v>80</v>
      </c>
      <c r="AY413" s="130" t="s">
        <v>134</v>
      </c>
      <c r="BK413" s="138">
        <f>SUM(BK414:BK481)</f>
        <v>0</v>
      </c>
    </row>
    <row r="414" spans="1:65" s="2" customFormat="1" ht="16.5" customHeight="1">
      <c r="A414" s="29"/>
      <c r="B414" s="141"/>
      <c r="C414" s="142" t="s">
        <v>627</v>
      </c>
      <c r="D414" s="142" t="s">
        <v>136</v>
      </c>
      <c r="E414" s="143" t="s">
        <v>628</v>
      </c>
      <c r="F414" s="144" t="s">
        <v>629</v>
      </c>
      <c r="G414" s="145" t="s">
        <v>412</v>
      </c>
      <c r="H414" s="146">
        <v>9</v>
      </c>
      <c r="I414" s="147"/>
      <c r="J414" s="147">
        <f t="shared" ref="J414:J422" si="10">ROUND(I414*H414,2)</f>
        <v>0</v>
      </c>
      <c r="K414" s="148"/>
      <c r="L414" s="30"/>
      <c r="M414" s="149" t="s">
        <v>1</v>
      </c>
      <c r="N414" s="150" t="s">
        <v>37</v>
      </c>
      <c r="O414" s="151">
        <v>0</v>
      </c>
      <c r="P414" s="151">
        <f t="shared" ref="P414:P422" si="11">O414*H414</f>
        <v>0</v>
      </c>
      <c r="Q414" s="151">
        <v>0</v>
      </c>
      <c r="R414" s="151">
        <f t="shared" ref="R414:R422" si="12">Q414*H414</f>
        <v>0</v>
      </c>
      <c r="S414" s="151">
        <v>0</v>
      </c>
      <c r="T414" s="152">
        <f t="shared" ref="T414:T422" si="13">S414*H414</f>
        <v>0</v>
      </c>
      <c r="U414" s="29"/>
      <c r="V414" s="29"/>
      <c r="W414" s="29"/>
      <c r="X414" s="29"/>
      <c r="Y414" s="29"/>
      <c r="Z414" s="29"/>
      <c r="AA414" s="29"/>
      <c r="AB414" s="29"/>
      <c r="AC414" s="29"/>
      <c r="AD414" s="29"/>
      <c r="AE414" s="29"/>
      <c r="AR414" s="153" t="s">
        <v>140</v>
      </c>
      <c r="AT414" s="153" t="s">
        <v>136</v>
      </c>
      <c r="AU414" s="153" t="s">
        <v>82</v>
      </c>
      <c r="AY414" s="17" t="s">
        <v>134</v>
      </c>
      <c r="BE414" s="154">
        <f t="shared" ref="BE414:BE422" si="14">IF(N414="základní",J414,0)</f>
        <v>0</v>
      </c>
      <c r="BF414" s="154">
        <f t="shared" ref="BF414:BF422" si="15">IF(N414="snížená",J414,0)</f>
        <v>0</v>
      </c>
      <c r="BG414" s="154">
        <f t="shared" ref="BG414:BG422" si="16">IF(N414="zákl. přenesená",J414,0)</f>
        <v>0</v>
      </c>
      <c r="BH414" s="154">
        <f t="shared" ref="BH414:BH422" si="17">IF(N414="sníž. přenesená",J414,0)</f>
        <v>0</v>
      </c>
      <c r="BI414" s="154">
        <f t="shared" ref="BI414:BI422" si="18">IF(N414="nulová",J414,0)</f>
        <v>0</v>
      </c>
      <c r="BJ414" s="17" t="s">
        <v>80</v>
      </c>
      <c r="BK414" s="154">
        <f t="shared" ref="BK414:BK422" si="19">ROUND(I414*H414,2)</f>
        <v>0</v>
      </c>
      <c r="BL414" s="17" t="s">
        <v>140</v>
      </c>
      <c r="BM414" s="153" t="s">
        <v>630</v>
      </c>
    </row>
    <row r="415" spans="1:65" s="2" customFormat="1" ht="16.5" customHeight="1">
      <c r="A415" s="29"/>
      <c r="B415" s="141"/>
      <c r="C415" s="142" t="s">
        <v>631</v>
      </c>
      <c r="D415" s="142" t="s">
        <v>136</v>
      </c>
      <c r="E415" s="143" t="s">
        <v>632</v>
      </c>
      <c r="F415" s="144" t="s">
        <v>633</v>
      </c>
      <c r="G415" s="145" t="s">
        <v>412</v>
      </c>
      <c r="H415" s="146">
        <v>1</v>
      </c>
      <c r="I415" s="147"/>
      <c r="J415" s="147">
        <f t="shared" si="10"/>
        <v>0</v>
      </c>
      <c r="K415" s="148"/>
      <c r="L415" s="30"/>
      <c r="M415" s="149" t="s">
        <v>1</v>
      </c>
      <c r="N415" s="150" t="s">
        <v>37</v>
      </c>
      <c r="O415" s="151">
        <v>0</v>
      </c>
      <c r="P415" s="151">
        <f t="shared" si="11"/>
        <v>0</v>
      </c>
      <c r="Q415" s="151">
        <v>0</v>
      </c>
      <c r="R415" s="151">
        <f t="shared" si="12"/>
        <v>0</v>
      </c>
      <c r="S415" s="151">
        <v>0</v>
      </c>
      <c r="T415" s="152">
        <f t="shared" si="13"/>
        <v>0</v>
      </c>
      <c r="U415" s="29"/>
      <c r="V415" s="29"/>
      <c r="W415" s="29"/>
      <c r="X415" s="29"/>
      <c r="Y415" s="29"/>
      <c r="Z415" s="29"/>
      <c r="AA415" s="29"/>
      <c r="AB415" s="29"/>
      <c r="AC415" s="29"/>
      <c r="AD415" s="29"/>
      <c r="AE415" s="29"/>
      <c r="AR415" s="153" t="s">
        <v>140</v>
      </c>
      <c r="AT415" s="153" t="s">
        <v>136</v>
      </c>
      <c r="AU415" s="153" t="s">
        <v>82</v>
      </c>
      <c r="AY415" s="17" t="s">
        <v>134</v>
      </c>
      <c r="BE415" s="154">
        <f t="shared" si="14"/>
        <v>0</v>
      </c>
      <c r="BF415" s="154">
        <f t="shared" si="15"/>
        <v>0</v>
      </c>
      <c r="BG415" s="154">
        <f t="shared" si="16"/>
        <v>0</v>
      </c>
      <c r="BH415" s="154">
        <f t="shared" si="17"/>
        <v>0</v>
      </c>
      <c r="BI415" s="154">
        <f t="shared" si="18"/>
        <v>0</v>
      </c>
      <c r="BJ415" s="17" t="s">
        <v>80</v>
      </c>
      <c r="BK415" s="154">
        <f t="shared" si="19"/>
        <v>0</v>
      </c>
      <c r="BL415" s="17" t="s">
        <v>140</v>
      </c>
      <c r="BM415" s="153" t="s">
        <v>634</v>
      </c>
    </row>
    <row r="416" spans="1:65" s="2" customFormat="1" ht="16.5" customHeight="1">
      <c r="A416" s="29"/>
      <c r="B416" s="141"/>
      <c r="C416" s="142" t="s">
        <v>635</v>
      </c>
      <c r="D416" s="142" t="s">
        <v>136</v>
      </c>
      <c r="E416" s="143" t="s">
        <v>636</v>
      </c>
      <c r="F416" s="144" t="s">
        <v>637</v>
      </c>
      <c r="G416" s="145" t="s">
        <v>412</v>
      </c>
      <c r="H416" s="146">
        <v>14</v>
      </c>
      <c r="I416" s="147"/>
      <c r="J416" s="147">
        <f t="shared" si="10"/>
        <v>0</v>
      </c>
      <c r="K416" s="148"/>
      <c r="L416" s="30"/>
      <c r="M416" s="149" t="s">
        <v>1</v>
      </c>
      <c r="N416" s="150" t="s">
        <v>37</v>
      </c>
      <c r="O416" s="151">
        <v>0</v>
      </c>
      <c r="P416" s="151">
        <f t="shared" si="11"/>
        <v>0</v>
      </c>
      <c r="Q416" s="151">
        <v>0</v>
      </c>
      <c r="R416" s="151">
        <f t="shared" si="12"/>
        <v>0</v>
      </c>
      <c r="S416" s="151">
        <v>0</v>
      </c>
      <c r="T416" s="152">
        <f t="shared" si="13"/>
        <v>0</v>
      </c>
      <c r="U416" s="29"/>
      <c r="V416" s="29"/>
      <c r="W416" s="29"/>
      <c r="X416" s="29"/>
      <c r="Y416" s="29"/>
      <c r="Z416" s="29"/>
      <c r="AA416" s="29"/>
      <c r="AB416" s="29"/>
      <c r="AC416" s="29"/>
      <c r="AD416" s="29"/>
      <c r="AE416" s="29"/>
      <c r="AR416" s="153" t="s">
        <v>140</v>
      </c>
      <c r="AT416" s="153" t="s">
        <v>136</v>
      </c>
      <c r="AU416" s="153" t="s">
        <v>82</v>
      </c>
      <c r="AY416" s="17" t="s">
        <v>134</v>
      </c>
      <c r="BE416" s="154">
        <f t="shared" si="14"/>
        <v>0</v>
      </c>
      <c r="BF416" s="154">
        <f t="shared" si="15"/>
        <v>0</v>
      </c>
      <c r="BG416" s="154">
        <f t="shared" si="16"/>
        <v>0</v>
      </c>
      <c r="BH416" s="154">
        <f t="shared" si="17"/>
        <v>0</v>
      </c>
      <c r="BI416" s="154">
        <f t="shared" si="18"/>
        <v>0</v>
      </c>
      <c r="BJ416" s="17" t="s">
        <v>80</v>
      </c>
      <c r="BK416" s="154">
        <f t="shared" si="19"/>
        <v>0</v>
      </c>
      <c r="BL416" s="17" t="s">
        <v>140</v>
      </c>
      <c r="BM416" s="153" t="s">
        <v>638</v>
      </c>
    </row>
    <row r="417" spans="1:65" s="2" customFormat="1" ht="16.5" customHeight="1">
      <c r="A417" s="29"/>
      <c r="B417" s="141"/>
      <c r="C417" s="142" t="s">
        <v>639</v>
      </c>
      <c r="D417" s="142" t="s">
        <v>136</v>
      </c>
      <c r="E417" s="143" t="s">
        <v>640</v>
      </c>
      <c r="F417" s="144" t="s">
        <v>641</v>
      </c>
      <c r="G417" s="145" t="s">
        <v>412</v>
      </c>
      <c r="H417" s="146">
        <v>1</v>
      </c>
      <c r="I417" s="147"/>
      <c r="J417" s="147">
        <f t="shared" si="10"/>
        <v>0</v>
      </c>
      <c r="K417" s="148"/>
      <c r="L417" s="30"/>
      <c r="M417" s="149" t="s">
        <v>1</v>
      </c>
      <c r="N417" s="150" t="s">
        <v>37</v>
      </c>
      <c r="O417" s="151">
        <v>0</v>
      </c>
      <c r="P417" s="151">
        <f t="shared" si="11"/>
        <v>0</v>
      </c>
      <c r="Q417" s="151">
        <v>0</v>
      </c>
      <c r="R417" s="151">
        <f t="shared" si="12"/>
        <v>0</v>
      </c>
      <c r="S417" s="151">
        <v>0</v>
      </c>
      <c r="T417" s="152">
        <f t="shared" si="13"/>
        <v>0</v>
      </c>
      <c r="U417" s="29"/>
      <c r="V417" s="29"/>
      <c r="W417" s="29"/>
      <c r="X417" s="29"/>
      <c r="Y417" s="29"/>
      <c r="Z417" s="29"/>
      <c r="AA417" s="29"/>
      <c r="AB417" s="29"/>
      <c r="AC417" s="29"/>
      <c r="AD417" s="29"/>
      <c r="AE417" s="29"/>
      <c r="AR417" s="153" t="s">
        <v>140</v>
      </c>
      <c r="AT417" s="153" t="s">
        <v>136</v>
      </c>
      <c r="AU417" s="153" t="s">
        <v>82</v>
      </c>
      <c r="AY417" s="17" t="s">
        <v>134</v>
      </c>
      <c r="BE417" s="154">
        <f t="shared" si="14"/>
        <v>0</v>
      </c>
      <c r="BF417" s="154">
        <f t="shared" si="15"/>
        <v>0</v>
      </c>
      <c r="BG417" s="154">
        <f t="shared" si="16"/>
        <v>0</v>
      </c>
      <c r="BH417" s="154">
        <f t="shared" si="17"/>
        <v>0</v>
      </c>
      <c r="BI417" s="154">
        <f t="shared" si="18"/>
        <v>0</v>
      </c>
      <c r="BJ417" s="17" t="s">
        <v>80</v>
      </c>
      <c r="BK417" s="154">
        <f t="shared" si="19"/>
        <v>0</v>
      </c>
      <c r="BL417" s="17" t="s">
        <v>140</v>
      </c>
      <c r="BM417" s="153" t="s">
        <v>642</v>
      </c>
    </row>
    <row r="418" spans="1:65" s="2" customFormat="1" ht="16.5" customHeight="1">
      <c r="A418" s="29"/>
      <c r="B418" s="141"/>
      <c r="C418" s="142" t="s">
        <v>643</v>
      </c>
      <c r="D418" s="142" t="s">
        <v>136</v>
      </c>
      <c r="E418" s="143" t="s">
        <v>644</v>
      </c>
      <c r="F418" s="144" t="s">
        <v>645</v>
      </c>
      <c r="G418" s="145" t="s">
        <v>412</v>
      </c>
      <c r="H418" s="146">
        <v>1</v>
      </c>
      <c r="I418" s="147"/>
      <c r="J418" s="147">
        <f t="shared" si="10"/>
        <v>0</v>
      </c>
      <c r="K418" s="148"/>
      <c r="L418" s="30"/>
      <c r="M418" s="149" t="s">
        <v>1</v>
      </c>
      <c r="N418" s="150" t="s">
        <v>37</v>
      </c>
      <c r="O418" s="151">
        <v>0</v>
      </c>
      <c r="P418" s="151">
        <f t="shared" si="11"/>
        <v>0</v>
      </c>
      <c r="Q418" s="151">
        <v>0</v>
      </c>
      <c r="R418" s="151">
        <f t="shared" si="12"/>
        <v>0</v>
      </c>
      <c r="S418" s="151">
        <v>0</v>
      </c>
      <c r="T418" s="152">
        <f t="shared" si="13"/>
        <v>0</v>
      </c>
      <c r="U418" s="29"/>
      <c r="V418" s="29"/>
      <c r="W418" s="29"/>
      <c r="X418" s="29"/>
      <c r="Y418" s="29"/>
      <c r="Z418" s="29"/>
      <c r="AA418" s="29"/>
      <c r="AB418" s="29"/>
      <c r="AC418" s="29"/>
      <c r="AD418" s="29"/>
      <c r="AE418" s="29"/>
      <c r="AR418" s="153" t="s">
        <v>140</v>
      </c>
      <c r="AT418" s="153" t="s">
        <v>136</v>
      </c>
      <c r="AU418" s="153" t="s">
        <v>82</v>
      </c>
      <c r="AY418" s="17" t="s">
        <v>134</v>
      </c>
      <c r="BE418" s="154">
        <f t="shared" si="14"/>
        <v>0</v>
      </c>
      <c r="BF418" s="154">
        <f t="shared" si="15"/>
        <v>0</v>
      </c>
      <c r="BG418" s="154">
        <f t="shared" si="16"/>
        <v>0</v>
      </c>
      <c r="BH418" s="154">
        <f t="shared" si="17"/>
        <v>0</v>
      </c>
      <c r="BI418" s="154">
        <f t="shared" si="18"/>
        <v>0</v>
      </c>
      <c r="BJ418" s="17" t="s">
        <v>80</v>
      </c>
      <c r="BK418" s="154">
        <f t="shared" si="19"/>
        <v>0</v>
      </c>
      <c r="BL418" s="17" t="s">
        <v>140</v>
      </c>
      <c r="BM418" s="153" t="s">
        <v>646</v>
      </c>
    </row>
    <row r="419" spans="1:65" s="2" customFormat="1" ht="21.75" customHeight="1">
      <c r="A419" s="29"/>
      <c r="B419" s="141"/>
      <c r="C419" s="142" t="s">
        <v>647</v>
      </c>
      <c r="D419" s="142" t="s">
        <v>136</v>
      </c>
      <c r="E419" s="143" t="s">
        <v>648</v>
      </c>
      <c r="F419" s="144" t="s">
        <v>649</v>
      </c>
      <c r="G419" s="145" t="s">
        <v>412</v>
      </c>
      <c r="H419" s="146">
        <v>1</v>
      </c>
      <c r="I419" s="147"/>
      <c r="J419" s="147">
        <f t="shared" si="10"/>
        <v>0</v>
      </c>
      <c r="K419" s="148"/>
      <c r="L419" s="30"/>
      <c r="M419" s="149" t="s">
        <v>1</v>
      </c>
      <c r="N419" s="150" t="s">
        <v>37</v>
      </c>
      <c r="O419" s="151">
        <v>0</v>
      </c>
      <c r="P419" s="151">
        <f t="shared" si="11"/>
        <v>0</v>
      </c>
      <c r="Q419" s="151">
        <v>0</v>
      </c>
      <c r="R419" s="151">
        <f t="shared" si="12"/>
        <v>0</v>
      </c>
      <c r="S419" s="151">
        <v>0</v>
      </c>
      <c r="T419" s="152">
        <f t="shared" si="13"/>
        <v>0</v>
      </c>
      <c r="U419" s="29"/>
      <c r="V419" s="29"/>
      <c r="W419" s="29"/>
      <c r="X419" s="29"/>
      <c r="Y419" s="29"/>
      <c r="Z419" s="29"/>
      <c r="AA419" s="29"/>
      <c r="AB419" s="29"/>
      <c r="AC419" s="29"/>
      <c r="AD419" s="29"/>
      <c r="AE419" s="29"/>
      <c r="AR419" s="153" t="s">
        <v>140</v>
      </c>
      <c r="AT419" s="153" t="s">
        <v>136</v>
      </c>
      <c r="AU419" s="153" t="s">
        <v>82</v>
      </c>
      <c r="AY419" s="17" t="s">
        <v>134</v>
      </c>
      <c r="BE419" s="154">
        <f t="shared" si="14"/>
        <v>0</v>
      </c>
      <c r="BF419" s="154">
        <f t="shared" si="15"/>
        <v>0</v>
      </c>
      <c r="BG419" s="154">
        <f t="shared" si="16"/>
        <v>0</v>
      </c>
      <c r="BH419" s="154">
        <f t="shared" si="17"/>
        <v>0</v>
      </c>
      <c r="BI419" s="154">
        <f t="shared" si="18"/>
        <v>0</v>
      </c>
      <c r="BJ419" s="17" t="s">
        <v>80</v>
      </c>
      <c r="BK419" s="154">
        <f t="shared" si="19"/>
        <v>0</v>
      </c>
      <c r="BL419" s="17" t="s">
        <v>140</v>
      </c>
      <c r="BM419" s="153" t="s">
        <v>650</v>
      </c>
    </row>
    <row r="420" spans="1:65" s="2" customFormat="1" ht="16.5" customHeight="1">
      <c r="A420" s="29"/>
      <c r="B420" s="141"/>
      <c r="C420" s="142" t="s">
        <v>651</v>
      </c>
      <c r="D420" s="142" t="s">
        <v>136</v>
      </c>
      <c r="E420" s="143" t="s">
        <v>652</v>
      </c>
      <c r="F420" s="144" t="s">
        <v>653</v>
      </c>
      <c r="G420" s="145" t="s">
        <v>412</v>
      </c>
      <c r="H420" s="146">
        <v>1</v>
      </c>
      <c r="I420" s="147"/>
      <c r="J420" s="147">
        <f t="shared" si="10"/>
        <v>0</v>
      </c>
      <c r="K420" s="148"/>
      <c r="L420" s="30"/>
      <c r="M420" s="149" t="s">
        <v>1</v>
      </c>
      <c r="N420" s="150" t="s">
        <v>37</v>
      </c>
      <c r="O420" s="151">
        <v>0</v>
      </c>
      <c r="P420" s="151">
        <f t="shared" si="11"/>
        <v>0</v>
      </c>
      <c r="Q420" s="151">
        <v>0</v>
      </c>
      <c r="R420" s="151">
        <f t="shared" si="12"/>
        <v>0</v>
      </c>
      <c r="S420" s="151">
        <v>0</v>
      </c>
      <c r="T420" s="152">
        <f t="shared" si="13"/>
        <v>0</v>
      </c>
      <c r="U420" s="29"/>
      <c r="V420" s="29"/>
      <c r="W420" s="29"/>
      <c r="X420" s="29"/>
      <c r="Y420" s="29"/>
      <c r="Z420" s="29"/>
      <c r="AA420" s="29"/>
      <c r="AB420" s="29"/>
      <c r="AC420" s="29"/>
      <c r="AD420" s="29"/>
      <c r="AE420" s="29"/>
      <c r="AR420" s="153" t="s">
        <v>140</v>
      </c>
      <c r="AT420" s="153" t="s">
        <v>136</v>
      </c>
      <c r="AU420" s="153" t="s">
        <v>82</v>
      </c>
      <c r="AY420" s="17" t="s">
        <v>134</v>
      </c>
      <c r="BE420" s="154">
        <f t="shared" si="14"/>
        <v>0</v>
      </c>
      <c r="BF420" s="154">
        <f t="shared" si="15"/>
        <v>0</v>
      </c>
      <c r="BG420" s="154">
        <f t="shared" si="16"/>
        <v>0</v>
      </c>
      <c r="BH420" s="154">
        <f t="shared" si="17"/>
        <v>0</v>
      </c>
      <c r="BI420" s="154">
        <f t="shared" si="18"/>
        <v>0</v>
      </c>
      <c r="BJ420" s="17" t="s">
        <v>80</v>
      </c>
      <c r="BK420" s="154">
        <f t="shared" si="19"/>
        <v>0</v>
      </c>
      <c r="BL420" s="17" t="s">
        <v>140</v>
      </c>
      <c r="BM420" s="153" t="s">
        <v>654</v>
      </c>
    </row>
    <row r="421" spans="1:65" s="2" customFormat="1" ht="24.15" customHeight="1">
      <c r="A421" s="29"/>
      <c r="B421" s="141"/>
      <c r="C421" s="142" t="s">
        <v>655</v>
      </c>
      <c r="D421" s="142" t="s">
        <v>136</v>
      </c>
      <c r="E421" s="143" t="s">
        <v>656</v>
      </c>
      <c r="F421" s="144" t="s">
        <v>657</v>
      </c>
      <c r="G421" s="145" t="s">
        <v>412</v>
      </c>
      <c r="H421" s="146">
        <v>1</v>
      </c>
      <c r="I421" s="147"/>
      <c r="J421" s="147">
        <f t="shared" si="10"/>
        <v>0</v>
      </c>
      <c r="K421" s="148"/>
      <c r="L421" s="30"/>
      <c r="M421" s="149" t="s">
        <v>1</v>
      </c>
      <c r="N421" s="150" t="s">
        <v>37</v>
      </c>
      <c r="O421" s="151">
        <v>0</v>
      </c>
      <c r="P421" s="151">
        <f t="shared" si="11"/>
        <v>0</v>
      </c>
      <c r="Q421" s="151">
        <v>0</v>
      </c>
      <c r="R421" s="151">
        <f t="shared" si="12"/>
        <v>0</v>
      </c>
      <c r="S421" s="151">
        <v>0</v>
      </c>
      <c r="T421" s="152">
        <f t="shared" si="13"/>
        <v>0</v>
      </c>
      <c r="U421" s="29"/>
      <c r="V421" s="29"/>
      <c r="W421" s="29"/>
      <c r="X421" s="29"/>
      <c r="Y421" s="29"/>
      <c r="Z421" s="29"/>
      <c r="AA421" s="29"/>
      <c r="AB421" s="29"/>
      <c r="AC421" s="29"/>
      <c r="AD421" s="29"/>
      <c r="AE421" s="29"/>
      <c r="AR421" s="153" t="s">
        <v>140</v>
      </c>
      <c r="AT421" s="153" t="s">
        <v>136</v>
      </c>
      <c r="AU421" s="153" t="s">
        <v>82</v>
      </c>
      <c r="AY421" s="17" t="s">
        <v>134</v>
      </c>
      <c r="BE421" s="154">
        <f t="shared" si="14"/>
        <v>0</v>
      </c>
      <c r="BF421" s="154">
        <f t="shared" si="15"/>
        <v>0</v>
      </c>
      <c r="BG421" s="154">
        <f t="shared" si="16"/>
        <v>0</v>
      </c>
      <c r="BH421" s="154">
        <f t="shared" si="17"/>
        <v>0</v>
      </c>
      <c r="BI421" s="154">
        <f t="shared" si="18"/>
        <v>0</v>
      </c>
      <c r="BJ421" s="17" t="s">
        <v>80</v>
      </c>
      <c r="BK421" s="154">
        <f t="shared" si="19"/>
        <v>0</v>
      </c>
      <c r="BL421" s="17" t="s">
        <v>140</v>
      </c>
      <c r="BM421" s="153" t="s">
        <v>658</v>
      </c>
    </row>
    <row r="422" spans="1:65" s="2" customFormat="1" ht="24.15" customHeight="1">
      <c r="A422" s="29"/>
      <c r="B422" s="141"/>
      <c r="C422" s="142" t="s">
        <v>659</v>
      </c>
      <c r="D422" s="142" t="s">
        <v>136</v>
      </c>
      <c r="E422" s="143" t="s">
        <v>660</v>
      </c>
      <c r="F422" s="144" t="s">
        <v>661</v>
      </c>
      <c r="G422" s="145" t="s">
        <v>193</v>
      </c>
      <c r="H422" s="146">
        <v>13.75</v>
      </c>
      <c r="I422" s="147"/>
      <c r="J422" s="147">
        <f t="shared" si="10"/>
        <v>0</v>
      </c>
      <c r="K422" s="148"/>
      <c r="L422" s="30"/>
      <c r="M422" s="149" t="s">
        <v>1</v>
      </c>
      <c r="N422" s="150" t="s">
        <v>37</v>
      </c>
      <c r="O422" s="151">
        <v>0.247</v>
      </c>
      <c r="P422" s="151">
        <f t="shared" si="11"/>
        <v>3.3962499999999998</v>
      </c>
      <c r="Q422" s="151">
        <v>0.12095</v>
      </c>
      <c r="R422" s="151">
        <f t="shared" si="12"/>
        <v>1.6630625000000001</v>
      </c>
      <c r="S422" s="151">
        <v>0</v>
      </c>
      <c r="T422" s="152">
        <f t="shared" si="13"/>
        <v>0</v>
      </c>
      <c r="U422" s="29"/>
      <c r="V422" s="29"/>
      <c r="W422" s="29"/>
      <c r="X422" s="29"/>
      <c r="Y422" s="29"/>
      <c r="Z422" s="29"/>
      <c r="AA422" s="29"/>
      <c r="AB422" s="29"/>
      <c r="AC422" s="29"/>
      <c r="AD422" s="29"/>
      <c r="AE422" s="29"/>
      <c r="AR422" s="153" t="s">
        <v>140</v>
      </c>
      <c r="AT422" s="153" t="s">
        <v>136</v>
      </c>
      <c r="AU422" s="153" t="s">
        <v>82</v>
      </c>
      <c r="AY422" s="17" t="s">
        <v>134</v>
      </c>
      <c r="BE422" s="154">
        <f t="shared" si="14"/>
        <v>0</v>
      </c>
      <c r="BF422" s="154">
        <f t="shared" si="15"/>
        <v>0</v>
      </c>
      <c r="BG422" s="154">
        <f t="shared" si="16"/>
        <v>0</v>
      </c>
      <c r="BH422" s="154">
        <f t="shared" si="17"/>
        <v>0</v>
      </c>
      <c r="BI422" s="154">
        <f t="shared" si="18"/>
        <v>0</v>
      </c>
      <c r="BJ422" s="17" t="s">
        <v>80</v>
      </c>
      <c r="BK422" s="154">
        <f t="shared" si="19"/>
        <v>0</v>
      </c>
      <c r="BL422" s="17" t="s">
        <v>140</v>
      </c>
      <c r="BM422" s="153" t="s">
        <v>662</v>
      </c>
    </row>
    <row r="423" spans="1:65" s="13" customFormat="1">
      <c r="B423" s="155"/>
      <c r="D423" s="156" t="s">
        <v>145</v>
      </c>
      <c r="E423" s="157" t="s">
        <v>1</v>
      </c>
      <c r="F423" s="158" t="s">
        <v>663</v>
      </c>
      <c r="H423" s="159">
        <v>13.75</v>
      </c>
      <c r="L423" s="155"/>
      <c r="M423" s="160"/>
      <c r="N423" s="161"/>
      <c r="O423" s="161"/>
      <c r="P423" s="161"/>
      <c r="Q423" s="161"/>
      <c r="R423" s="161"/>
      <c r="S423" s="161"/>
      <c r="T423" s="162"/>
      <c r="AT423" s="157" t="s">
        <v>145</v>
      </c>
      <c r="AU423" s="157" t="s">
        <v>82</v>
      </c>
      <c r="AV423" s="13" t="s">
        <v>82</v>
      </c>
      <c r="AW423" s="13" t="s">
        <v>28</v>
      </c>
      <c r="AX423" s="13" t="s">
        <v>80</v>
      </c>
      <c r="AY423" s="157" t="s">
        <v>134</v>
      </c>
    </row>
    <row r="424" spans="1:65" s="2" customFormat="1" ht="16.5" customHeight="1">
      <c r="A424" s="29"/>
      <c r="B424" s="141"/>
      <c r="C424" s="176" t="s">
        <v>664</v>
      </c>
      <c r="D424" s="176" t="s">
        <v>203</v>
      </c>
      <c r="E424" s="177" t="s">
        <v>665</v>
      </c>
      <c r="F424" s="178" t="s">
        <v>666</v>
      </c>
      <c r="G424" s="179" t="s">
        <v>139</v>
      </c>
      <c r="H424" s="180">
        <v>5.5</v>
      </c>
      <c r="I424" s="181"/>
      <c r="J424" s="181">
        <f>ROUND(I424*H424,2)</f>
        <v>0</v>
      </c>
      <c r="K424" s="182"/>
      <c r="L424" s="183"/>
      <c r="M424" s="184" t="s">
        <v>1</v>
      </c>
      <c r="N424" s="185" t="s">
        <v>37</v>
      </c>
      <c r="O424" s="151">
        <v>0</v>
      </c>
      <c r="P424" s="151">
        <f>O424*H424</f>
        <v>0</v>
      </c>
      <c r="Q424" s="151">
        <v>0.13500000000000001</v>
      </c>
      <c r="R424" s="151">
        <f>Q424*H424</f>
        <v>0.74250000000000005</v>
      </c>
      <c r="S424" s="151">
        <v>0</v>
      </c>
      <c r="T424" s="152">
        <f>S424*H424</f>
        <v>0</v>
      </c>
      <c r="U424" s="29"/>
      <c r="V424" s="29"/>
      <c r="W424" s="29"/>
      <c r="X424" s="29"/>
      <c r="Y424" s="29"/>
      <c r="Z424" s="29"/>
      <c r="AA424" s="29"/>
      <c r="AB424" s="29"/>
      <c r="AC424" s="29"/>
      <c r="AD424" s="29"/>
      <c r="AE424" s="29"/>
      <c r="AR424" s="153" t="s">
        <v>174</v>
      </c>
      <c r="AT424" s="153" t="s">
        <v>203</v>
      </c>
      <c r="AU424" s="153" t="s">
        <v>82</v>
      </c>
      <c r="AY424" s="17" t="s">
        <v>134</v>
      </c>
      <c r="BE424" s="154">
        <f>IF(N424="základní",J424,0)</f>
        <v>0</v>
      </c>
      <c r="BF424" s="154">
        <f>IF(N424="snížená",J424,0)</f>
        <v>0</v>
      </c>
      <c r="BG424" s="154">
        <f>IF(N424="zákl. přenesená",J424,0)</f>
        <v>0</v>
      </c>
      <c r="BH424" s="154">
        <f>IF(N424="sníž. přenesená",J424,0)</f>
        <v>0</v>
      </c>
      <c r="BI424" s="154">
        <f>IF(N424="nulová",J424,0)</f>
        <v>0</v>
      </c>
      <c r="BJ424" s="17" t="s">
        <v>80</v>
      </c>
      <c r="BK424" s="154">
        <f>ROUND(I424*H424,2)</f>
        <v>0</v>
      </c>
      <c r="BL424" s="17" t="s">
        <v>140</v>
      </c>
      <c r="BM424" s="153" t="s">
        <v>667</v>
      </c>
    </row>
    <row r="425" spans="1:65" s="13" customFormat="1">
      <c r="B425" s="155"/>
      <c r="D425" s="156" t="s">
        <v>145</v>
      </c>
      <c r="E425" s="157" t="s">
        <v>1</v>
      </c>
      <c r="F425" s="158" t="s">
        <v>668</v>
      </c>
      <c r="H425" s="159">
        <v>5.5</v>
      </c>
      <c r="L425" s="155"/>
      <c r="M425" s="160"/>
      <c r="N425" s="161"/>
      <c r="O425" s="161"/>
      <c r="P425" s="161"/>
      <c r="Q425" s="161"/>
      <c r="R425" s="161"/>
      <c r="S425" s="161"/>
      <c r="T425" s="162"/>
      <c r="AT425" s="157" t="s">
        <v>145</v>
      </c>
      <c r="AU425" s="157" t="s">
        <v>82</v>
      </c>
      <c r="AV425" s="13" t="s">
        <v>82</v>
      </c>
      <c r="AW425" s="13" t="s">
        <v>28</v>
      </c>
      <c r="AX425" s="13" t="s">
        <v>80</v>
      </c>
      <c r="AY425" s="157" t="s">
        <v>134</v>
      </c>
    </row>
    <row r="426" spans="1:65" s="2" customFormat="1" ht="24.15" customHeight="1">
      <c r="A426" s="29"/>
      <c r="B426" s="141"/>
      <c r="C426" s="142" t="s">
        <v>669</v>
      </c>
      <c r="D426" s="142" t="s">
        <v>136</v>
      </c>
      <c r="E426" s="143" t="s">
        <v>670</v>
      </c>
      <c r="F426" s="144" t="s">
        <v>671</v>
      </c>
      <c r="G426" s="145" t="s">
        <v>193</v>
      </c>
      <c r="H426" s="146">
        <v>23.6</v>
      </c>
      <c r="I426" s="147"/>
      <c r="J426" s="147">
        <f>ROUND(I426*H426,2)</f>
        <v>0</v>
      </c>
      <c r="K426" s="148"/>
      <c r="L426" s="30"/>
      <c r="M426" s="149" t="s">
        <v>1</v>
      </c>
      <c r="N426" s="150" t="s">
        <v>37</v>
      </c>
      <c r="O426" s="151">
        <v>0.20200000000000001</v>
      </c>
      <c r="P426" s="151">
        <f>O426*H426</f>
        <v>4.7672000000000008</v>
      </c>
      <c r="Q426" s="151">
        <v>9.5990000000000006E-2</v>
      </c>
      <c r="R426" s="151">
        <f>Q426*H426</f>
        <v>2.2653640000000004</v>
      </c>
      <c r="S426" s="151">
        <v>0</v>
      </c>
      <c r="T426" s="152">
        <f>S426*H426</f>
        <v>0</v>
      </c>
      <c r="U426" s="29"/>
      <c r="V426" s="29"/>
      <c r="W426" s="29"/>
      <c r="X426" s="29"/>
      <c r="Y426" s="29"/>
      <c r="Z426" s="29"/>
      <c r="AA426" s="29"/>
      <c r="AB426" s="29"/>
      <c r="AC426" s="29"/>
      <c r="AD426" s="29"/>
      <c r="AE426" s="29"/>
      <c r="AR426" s="153" t="s">
        <v>140</v>
      </c>
      <c r="AT426" s="153" t="s">
        <v>136</v>
      </c>
      <c r="AU426" s="153" t="s">
        <v>82</v>
      </c>
      <c r="AY426" s="17" t="s">
        <v>134</v>
      </c>
      <c r="BE426" s="154">
        <f>IF(N426="základní",J426,0)</f>
        <v>0</v>
      </c>
      <c r="BF426" s="154">
        <f>IF(N426="snížená",J426,0)</f>
        <v>0</v>
      </c>
      <c r="BG426" s="154">
        <f>IF(N426="zákl. přenesená",J426,0)</f>
        <v>0</v>
      </c>
      <c r="BH426" s="154">
        <f>IF(N426="sníž. přenesená",J426,0)</f>
        <v>0</v>
      </c>
      <c r="BI426" s="154">
        <f>IF(N426="nulová",J426,0)</f>
        <v>0</v>
      </c>
      <c r="BJ426" s="17" t="s">
        <v>80</v>
      </c>
      <c r="BK426" s="154">
        <f>ROUND(I426*H426,2)</f>
        <v>0</v>
      </c>
      <c r="BL426" s="17" t="s">
        <v>140</v>
      </c>
      <c r="BM426" s="153" t="s">
        <v>672</v>
      </c>
    </row>
    <row r="427" spans="1:65" s="13" customFormat="1">
      <c r="B427" s="155"/>
      <c r="D427" s="156" t="s">
        <v>145</v>
      </c>
      <c r="E427" s="157" t="s">
        <v>1</v>
      </c>
      <c r="F427" s="158" t="s">
        <v>673</v>
      </c>
      <c r="H427" s="159">
        <v>23.6</v>
      </c>
      <c r="L427" s="155"/>
      <c r="M427" s="160"/>
      <c r="N427" s="161"/>
      <c r="O427" s="161"/>
      <c r="P427" s="161"/>
      <c r="Q427" s="161"/>
      <c r="R427" s="161"/>
      <c r="S427" s="161"/>
      <c r="T427" s="162"/>
      <c r="AT427" s="157" t="s">
        <v>145</v>
      </c>
      <c r="AU427" s="157" t="s">
        <v>82</v>
      </c>
      <c r="AV427" s="13" t="s">
        <v>82</v>
      </c>
      <c r="AW427" s="13" t="s">
        <v>28</v>
      </c>
      <c r="AX427" s="13" t="s">
        <v>80</v>
      </c>
      <c r="AY427" s="157" t="s">
        <v>134</v>
      </c>
    </row>
    <row r="428" spans="1:65" s="2" customFormat="1" ht="24.15" customHeight="1">
      <c r="A428" s="29"/>
      <c r="B428" s="141"/>
      <c r="C428" s="176" t="s">
        <v>674</v>
      </c>
      <c r="D428" s="176" t="s">
        <v>203</v>
      </c>
      <c r="E428" s="177" t="s">
        <v>675</v>
      </c>
      <c r="F428" s="178" t="s">
        <v>676</v>
      </c>
      <c r="G428" s="179" t="s">
        <v>193</v>
      </c>
      <c r="H428" s="180">
        <v>25.96</v>
      </c>
      <c r="I428" s="181"/>
      <c r="J428" s="181">
        <f>ROUND(I428*H428,2)</f>
        <v>0</v>
      </c>
      <c r="K428" s="182"/>
      <c r="L428" s="183"/>
      <c r="M428" s="184" t="s">
        <v>1</v>
      </c>
      <c r="N428" s="185" t="s">
        <v>37</v>
      </c>
      <c r="O428" s="151">
        <v>0</v>
      </c>
      <c r="P428" s="151">
        <f>O428*H428</f>
        <v>0</v>
      </c>
      <c r="Q428" s="151">
        <v>0</v>
      </c>
      <c r="R428" s="151">
        <f>Q428*H428</f>
        <v>0</v>
      </c>
      <c r="S428" s="151">
        <v>0</v>
      </c>
      <c r="T428" s="152">
        <f>S428*H428</f>
        <v>0</v>
      </c>
      <c r="U428" s="29"/>
      <c r="V428" s="29"/>
      <c r="W428" s="29"/>
      <c r="X428" s="29"/>
      <c r="Y428" s="29"/>
      <c r="Z428" s="29"/>
      <c r="AA428" s="29"/>
      <c r="AB428" s="29"/>
      <c r="AC428" s="29"/>
      <c r="AD428" s="29"/>
      <c r="AE428" s="29"/>
      <c r="AR428" s="153" t="s">
        <v>174</v>
      </c>
      <c r="AT428" s="153" t="s">
        <v>203</v>
      </c>
      <c r="AU428" s="153" t="s">
        <v>82</v>
      </c>
      <c r="AY428" s="17" t="s">
        <v>134</v>
      </c>
      <c r="BE428" s="154">
        <f>IF(N428="základní",J428,0)</f>
        <v>0</v>
      </c>
      <c r="BF428" s="154">
        <f>IF(N428="snížená",J428,0)</f>
        <v>0</v>
      </c>
      <c r="BG428" s="154">
        <f>IF(N428="zákl. přenesená",J428,0)</f>
        <v>0</v>
      </c>
      <c r="BH428" s="154">
        <f>IF(N428="sníž. přenesená",J428,0)</f>
        <v>0</v>
      </c>
      <c r="BI428" s="154">
        <f>IF(N428="nulová",J428,0)</f>
        <v>0</v>
      </c>
      <c r="BJ428" s="17" t="s">
        <v>80</v>
      </c>
      <c r="BK428" s="154">
        <f>ROUND(I428*H428,2)</f>
        <v>0</v>
      </c>
      <c r="BL428" s="17" t="s">
        <v>140</v>
      </c>
      <c r="BM428" s="153" t="s">
        <v>677</v>
      </c>
    </row>
    <row r="429" spans="1:65" s="13" customFormat="1">
      <c r="B429" s="155"/>
      <c r="D429" s="156" t="s">
        <v>145</v>
      </c>
      <c r="F429" s="158" t="s">
        <v>678</v>
      </c>
      <c r="H429" s="159">
        <v>25.96</v>
      </c>
      <c r="L429" s="155"/>
      <c r="M429" s="160"/>
      <c r="N429" s="161"/>
      <c r="O429" s="161"/>
      <c r="P429" s="161"/>
      <c r="Q429" s="161"/>
      <c r="R429" s="161"/>
      <c r="S429" s="161"/>
      <c r="T429" s="162"/>
      <c r="AT429" s="157" t="s">
        <v>145</v>
      </c>
      <c r="AU429" s="157" t="s">
        <v>82</v>
      </c>
      <c r="AV429" s="13" t="s">
        <v>82</v>
      </c>
      <c r="AW429" s="13" t="s">
        <v>3</v>
      </c>
      <c r="AX429" s="13" t="s">
        <v>80</v>
      </c>
      <c r="AY429" s="157" t="s">
        <v>134</v>
      </c>
    </row>
    <row r="430" spans="1:65" s="2" customFormat="1" ht="33" customHeight="1">
      <c r="A430" s="29"/>
      <c r="B430" s="141"/>
      <c r="C430" s="142" t="s">
        <v>679</v>
      </c>
      <c r="D430" s="142" t="s">
        <v>136</v>
      </c>
      <c r="E430" s="143" t="s">
        <v>680</v>
      </c>
      <c r="F430" s="144" t="s">
        <v>681</v>
      </c>
      <c r="G430" s="145" t="s">
        <v>193</v>
      </c>
      <c r="H430" s="146">
        <v>44.13</v>
      </c>
      <c r="I430" s="147"/>
      <c r="J430" s="147">
        <f>ROUND(I430*H430,2)</f>
        <v>0</v>
      </c>
      <c r="K430" s="148"/>
      <c r="L430" s="30"/>
      <c r="M430" s="149" t="s">
        <v>1</v>
      </c>
      <c r="N430" s="150" t="s">
        <v>37</v>
      </c>
      <c r="O430" s="151">
        <v>0.23899999999999999</v>
      </c>
      <c r="P430" s="151">
        <f>O430*H430</f>
        <v>10.54707</v>
      </c>
      <c r="Q430" s="151">
        <v>0.1295</v>
      </c>
      <c r="R430" s="151">
        <f>Q430*H430</f>
        <v>5.7148350000000008</v>
      </c>
      <c r="S430" s="151">
        <v>0</v>
      </c>
      <c r="T430" s="152">
        <f>S430*H430</f>
        <v>0</v>
      </c>
      <c r="U430" s="29"/>
      <c r="V430" s="29"/>
      <c r="W430" s="29"/>
      <c r="X430" s="29"/>
      <c r="Y430" s="29"/>
      <c r="Z430" s="29"/>
      <c r="AA430" s="29"/>
      <c r="AB430" s="29"/>
      <c r="AC430" s="29"/>
      <c r="AD430" s="29"/>
      <c r="AE430" s="29"/>
      <c r="AR430" s="153" t="s">
        <v>140</v>
      </c>
      <c r="AT430" s="153" t="s">
        <v>136</v>
      </c>
      <c r="AU430" s="153" t="s">
        <v>82</v>
      </c>
      <c r="AY430" s="17" t="s">
        <v>134</v>
      </c>
      <c r="BE430" s="154">
        <f>IF(N430="základní",J430,0)</f>
        <v>0</v>
      </c>
      <c r="BF430" s="154">
        <f>IF(N430="snížená",J430,0)</f>
        <v>0</v>
      </c>
      <c r="BG430" s="154">
        <f>IF(N430="zákl. přenesená",J430,0)</f>
        <v>0</v>
      </c>
      <c r="BH430" s="154">
        <f>IF(N430="sníž. přenesená",J430,0)</f>
        <v>0</v>
      </c>
      <c r="BI430" s="154">
        <f>IF(N430="nulová",J430,0)</f>
        <v>0</v>
      </c>
      <c r="BJ430" s="17" t="s">
        <v>80</v>
      </c>
      <c r="BK430" s="154">
        <f>ROUND(I430*H430,2)</f>
        <v>0</v>
      </c>
      <c r="BL430" s="17" t="s">
        <v>140</v>
      </c>
      <c r="BM430" s="153" t="s">
        <v>682</v>
      </c>
    </row>
    <row r="431" spans="1:65" s="13" customFormat="1">
      <c r="B431" s="155"/>
      <c r="D431" s="156" t="s">
        <v>145</v>
      </c>
      <c r="E431" s="157" t="s">
        <v>1</v>
      </c>
      <c r="F431" s="158" t="s">
        <v>683</v>
      </c>
      <c r="H431" s="159">
        <v>44.13</v>
      </c>
      <c r="L431" s="155"/>
      <c r="M431" s="160"/>
      <c r="N431" s="161"/>
      <c r="O431" s="161"/>
      <c r="P431" s="161"/>
      <c r="Q431" s="161"/>
      <c r="R431" s="161"/>
      <c r="S431" s="161"/>
      <c r="T431" s="162"/>
      <c r="AT431" s="157" t="s">
        <v>145</v>
      </c>
      <c r="AU431" s="157" t="s">
        <v>82</v>
      </c>
      <c r="AV431" s="13" t="s">
        <v>82</v>
      </c>
      <c r="AW431" s="13" t="s">
        <v>28</v>
      </c>
      <c r="AX431" s="13" t="s">
        <v>80</v>
      </c>
      <c r="AY431" s="157" t="s">
        <v>134</v>
      </c>
    </row>
    <row r="432" spans="1:65" s="2" customFormat="1" ht="16.5" customHeight="1">
      <c r="A432" s="29"/>
      <c r="B432" s="141"/>
      <c r="C432" s="176" t="s">
        <v>684</v>
      </c>
      <c r="D432" s="176" t="s">
        <v>203</v>
      </c>
      <c r="E432" s="177" t="s">
        <v>685</v>
      </c>
      <c r="F432" s="178" t="s">
        <v>686</v>
      </c>
      <c r="G432" s="179" t="s">
        <v>193</v>
      </c>
      <c r="H432" s="180">
        <v>45.012999999999998</v>
      </c>
      <c r="I432" s="181"/>
      <c r="J432" s="181">
        <f>ROUND(I432*H432,2)</f>
        <v>0</v>
      </c>
      <c r="K432" s="182"/>
      <c r="L432" s="183"/>
      <c r="M432" s="184" t="s">
        <v>1</v>
      </c>
      <c r="N432" s="185" t="s">
        <v>37</v>
      </c>
      <c r="O432" s="151">
        <v>0</v>
      </c>
      <c r="P432" s="151">
        <f>O432*H432</f>
        <v>0</v>
      </c>
      <c r="Q432" s="151">
        <v>5.6120000000000003E-2</v>
      </c>
      <c r="R432" s="151">
        <f>Q432*H432</f>
        <v>2.5261295600000002</v>
      </c>
      <c r="S432" s="151">
        <v>0</v>
      </c>
      <c r="T432" s="152">
        <f>S432*H432</f>
        <v>0</v>
      </c>
      <c r="U432" s="29"/>
      <c r="V432" s="29"/>
      <c r="W432" s="29"/>
      <c r="X432" s="29"/>
      <c r="Y432" s="29"/>
      <c r="Z432" s="29"/>
      <c r="AA432" s="29"/>
      <c r="AB432" s="29"/>
      <c r="AC432" s="29"/>
      <c r="AD432" s="29"/>
      <c r="AE432" s="29"/>
      <c r="AR432" s="153" t="s">
        <v>174</v>
      </c>
      <c r="AT432" s="153" t="s">
        <v>203</v>
      </c>
      <c r="AU432" s="153" t="s">
        <v>82</v>
      </c>
      <c r="AY432" s="17" t="s">
        <v>134</v>
      </c>
      <c r="BE432" s="154">
        <f>IF(N432="základní",J432,0)</f>
        <v>0</v>
      </c>
      <c r="BF432" s="154">
        <f>IF(N432="snížená",J432,0)</f>
        <v>0</v>
      </c>
      <c r="BG432" s="154">
        <f>IF(N432="zákl. přenesená",J432,0)</f>
        <v>0</v>
      </c>
      <c r="BH432" s="154">
        <f>IF(N432="sníž. přenesená",J432,0)</f>
        <v>0</v>
      </c>
      <c r="BI432" s="154">
        <f>IF(N432="nulová",J432,0)</f>
        <v>0</v>
      </c>
      <c r="BJ432" s="17" t="s">
        <v>80</v>
      </c>
      <c r="BK432" s="154">
        <f>ROUND(I432*H432,2)</f>
        <v>0</v>
      </c>
      <c r="BL432" s="17" t="s">
        <v>140</v>
      </c>
      <c r="BM432" s="153" t="s">
        <v>687</v>
      </c>
    </row>
    <row r="433" spans="1:65" s="13" customFormat="1">
      <c r="B433" s="155"/>
      <c r="D433" s="156" t="s">
        <v>145</v>
      </c>
      <c r="F433" s="158" t="s">
        <v>688</v>
      </c>
      <c r="H433" s="159">
        <v>45.012999999999998</v>
      </c>
      <c r="L433" s="155"/>
      <c r="M433" s="160"/>
      <c r="N433" s="161"/>
      <c r="O433" s="161"/>
      <c r="P433" s="161"/>
      <c r="Q433" s="161"/>
      <c r="R433" s="161"/>
      <c r="S433" s="161"/>
      <c r="T433" s="162"/>
      <c r="AT433" s="157" t="s">
        <v>145</v>
      </c>
      <c r="AU433" s="157" t="s">
        <v>82</v>
      </c>
      <c r="AV433" s="13" t="s">
        <v>82</v>
      </c>
      <c r="AW433" s="13" t="s">
        <v>3</v>
      </c>
      <c r="AX433" s="13" t="s">
        <v>80</v>
      </c>
      <c r="AY433" s="157" t="s">
        <v>134</v>
      </c>
    </row>
    <row r="434" spans="1:65" s="2" customFormat="1" ht="24.15" customHeight="1">
      <c r="A434" s="29"/>
      <c r="B434" s="141"/>
      <c r="C434" s="142" t="s">
        <v>689</v>
      </c>
      <c r="D434" s="142" t="s">
        <v>136</v>
      </c>
      <c r="E434" s="143" t="s">
        <v>690</v>
      </c>
      <c r="F434" s="144" t="s">
        <v>691</v>
      </c>
      <c r="G434" s="145" t="s">
        <v>193</v>
      </c>
      <c r="H434" s="146">
        <v>634</v>
      </c>
      <c r="I434" s="147"/>
      <c r="J434" s="147">
        <f>ROUND(I434*H434,2)</f>
        <v>0</v>
      </c>
      <c r="K434" s="148"/>
      <c r="L434" s="30"/>
      <c r="M434" s="149" t="s">
        <v>1</v>
      </c>
      <c r="N434" s="150" t="s">
        <v>37</v>
      </c>
      <c r="O434" s="151">
        <v>0.14000000000000001</v>
      </c>
      <c r="P434" s="151">
        <f>O434*H434</f>
        <v>88.76</v>
      </c>
      <c r="Q434" s="151">
        <v>0.10095</v>
      </c>
      <c r="R434" s="151">
        <f>Q434*H434</f>
        <v>64.002300000000005</v>
      </c>
      <c r="S434" s="151">
        <v>0</v>
      </c>
      <c r="T434" s="152">
        <f>S434*H434</f>
        <v>0</v>
      </c>
      <c r="U434" s="29"/>
      <c r="V434" s="29"/>
      <c r="W434" s="29"/>
      <c r="X434" s="29"/>
      <c r="Y434" s="29"/>
      <c r="Z434" s="29"/>
      <c r="AA434" s="29"/>
      <c r="AB434" s="29"/>
      <c r="AC434" s="29"/>
      <c r="AD434" s="29"/>
      <c r="AE434" s="29"/>
      <c r="AR434" s="153" t="s">
        <v>140</v>
      </c>
      <c r="AT434" s="153" t="s">
        <v>136</v>
      </c>
      <c r="AU434" s="153" t="s">
        <v>82</v>
      </c>
      <c r="AY434" s="17" t="s">
        <v>134</v>
      </c>
      <c r="BE434" s="154">
        <f>IF(N434="základní",J434,0)</f>
        <v>0</v>
      </c>
      <c r="BF434" s="154">
        <f>IF(N434="snížená",J434,0)</f>
        <v>0</v>
      </c>
      <c r="BG434" s="154">
        <f>IF(N434="zákl. přenesená",J434,0)</f>
        <v>0</v>
      </c>
      <c r="BH434" s="154">
        <f>IF(N434="sníž. přenesená",J434,0)</f>
        <v>0</v>
      </c>
      <c r="BI434" s="154">
        <f>IF(N434="nulová",J434,0)</f>
        <v>0</v>
      </c>
      <c r="BJ434" s="17" t="s">
        <v>80</v>
      </c>
      <c r="BK434" s="154">
        <f>ROUND(I434*H434,2)</f>
        <v>0</v>
      </c>
      <c r="BL434" s="17" t="s">
        <v>140</v>
      </c>
      <c r="BM434" s="153" t="s">
        <v>692</v>
      </c>
    </row>
    <row r="435" spans="1:65" s="13" customFormat="1">
      <c r="B435" s="155"/>
      <c r="D435" s="156" t="s">
        <v>145</v>
      </c>
      <c r="E435" s="157" t="s">
        <v>1</v>
      </c>
      <c r="F435" s="158" t="s">
        <v>693</v>
      </c>
      <c r="H435" s="159">
        <v>634</v>
      </c>
      <c r="L435" s="155"/>
      <c r="M435" s="160"/>
      <c r="N435" s="161"/>
      <c r="O435" s="161"/>
      <c r="P435" s="161"/>
      <c r="Q435" s="161"/>
      <c r="R435" s="161"/>
      <c r="S435" s="161"/>
      <c r="T435" s="162"/>
      <c r="AT435" s="157" t="s">
        <v>145</v>
      </c>
      <c r="AU435" s="157" t="s">
        <v>82</v>
      </c>
      <c r="AV435" s="13" t="s">
        <v>82</v>
      </c>
      <c r="AW435" s="13" t="s">
        <v>28</v>
      </c>
      <c r="AX435" s="13" t="s">
        <v>80</v>
      </c>
      <c r="AY435" s="157" t="s">
        <v>134</v>
      </c>
    </row>
    <row r="436" spans="1:65" s="2" customFormat="1" ht="16.5" customHeight="1">
      <c r="A436" s="29"/>
      <c r="B436" s="141"/>
      <c r="C436" s="176" t="s">
        <v>694</v>
      </c>
      <c r="D436" s="176" t="s">
        <v>203</v>
      </c>
      <c r="E436" s="177" t="s">
        <v>695</v>
      </c>
      <c r="F436" s="178" t="s">
        <v>696</v>
      </c>
      <c r="G436" s="179" t="s">
        <v>193</v>
      </c>
      <c r="H436" s="180">
        <v>646.67999999999995</v>
      </c>
      <c r="I436" s="181"/>
      <c r="J436" s="181">
        <f>ROUND(I436*H436,2)</f>
        <v>0</v>
      </c>
      <c r="K436" s="182"/>
      <c r="L436" s="183"/>
      <c r="M436" s="184" t="s">
        <v>1</v>
      </c>
      <c r="N436" s="185" t="s">
        <v>37</v>
      </c>
      <c r="O436" s="151">
        <v>0</v>
      </c>
      <c r="P436" s="151">
        <f>O436*H436</f>
        <v>0</v>
      </c>
      <c r="Q436" s="151">
        <v>2.8000000000000001E-2</v>
      </c>
      <c r="R436" s="151">
        <f>Q436*H436</f>
        <v>18.107039999999998</v>
      </c>
      <c r="S436" s="151">
        <v>0</v>
      </c>
      <c r="T436" s="152">
        <f>S436*H436</f>
        <v>0</v>
      </c>
      <c r="U436" s="29"/>
      <c r="V436" s="29"/>
      <c r="W436" s="29"/>
      <c r="X436" s="29"/>
      <c r="Y436" s="29"/>
      <c r="Z436" s="29"/>
      <c r="AA436" s="29"/>
      <c r="AB436" s="29"/>
      <c r="AC436" s="29"/>
      <c r="AD436" s="29"/>
      <c r="AE436" s="29"/>
      <c r="AR436" s="153" t="s">
        <v>174</v>
      </c>
      <c r="AT436" s="153" t="s">
        <v>203</v>
      </c>
      <c r="AU436" s="153" t="s">
        <v>82</v>
      </c>
      <c r="AY436" s="17" t="s">
        <v>134</v>
      </c>
      <c r="BE436" s="154">
        <f>IF(N436="základní",J436,0)</f>
        <v>0</v>
      </c>
      <c r="BF436" s="154">
        <f>IF(N436="snížená",J436,0)</f>
        <v>0</v>
      </c>
      <c r="BG436" s="154">
        <f>IF(N436="zákl. přenesená",J436,0)</f>
        <v>0</v>
      </c>
      <c r="BH436" s="154">
        <f>IF(N436="sníž. přenesená",J436,0)</f>
        <v>0</v>
      </c>
      <c r="BI436" s="154">
        <f>IF(N436="nulová",J436,0)</f>
        <v>0</v>
      </c>
      <c r="BJ436" s="17" t="s">
        <v>80</v>
      </c>
      <c r="BK436" s="154">
        <f>ROUND(I436*H436,2)</f>
        <v>0</v>
      </c>
      <c r="BL436" s="17" t="s">
        <v>140</v>
      </c>
      <c r="BM436" s="153" t="s">
        <v>697</v>
      </c>
    </row>
    <row r="437" spans="1:65" s="13" customFormat="1">
      <c r="B437" s="155"/>
      <c r="D437" s="156" t="s">
        <v>145</v>
      </c>
      <c r="F437" s="158" t="s">
        <v>698</v>
      </c>
      <c r="H437" s="159">
        <v>646.67999999999995</v>
      </c>
      <c r="L437" s="155"/>
      <c r="M437" s="160"/>
      <c r="N437" s="161"/>
      <c r="O437" s="161"/>
      <c r="P437" s="161"/>
      <c r="Q437" s="161"/>
      <c r="R437" s="161"/>
      <c r="S437" s="161"/>
      <c r="T437" s="162"/>
      <c r="AT437" s="157" t="s">
        <v>145</v>
      </c>
      <c r="AU437" s="157" t="s">
        <v>82</v>
      </c>
      <c r="AV437" s="13" t="s">
        <v>82</v>
      </c>
      <c r="AW437" s="13" t="s">
        <v>3</v>
      </c>
      <c r="AX437" s="13" t="s">
        <v>80</v>
      </c>
      <c r="AY437" s="157" t="s">
        <v>134</v>
      </c>
    </row>
    <row r="438" spans="1:65" s="2" customFormat="1" ht="16.5" customHeight="1">
      <c r="A438" s="29"/>
      <c r="B438" s="141"/>
      <c r="C438" s="142" t="s">
        <v>699</v>
      </c>
      <c r="D438" s="142" t="s">
        <v>136</v>
      </c>
      <c r="E438" s="143" t="s">
        <v>700</v>
      </c>
      <c r="F438" s="144" t="s">
        <v>701</v>
      </c>
      <c r="G438" s="145" t="s">
        <v>199</v>
      </c>
      <c r="H438" s="146">
        <v>133.53800000000001</v>
      </c>
      <c r="I438" s="147"/>
      <c r="J438" s="147">
        <f>ROUND(I438*H438,2)</f>
        <v>0</v>
      </c>
      <c r="K438" s="148"/>
      <c r="L438" s="30"/>
      <c r="M438" s="149" t="s">
        <v>1</v>
      </c>
      <c r="N438" s="150" t="s">
        <v>37</v>
      </c>
      <c r="O438" s="151">
        <v>1.4419999999999999</v>
      </c>
      <c r="P438" s="151">
        <f>O438*H438</f>
        <v>192.56179600000002</v>
      </c>
      <c r="Q438" s="151">
        <v>2.2563399999999998</v>
      </c>
      <c r="R438" s="151">
        <f>Q438*H438</f>
        <v>301.30713092000002</v>
      </c>
      <c r="S438" s="151">
        <v>0</v>
      </c>
      <c r="T438" s="152">
        <f>S438*H438</f>
        <v>0</v>
      </c>
      <c r="U438" s="29"/>
      <c r="V438" s="29"/>
      <c r="W438" s="29"/>
      <c r="X438" s="29"/>
      <c r="Y438" s="29"/>
      <c r="Z438" s="29"/>
      <c r="AA438" s="29"/>
      <c r="AB438" s="29"/>
      <c r="AC438" s="29"/>
      <c r="AD438" s="29"/>
      <c r="AE438" s="29"/>
      <c r="AR438" s="153" t="s">
        <v>140</v>
      </c>
      <c r="AT438" s="153" t="s">
        <v>136</v>
      </c>
      <c r="AU438" s="153" t="s">
        <v>82</v>
      </c>
      <c r="AY438" s="17" t="s">
        <v>134</v>
      </c>
      <c r="BE438" s="154">
        <f>IF(N438="základní",J438,0)</f>
        <v>0</v>
      </c>
      <c r="BF438" s="154">
        <f>IF(N438="snížená",J438,0)</f>
        <v>0</v>
      </c>
      <c r="BG438" s="154">
        <f>IF(N438="zákl. přenesená",J438,0)</f>
        <v>0</v>
      </c>
      <c r="BH438" s="154">
        <f>IF(N438="sníž. přenesená",J438,0)</f>
        <v>0</v>
      </c>
      <c r="BI438" s="154">
        <f>IF(N438="nulová",J438,0)</f>
        <v>0</v>
      </c>
      <c r="BJ438" s="17" t="s">
        <v>80</v>
      </c>
      <c r="BK438" s="154">
        <f>ROUND(I438*H438,2)</f>
        <v>0</v>
      </c>
      <c r="BL438" s="17" t="s">
        <v>140</v>
      </c>
      <c r="BM438" s="153" t="s">
        <v>702</v>
      </c>
    </row>
    <row r="439" spans="1:65" s="13" customFormat="1">
      <c r="B439" s="155"/>
      <c r="D439" s="156" t="s">
        <v>145</v>
      </c>
      <c r="E439" s="157" t="s">
        <v>1</v>
      </c>
      <c r="F439" s="158" t="s">
        <v>230</v>
      </c>
      <c r="H439" s="159">
        <v>76.08</v>
      </c>
      <c r="L439" s="155"/>
      <c r="M439" s="160"/>
      <c r="N439" s="161"/>
      <c r="O439" s="161"/>
      <c r="P439" s="161"/>
      <c r="Q439" s="161"/>
      <c r="R439" s="161"/>
      <c r="S439" s="161"/>
      <c r="T439" s="162"/>
      <c r="AT439" s="157" t="s">
        <v>145</v>
      </c>
      <c r="AU439" s="157" t="s">
        <v>82</v>
      </c>
      <c r="AV439" s="13" t="s">
        <v>82</v>
      </c>
      <c r="AW439" s="13" t="s">
        <v>28</v>
      </c>
      <c r="AX439" s="13" t="s">
        <v>72</v>
      </c>
      <c r="AY439" s="157" t="s">
        <v>134</v>
      </c>
    </row>
    <row r="440" spans="1:65" s="13" customFormat="1">
      <c r="B440" s="155"/>
      <c r="D440" s="156" t="s">
        <v>145</v>
      </c>
      <c r="E440" s="157" t="s">
        <v>1</v>
      </c>
      <c r="F440" s="158" t="s">
        <v>231</v>
      </c>
      <c r="H440" s="159">
        <v>5.2960000000000003</v>
      </c>
      <c r="L440" s="155"/>
      <c r="M440" s="160"/>
      <c r="N440" s="161"/>
      <c r="O440" s="161"/>
      <c r="P440" s="161"/>
      <c r="Q440" s="161"/>
      <c r="R440" s="161"/>
      <c r="S440" s="161"/>
      <c r="T440" s="162"/>
      <c r="AT440" s="157" t="s">
        <v>145</v>
      </c>
      <c r="AU440" s="157" t="s">
        <v>82</v>
      </c>
      <c r="AV440" s="13" t="s">
        <v>82</v>
      </c>
      <c r="AW440" s="13" t="s">
        <v>28</v>
      </c>
      <c r="AX440" s="13" t="s">
        <v>72</v>
      </c>
      <c r="AY440" s="157" t="s">
        <v>134</v>
      </c>
    </row>
    <row r="441" spans="1:65" s="13" customFormat="1">
      <c r="B441" s="155"/>
      <c r="D441" s="156" t="s">
        <v>145</v>
      </c>
      <c r="E441" s="157" t="s">
        <v>1</v>
      </c>
      <c r="F441" s="158" t="s">
        <v>232</v>
      </c>
      <c r="H441" s="159">
        <v>47.68</v>
      </c>
      <c r="L441" s="155"/>
      <c r="M441" s="160"/>
      <c r="N441" s="161"/>
      <c r="O441" s="161"/>
      <c r="P441" s="161"/>
      <c r="Q441" s="161"/>
      <c r="R441" s="161"/>
      <c r="S441" s="161"/>
      <c r="T441" s="162"/>
      <c r="AT441" s="157" t="s">
        <v>145</v>
      </c>
      <c r="AU441" s="157" t="s">
        <v>82</v>
      </c>
      <c r="AV441" s="13" t="s">
        <v>82</v>
      </c>
      <c r="AW441" s="13" t="s">
        <v>28</v>
      </c>
      <c r="AX441" s="13" t="s">
        <v>72</v>
      </c>
      <c r="AY441" s="157" t="s">
        <v>134</v>
      </c>
    </row>
    <row r="442" spans="1:65" s="13" customFormat="1">
      <c r="B442" s="155"/>
      <c r="D442" s="156" t="s">
        <v>145</v>
      </c>
      <c r="E442" s="157" t="s">
        <v>1</v>
      </c>
      <c r="F442" s="158" t="s">
        <v>234</v>
      </c>
      <c r="H442" s="159">
        <v>1.65</v>
      </c>
      <c r="L442" s="155"/>
      <c r="M442" s="160"/>
      <c r="N442" s="161"/>
      <c r="O442" s="161"/>
      <c r="P442" s="161"/>
      <c r="Q442" s="161"/>
      <c r="R442" s="161"/>
      <c r="S442" s="161"/>
      <c r="T442" s="162"/>
      <c r="AT442" s="157" t="s">
        <v>145</v>
      </c>
      <c r="AU442" s="157" t="s">
        <v>82</v>
      </c>
      <c r="AV442" s="13" t="s">
        <v>82</v>
      </c>
      <c r="AW442" s="13" t="s">
        <v>28</v>
      </c>
      <c r="AX442" s="13" t="s">
        <v>72</v>
      </c>
      <c r="AY442" s="157" t="s">
        <v>134</v>
      </c>
    </row>
    <row r="443" spans="1:65" s="13" customFormat="1">
      <c r="B443" s="155"/>
      <c r="D443" s="156" t="s">
        <v>145</v>
      </c>
      <c r="E443" s="157" t="s">
        <v>1</v>
      </c>
      <c r="F443" s="158" t="s">
        <v>703</v>
      </c>
      <c r="H443" s="159">
        <v>2.8319999999999999</v>
      </c>
      <c r="L443" s="155"/>
      <c r="M443" s="160"/>
      <c r="N443" s="161"/>
      <c r="O443" s="161"/>
      <c r="P443" s="161"/>
      <c r="Q443" s="161"/>
      <c r="R443" s="161"/>
      <c r="S443" s="161"/>
      <c r="T443" s="162"/>
      <c r="AT443" s="157" t="s">
        <v>145</v>
      </c>
      <c r="AU443" s="157" t="s">
        <v>82</v>
      </c>
      <c r="AV443" s="13" t="s">
        <v>82</v>
      </c>
      <c r="AW443" s="13" t="s">
        <v>28</v>
      </c>
      <c r="AX443" s="13" t="s">
        <v>72</v>
      </c>
      <c r="AY443" s="157" t="s">
        <v>134</v>
      </c>
    </row>
    <row r="444" spans="1:65" s="14" customFormat="1">
      <c r="B444" s="163"/>
      <c r="D444" s="156" t="s">
        <v>145</v>
      </c>
      <c r="E444" s="164" t="s">
        <v>1</v>
      </c>
      <c r="F444" s="165" t="s">
        <v>152</v>
      </c>
      <c r="H444" s="166">
        <v>133.53800000000001</v>
      </c>
      <c r="L444" s="163"/>
      <c r="M444" s="167"/>
      <c r="N444" s="168"/>
      <c r="O444" s="168"/>
      <c r="P444" s="168"/>
      <c r="Q444" s="168"/>
      <c r="R444" s="168"/>
      <c r="S444" s="168"/>
      <c r="T444" s="169"/>
      <c r="AT444" s="164" t="s">
        <v>145</v>
      </c>
      <c r="AU444" s="164" t="s">
        <v>82</v>
      </c>
      <c r="AV444" s="14" t="s">
        <v>140</v>
      </c>
      <c r="AW444" s="14" t="s">
        <v>28</v>
      </c>
      <c r="AX444" s="14" t="s">
        <v>80</v>
      </c>
      <c r="AY444" s="164" t="s">
        <v>134</v>
      </c>
    </row>
    <row r="445" spans="1:65" s="2" customFormat="1" ht="24.15" customHeight="1">
      <c r="A445" s="29"/>
      <c r="B445" s="141"/>
      <c r="C445" s="142" t="s">
        <v>704</v>
      </c>
      <c r="D445" s="142" t="s">
        <v>136</v>
      </c>
      <c r="E445" s="143" t="s">
        <v>705</v>
      </c>
      <c r="F445" s="144" t="s">
        <v>706</v>
      </c>
      <c r="G445" s="145" t="s">
        <v>139</v>
      </c>
      <c r="H445" s="146">
        <v>119.601</v>
      </c>
      <c r="I445" s="147"/>
      <c r="J445" s="147">
        <f>ROUND(I445*H445,2)</f>
        <v>0</v>
      </c>
      <c r="K445" s="148"/>
      <c r="L445" s="30"/>
      <c r="M445" s="149" t="s">
        <v>1</v>
      </c>
      <c r="N445" s="150" t="s">
        <v>37</v>
      </c>
      <c r="O445" s="151">
        <v>0.08</v>
      </c>
      <c r="P445" s="151">
        <f>O445*H445</f>
        <v>9.5680800000000001</v>
      </c>
      <c r="Q445" s="151">
        <v>6.8999999999999997E-4</v>
      </c>
      <c r="R445" s="151">
        <f>Q445*H445</f>
        <v>8.2524689999999998E-2</v>
      </c>
      <c r="S445" s="151">
        <v>0</v>
      </c>
      <c r="T445" s="152">
        <f>S445*H445</f>
        <v>0</v>
      </c>
      <c r="U445" s="29"/>
      <c r="V445" s="29"/>
      <c r="W445" s="29"/>
      <c r="X445" s="29"/>
      <c r="Y445" s="29"/>
      <c r="Z445" s="29"/>
      <c r="AA445" s="29"/>
      <c r="AB445" s="29"/>
      <c r="AC445" s="29"/>
      <c r="AD445" s="29"/>
      <c r="AE445" s="29"/>
      <c r="AR445" s="153" t="s">
        <v>140</v>
      </c>
      <c r="AT445" s="153" t="s">
        <v>136</v>
      </c>
      <c r="AU445" s="153" t="s">
        <v>82</v>
      </c>
      <c r="AY445" s="17" t="s">
        <v>134</v>
      </c>
      <c r="BE445" s="154">
        <f>IF(N445="základní",J445,0)</f>
        <v>0</v>
      </c>
      <c r="BF445" s="154">
        <f>IF(N445="snížená",J445,0)</f>
        <v>0</v>
      </c>
      <c r="BG445" s="154">
        <f>IF(N445="zákl. přenesená",J445,0)</f>
        <v>0</v>
      </c>
      <c r="BH445" s="154">
        <f>IF(N445="sníž. přenesená",J445,0)</f>
        <v>0</v>
      </c>
      <c r="BI445" s="154">
        <f>IF(N445="nulová",J445,0)</f>
        <v>0</v>
      </c>
      <c r="BJ445" s="17" t="s">
        <v>80</v>
      </c>
      <c r="BK445" s="154">
        <f>ROUND(I445*H445,2)</f>
        <v>0</v>
      </c>
      <c r="BL445" s="17" t="s">
        <v>140</v>
      </c>
      <c r="BM445" s="153" t="s">
        <v>707</v>
      </c>
    </row>
    <row r="446" spans="1:65" s="13" customFormat="1">
      <c r="B446" s="155"/>
      <c r="D446" s="156" t="s">
        <v>145</v>
      </c>
      <c r="E446" s="157" t="s">
        <v>1</v>
      </c>
      <c r="F446" s="158" t="s">
        <v>708</v>
      </c>
      <c r="H446" s="159">
        <v>55.844000000000001</v>
      </c>
      <c r="L446" s="155"/>
      <c r="M446" s="160"/>
      <c r="N446" s="161"/>
      <c r="O446" s="161"/>
      <c r="P446" s="161"/>
      <c r="Q446" s="161"/>
      <c r="R446" s="161"/>
      <c r="S446" s="161"/>
      <c r="T446" s="162"/>
      <c r="AT446" s="157" t="s">
        <v>145</v>
      </c>
      <c r="AU446" s="157" t="s">
        <v>82</v>
      </c>
      <c r="AV446" s="13" t="s">
        <v>82</v>
      </c>
      <c r="AW446" s="13" t="s">
        <v>28</v>
      </c>
      <c r="AX446" s="13" t="s">
        <v>72</v>
      </c>
      <c r="AY446" s="157" t="s">
        <v>134</v>
      </c>
    </row>
    <row r="447" spans="1:65" s="13" customFormat="1">
      <c r="B447" s="155"/>
      <c r="D447" s="156" t="s">
        <v>145</v>
      </c>
      <c r="E447" s="157" t="s">
        <v>1</v>
      </c>
      <c r="F447" s="158" t="s">
        <v>709</v>
      </c>
      <c r="H447" s="159">
        <v>5.5069999999999997</v>
      </c>
      <c r="L447" s="155"/>
      <c r="M447" s="160"/>
      <c r="N447" s="161"/>
      <c r="O447" s="161"/>
      <c r="P447" s="161"/>
      <c r="Q447" s="161"/>
      <c r="R447" s="161"/>
      <c r="S447" s="161"/>
      <c r="T447" s="162"/>
      <c r="AT447" s="157" t="s">
        <v>145</v>
      </c>
      <c r="AU447" s="157" t="s">
        <v>82</v>
      </c>
      <c r="AV447" s="13" t="s">
        <v>82</v>
      </c>
      <c r="AW447" s="13" t="s">
        <v>28</v>
      </c>
      <c r="AX447" s="13" t="s">
        <v>72</v>
      </c>
      <c r="AY447" s="157" t="s">
        <v>134</v>
      </c>
    </row>
    <row r="448" spans="1:65" s="13" customFormat="1">
      <c r="B448" s="155"/>
      <c r="D448" s="156" t="s">
        <v>145</v>
      </c>
      <c r="E448" s="157" t="s">
        <v>1</v>
      </c>
      <c r="F448" s="158" t="s">
        <v>710</v>
      </c>
      <c r="H448" s="159">
        <v>15.48</v>
      </c>
      <c r="L448" s="155"/>
      <c r="M448" s="160"/>
      <c r="N448" s="161"/>
      <c r="O448" s="161"/>
      <c r="P448" s="161"/>
      <c r="Q448" s="161"/>
      <c r="R448" s="161"/>
      <c r="S448" s="161"/>
      <c r="T448" s="162"/>
      <c r="AT448" s="157" t="s">
        <v>145</v>
      </c>
      <c r="AU448" s="157" t="s">
        <v>82</v>
      </c>
      <c r="AV448" s="13" t="s">
        <v>82</v>
      </c>
      <c r="AW448" s="13" t="s">
        <v>28</v>
      </c>
      <c r="AX448" s="13" t="s">
        <v>72</v>
      </c>
      <c r="AY448" s="157" t="s">
        <v>134</v>
      </c>
    </row>
    <row r="449" spans="1:65" s="13" customFormat="1">
      <c r="B449" s="155"/>
      <c r="D449" s="156" t="s">
        <v>145</v>
      </c>
      <c r="E449" s="157" t="s">
        <v>1</v>
      </c>
      <c r="F449" s="158" t="s">
        <v>711</v>
      </c>
      <c r="H449" s="159">
        <v>31.25</v>
      </c>
      <c r="L449" s="155"/>
      <c r="M449" s="160"/>
      <c r="N449" s="161"/>
      <c r="O449" s="161"/>
      <c r="P449" s="161"/>
      <c r="Q449" s="161"/>
      <c r="R449" s="161"/>
      <c r="S449" s="161"/>
      <c r="T449" s="162"/>
      <c r="AT449" s="157" t="s">
        <v>145</v>
      </c>
      <c r="AU449" s="157" t="s">
        <v>82</v>
      </c>
      <c r="AV449" s="13" t="s">
        <v>82</v>
      </c>
      <c r="AW449" s="13" t="s">
        <v>28</v>
      </c>
      <c r="AX449" s="13" t="s">
        <v>72</v>
      </c>
      <c r="AY449" s="157" t="s">
        <v>134</v>
      </c>
    </row>
    <row r="450" spans="1:65" s="13" customFormat="1">
      <c r="B450" s="155"/>
      <c r="D450" s="156" t="s">
        <v>145</v>
      </c>
      <c r="E450" s="157" t="s">
        <v>1</v>
      </c>
      <c r="F450" s="158" t="s">
        <v>712</v>
      </c>
      <c r="H450" s="159">
        <v>11.52</v>
      </c>
      <c r="L450" s="155"/>
      <c r="M450" s="160"/>
      <c r="N450" s="161"/>
      <c r="O450" s="161"/>
      <c r="P450" s="161"/>
      <c r="Q450" s="161"/>
      <c r="R450" s="161"/>
      <c r="S450" s="161"/>
      <c r="T450" s="162"/>
      <c r="AT450" s="157" t="s">
        <v>145</v>
      </c>
      <c r="AU450" s="157" t="s">
        <v>82</v>
      </c>
      <c r="AV450" s="13" t="s">
        <v>82</v>
      </c>
      <c r="AW450" s="13" t="s">
        <v>28</v>
      </c>
      <c r="AX450" s="13" t="s">
        <v>72</v>
      </c>
      <c r="AY450" s="157" t="s">
        <v>134</v>
      </c>
    </row>
    <row r="451" spans="1:65" s="14" customFormat="1">
      <c r="B451" s="163"/>
      <c r="D451" s="156" t="s">
        <v>145</v>
      </c>
      <c r="E451" s="164" t="s">
        <v>1</v>
      </c>
      <c r="F451" s="165" t="s">
        <v>152</v>
      </c>
      <c r="H451" s="166">
        <v>119.601</v>
      </c>
      <c r="L451" s="163"/>
      <c r="M451" s="167"/>
      <c r="N451" s="168"/>
      <c r="O451" s="168"/>
      <c r="P451" s="168"/>
      <c r="Q451" s="168"/>
      <c r="R451" s="168"/>
      <c r="S451" s="168"/>
      <c r="T451" s="169"/>
      <c r="AT451" s="164" t="s">
        <v>145</v>
      </c>
      <c r="AU451" s="164" t="s">
        <v>82</v>
      </c>
      <c r="AV451" s="14" t="s">
        <v>140</v>
      </c>
      <c r="AW451" s="14" t="s">
        <v>28</v>
      </c>
      <c r="AX451" s="14" t="s">
        <v>80</v>
      </c>
      <c r="AY451" s="164" t="s">
        <v>134</v>
      </c>
    </row>
    <row r="452" spans="1:65" s="2" customFormat="1" ht="24.15" customHeight="1">
      <c r="A452" s="29"/>
      <c r="B452" s="141"/>
      <c r="C452" s="142" t="s">
        <v>713</v>
      </c>
      <c r="D452" s="142" t="s">
        <v>136</v>
      </c>
      <c r="E452" s="143" t="s">
        <v>714</v>
      </c>
      <c r="F452" s="144" t="s">
        <v>715</v>
      </c>
      <c r="G452" s="145" t="s">
        <v>193</v>
      </c>
      <c r="H452" s="146">
        <v>298</v>
      </c>
      <c r="I452" s="147"/>
      <c r="J452" s="147">
        <f>ROUND(I452*H452,2)</f>
        <v>0</v>
      </c>
      <c r="K452" s="148"/>
      <c r="L452" s="30"/>
      <c r="M452" s="149" t="s">
        <v>1</v>
      </c>
      <c r="N452" s="150" t="s">
        <v>37</v>
      </c>
      <c r="O452" s="151">
        <v>0.26900000000000002</v>
      </c>
      <c r="P452" s="151">
        <f>O452*H452</f>
        <v>80.162000000000006</v>
      </c>
      <c r="Q452" s="151">
        <v>0.29221000000000003</v>
      </c>
      <c r="R452" s="151">
        <f>Q452*H452</f>
        <v>87.078580000000002</v>
      </c>
      <c r="S452" s="151">
        <v>0</v>
      </c>
      <c r="T452" s="152">
        <f>S452*H452</f>
        <v>0</v>
      </c>
      <c r="U452" s="29"/>
      <c r="V452" s="29"/>
      <c r="W452" s="29"/>
      <c r="X452" s="29"/>
      <c r="Y452" s="29"/>
      <c r="Z452" s="29"/>
      <c r="AA452" s="29"/>
      <c r="AB452" s="29"/>
      <c r="AC452" s="29"/>
      <c r="AD452" s="29"/>
      <c r="AE452" s="29"/>
      <c r="AR452" s="153" t="s">
        <v>140</v>
      </c>
      <c r="AT452" s="153" t="s">
        <v>136</v>
      </c>
      <c r="AU452" s="153" t="s">
        <v>82</v>
      </c>
      <c r="AY452" s="17" t="s">
        <v>134</v>
      </c>
      <c r="BE452" s="154">
        <f>IF(N452="základní",J452,0)</f>
        <v>0</v>
      </c>
      <c r="BF452" s="154">
        <f>IF(N452="snížená",J452,0)</f>
        <v>0</v>
      </c>
      <c r="BG452" s="154">
        <f>IF(N452="zákl. přenesená",J452,0)</f>
        <v>0</v>
      </c>
      <c r="BH452" s="154">
        <f>IF(N452="sníž. přenesená",J452,0)</f>
        <v>0</v>
      </c>
      <c r="BI452" s="154">
        <f>IF(N452="nulová",J452,0)</f>
        <v>0</v>
      </c>
      <c r="BJ452" s="17" t="s">
        <v>80</v>
      </c>
      <c r="BK452" s="154">
        <f>ROUND(I452*H452,2)</f>
        <v>0</v>
      </c>
      <c r="BL452" s="17" t="s">
        <v>140</v>
      </c>
      <c r="BM452" s="153" t="s">
        <v>716</v>
      </c>
    </row>
    <row r="453" spans="1:65" s="13" customFormat="1">
      <c r="B453" s="155"/>
      <c r="D453" s="156" t="s">
        <v>145</v>
      </c>
      <c r="E453" s="157" t="s">
        <v>1</v>
      </c>
      <c r="F453" s="158" t="s">
        <v>717</v>
      </c>
      <c r="H453" s="159">
        <v>298</v>
      </c>
      <c r="L453" s="155"/>
      <c r="M453" s="160"/>
      <c r="N453" s="161"/>
      <c r="O453" s="161"/>
      <c r="P453" s="161"/>
      <c r="Q453" s="161"/>
      <c r="R453" s="161"/>
      <c r="S453" s="161"/>
      <c r="T453" s="162"/>
      <c r="AT453" s="157" t="s">
        <v>145</v>
      </c>
      <c r="AU453" s="157" t="s">
        <v>82</v>
      </c>
      <c r="AV453" s="13" t="s">
        <v>82</v>
      </c>
      <c r="AW453" s="13" t="s">
        <v>28</v>
      </c>
      <c r="AX453" s="13" t="s">
        <v>80</v>
      </c>
      <c r="AY453" s="157" t="s">
        <v>134</v>
      </c>
    </row>
    <row r="454" spans="1:65" s="2" customFormat="1" ht="16.5" customHeight="1">
      <c r="A454" s="29"/>
      <c r="B454" s="141"/>
      <c r="C454" s="176" t="s">
        <v>718</v>
      </c>
      <c r="D454" s="176" t="s">
        <v>203</v>
      </c>
      <c r="E454" s="177" t="s">
        <v>719</v>
      </c>
      <c r="F454" s="178" t="s">
        <v>720</v>
      </c>
      <c r="G454" s="179" t="s">
        <v>193</v>
      </c>
      <c r="H454" s="180">
        <v>298</v>
      </c>
      <c r="I454" s="181"/>
      <c r="J454" s="181">
        <f>ROUND(I454*H454,2)</f>
        <v>0</v>
      </c>
      <c r="K454" s="182"/>
      <c r="L454" s="183"/>
      <c r="M454" s="184" t="s">
        <v>1</v>
      </c>
      <c r="N454" s="185" t="s">
        <v>37</v>
      </c>
      <c r="O454" s="151">
        <v>0</v>
      </c>
      <c r="P454" s="151">
        <f>O454*H454</f>
        <v>0</v>
      </c>
      <c r="Q454" s="151">
        <v>1.6E-2</v>
      </c>
      <c r="R454" s="151">
        <f>Q454*H454</f>
        <v>4.7679999999999998</v>
      </c>
      <c r="S454" s="151">
        <v>0</v>
      </c>
      <c r="T454" s="152">
        <f>S454*H454</f>
        <v>0</v>
      </c>
      <c r="U454" s="29"/>
      <c r="V454" s="29"/>
      <c r="W454" s="29"/>
      <c r="X454" s="29"/>
      <c r="Y454" s="29"/>
      <c r="Z454" s="29"/>
      <c r="AA454" s="29"/>
      <c r="AB454" s="29"/>
      <c r="AC454" s="29"/>
      <c r="AD454" s="29"/>
      <c r="AE454" s="29"/>
      <c r="AR454" s="153" t="s">
        <v>174</v>
      </c>
      <c r="AT454" s="153" t="s">
        <v>203</v>
      </c>
      <c r="AU454" s="153" t="s">
        <v>82</v>
      </c>
      <c r="AY454" s="17" t="s">
        <v>134</v>
      </c>
      <c r="BE454" s="154">
        <f>IF(N454="základní",J454,0)</f>
        <v>0</v>
      </c>
      <c r="BF454" s="154">
        <f>IF(N454="snížená",J454,0)</f>
        <v>0</v>
      </c>
      <c r="BG454" s="154">
        <f>IF(N454="zákl. přenesená",J454,0)</f>
        <v>0</v>
      </c>
      <c r="BH454" s="154">
        <f>IF(N454="sníž. přenesená",J454,0)</f>
        <v>0</v>
      </c>
      <c r="BI454" s="154">
        <f>IF(N454="nulová",J454,0)</f>
        <v>0</v>
      </c>
      <c r="BJ454" s="17" t="s">
        <v>80</v>
      </c>
      <c r="BK454" s="154">
        <f>ROUND(I454*H454,2)</f>
        <v>0</v>
      </c>
      <c r="BL454" s="17" t="s">
        <v>140</v>
      </c>
      <c r="BM454" s="153" t="s">
        <v>721</v>
      </c>
    </row>
    <row r="455" spans="1:65" s="2" customFormat="1" ht="33" customHeight="1">
      <c r="A455" s="29"/>
      <c r="B455" s="141"/>
      <c r="C455" s="142" t="s">
        <v>722</v>
      </c>
      <c r="D455" s="142" t="s">
        <v>136</v>
      </c>
      <c r="E455" s="143" t="s">
        <v>723</v>
      </c>
      <c r="F455" s="144" t="s">
        <v>724</v>
      </c>
      <c r="G455" s="145" t="s">
        <v>139</v>
      </c>
      <c r="H455" s="146">
        <v>75.84</v>
      </c>
      <c r="I455" s="147"/>
      <c r="J455" s="147">
        <f>ROUND(I455*H455,2)</f>
        <v>0</v>
      </c>
      <c r="K455" s="148"/>
      <c r="L455" s="30"/>
      <c r="M455" s="149" t="s">
        <v>1</v>
      </c>
      <c r="N455" s="150" t="s">
        <v>37</v>
      </c>
      <c r="O455" s="151">
        <v>0.126</v>
      </c>
      <c r="P455" s="151">
        <f>O455*H455</f>
        <v>9.5558399999999999</v>
      </c>
      <c r="Q455" s="151">
        <v>2.1000000000000001E-4</v>
      </c>
      <c r="R455" s="151">
        <f>Q455*H455</f>
        <v>1.59264E-2</v>
      </c>
      <c r="S455" s="151">
        <v>0</v>
      </c>
      <c r="T455" s="152">
        <f>S455*H455</f>
        <v>0</v>
      </c>
      <c r="U455" s="29"/>
      <c r="V455" s="29"/>
      <c r="W455" s="29"/>
      <c r="X455" s="29"/>
      <c r="Y455" s="29"/>
      <c r="Z455" s="29"/>
      <c r="AA455" s="29"/>
      <c r="AB455" s="29"/>
      <c r="AC455" s="29"/>
      <c r="AD455" s="29"/>
      <c r="AE455" s="29"/>
      <c r="AR455" s="153" t="s">
        <v>140</v>
      </c>
      <c r="AT455" s="153" t="s">
        <v>136</v>
      </c>
      <c r="AU455" s="153" t="s">
        <v>82</v>
      </c>
      <c r="AY455" s="17" t="s">
        <v>134</v>
      </c>
      <c r="BE455" s="154">
        <f>IF(N455="základní",J455,0)</f>
        <v>0</v>
      </c>
      <c r="BF455" s="154">
        <f>IF(N455="snížená",J455,0)</f>
        <v>0</v>
      </c>
      <c r="BG455" s="154">
        <f>IF(N455="zákl. přenesená",J455,0)</f>
        <v>0</v>
      </c>
      <c r="BH455" s="154">
        <f>IF(N455="sníž. přenesená",J455,0)</f>
        <v>0</v>
      </c>
      <c r="BI455" s="154">
        <f>IF(N455="nulová",J455,0)</f>
        <v>0</v>
      </c>
      <c r="BJ455" s="17" t="s">
        <v>80</v>
      </c>
      <c r="BK455" s="154">
        <f>ROUND(I455*H455,2)</f>
        <v>0</v>
      </c>
      <c r="BL455" s="17" t="s">
        <v>140</v>
      </c>
      <c r="BM455" s="153" t="s">
        <v>725</v>
      </c>
    </row>
    <row r="456" spans="1:65" s="13" customFormat="1">
      <c r="B456" s="155"/>
      <c r="D456" s="156" t="s">
        <v>145</v>
      </c>
      <c r="E456" s="157" t="s">
        <v>1</v>
      </c>
      <c r="F456" s="158" t="s">
        <v>726</v>
      </c>
      <c r="H456" s="159">
        <v>75.84</v>
      </c>
      <c r="L456" s="155"/>
      <c r="M456" s="160"/>
      <c r="N456" s="161"/>
      <c r="O456" s="161"/>
      <c r="P456" s="161"/>
      <c r="Q456" s="161"/>
      <c r="R456" s="161"/>
      <c r="S456" s="161"/>
      <c r="T456" s="162"/>
      <c r="AT456" s="157" t="s">
        <v>145</v>
      </c>
      <c r="AU456" s="157" t="s">
        <v>82</v>
      </c>
      <c r="AV456" s="13" t="s">
        <v>82</v>
      </c>
      <c r="AW456" s="13" t="s">
        <v>28</v>
      </c>
      <c r="AX456" s="13" t="s">
        <v>80</v>
      </c>
      <c r="AY456" s="157" t="s">
        <v>134</v>
      </c>
    </row>
    <row r="457" spans="1:65" s="2" customFormat="1" ht="16.5" customHeight="1">
      <c r="A457" s="29"/>
      <c r="B457" s="141"/>
      <c r="C457" s="142" t="s">
        <v>727</v>
      </c>
      <c r="D457" s="142" t="s">
        <v>136</v>
      </c>
      <c r="E457" s="143" t="s">
        <v>728</v>
      </c>
      <c r="F457" s="144" t="s">
        <v>729</v>
      </c>
      <c r="G457" s="145" t="s">
        <v>139</v>
      </c>
      <c r="H457" s="146">
        <v>9592.17</v>
      </c>
      <c r="I457" s="147"/>
      <c r="J457" s="147">
        <f>ROUND(I457*H457,2)</f>
        <v>0</v>
      </c>
      <c r="K457" s="148"/>
      <c r="L457" s="30"/>
      <c r="M457" s="149" t="s">
        <v>1</v>
      </c>
      <c r="N457" s="150" t="s">
        <v>37</v>
      </c>
      <c r="O457" s="151">
        <v>0.13900000000000001</v>
      </c>
      <c r="P457" s="151">
        <f>O457*H457</f>
        <v>1333.3116300000002</v>
      </c>
      <c r="Q457" s="151">
        <v>0</v>
      </c>
      <c r="R457" s="151">
        <f>Q457*H457</f>
        <v>0</v>
      </c>
      <c r="S457" s="151">
        <v>0</v>
      </c>
      <c r="T457" s="152">
        <f>S457*H457</f>
        <v>0</v>
      </c>
      <c r="U457" s="29"/>
      <c r="V457" s="29"/>
      <c r="W457" s="29"/>
      <c r="X457" s="29"/>
      <c r="Y457" s="29"/>
      <c r="Z457" s="29"/>
      <c r="AA457" s="29"/>
      <c r="AB457" s="29"/>
      <c r="AC457" s="29"/>
      <c r="AD457" s="29"/>
      <c r="AE457" s="29"/>
      <c r="AR457" s="153" t="s">
        <v>140</v>
      </c>
      <c r="AT457" s="153" t="s">
        <v>136</v>
      </c>
      <c r="AU457" s="153" t="s">
        <v>82</v>
      </c>
      <c r="AY457" s="17" t="s">
        <v>134</v>
      </c>
      <c r="BE457" s="154">
        <f>IF(N457="základní",J457,0)</f>
        <v>0</v>
      </c>
      <c r="BF457" s="154">
        <f>IF(N457="snížená",J457,0)</f>
        <v>0</v>
      </c>
      <c r="BG457" s="154">
        <f>IF(N457="zákl. přenesená",J457,0)</f>
        <v>0</v>
      </c>
      <c r="BH457" s="154">
        <f>IF(N457="sníž. přenesená",J457,0)</f>
        <v>0</v>
      </c>
      <c r="BI457" s="154">
        <f>IF(N457="nulová",J457,0)</f>
        <v>0</v>
      </c>
      <c r="BJ457" s="17" t="s">
        <v>80</v>
      </c>
      <c r="BK457" s="154">
        <f>ROUND(I457*H457,2)</f>
        <v>0</v>
      </c>
      <c r="BL457" s="17" t="s">
        <v>140</v>
      </c>
      <c r="BM457" s="153" t="s">
        <v>730</v>
      </c>
    </row>
    <row r="458" spans="1:65" s="13" customFormat="1">
      <c r="B458" s="155"/>
      <c r="D458" s="156" t="s">
        <v>145</v>
      </c>
      <c r="E458" s="157" t="s">
        <v>1</v>
      </c>
      <c r="F458" s="158" t="s">
        <v>731</v>
      </c>
      <c r="H458" s="159">
        <v>865</v>
      </c>
      <c r="L458" s="155"/>
      <c r="M458" s="160"/>
      <c r="N458" s="161"/>
      <c r="O458" s="161"/>
      <c r="P458" s="161"/>
      <c r="Q458" s="161"/>
      <c r="R458" s="161"/>
      <c r="S458" s="161"/>
      <c r="T458" s="162"/>
      <c r="AT458" s="157" t="s">
        <v>145</v>
      </c>
      <c r="AU458" s="157" t="s">
        <v>82</v>
      </c>
      <c r="AV458" s="13" t="s">
        <v>82</v>
      </c>
      <c r="AW458" s="13" t="s">
        <v>28</v>
      </c>
      <c r="AX458" s="13" t="s">
        <v>72</v>
      </c>
      <c r="AY458" s="157" t="s">
        <v>134</v>
      </c>
    </row>
    <row r="459" spans="1:65" s="13" customFormat="1">
      <c r="B459" s="155"/>
      <c r="D459" s="156" t="s">
        <v>145</v>
      </c>
      <c r="E459" s="157" t="s">
        <v>1</v>
      </c>
      <c r="F459" s="158" t="s">
        <v>338</v>
      </c>
      <c r="H459" s="159">
        <v>1220</v>
      </c>
      <c r="L459" s="155"/>
      <c r="M459" s="160"/>
      <c r="N459" s="161"/>
      <c r="O459" s="161"/>
      <c r="P459" s="161"/>
      <c r="Q459" s="161"/>
      <c r="R459" s="161"/>
      <c r="S459" s="161"/>
      <c r="T459" s="162"/>
      <c r="AT459" s="157" t="s">
        <v>145</v>
      </c>
      <c r="AU459" s="157" t="s">
        <v>82</v>
      </c>
      <c r="AV459" s="13" t="s">
        <v>82</v>
      </c>
      <c r="AW459" s="13" t="s">
        <v>28</v>
      </c>
      <c r="AX459" s="13" t="s">
        <v>72</v>
      </c>
      <c r="AY459" s="157" t="s">
        <v>134</v>
      </c>
    </row>
    <row r="460" spans="1:65" s="13" customFormat="1">
      <c r="B460" s="155"/>
      <c r="D460" s="156" t="s">
        <v>145</v>
      </c>
      <c r="E460" s="157" t="s">
        <v>1</v>
      </c>
      <c r="F460" s="158" t="s">
        <v>339</v>
      </c>
      <c r="H460" s="159">
        <v>2754.7</v>
      </c>
      <c r="L460" s="155"/>
      <c r="M460" s="160"/>
      <c r="N460" s="161"/>
      <c r="O460" s="161"/>
      <c r="P460" s="161"/>
      <c r="Q460" s="161"/>
      <c r="R460" s="161"/>
      <c r="S460" s="161"/>
      <c r="T460" s="162"/>
      <c r="AT460" s="157" t="s">
        <v>145</v>
      </c>
      <c r="AU460" s="157" t="s">
        <v>82</v>
      </c>
      <c r="AV460" s="13" t="s">
        <v>82</v>
      </c>
      <c r="AW460" s="13" t="s">
        <v>28</v>
      </c>
      <c r="AX460" s="13" t="s">
        <v>72</v>
      </c>
      <c r="AY460" s="157" t="s">
        <v>134</v>
      </c>
    </row>
    <row r="461" spans="1:65" s="13" customFormat="1">
      <c r="B461" s="155"/>
      <c r="D461" s="156" t="s">
        <v>145</v>
      </c>
      <c r="E461" s="157" t="s">
        <v>1</v>
      </c>
      <c r="F461" s="158" t="s">
        <v>340</v>
      </c>
      <c r="H461" s="159">
        <v>25.57</v>
      </c>
      <c r="L461" s="155"/>
      <c r="M461" s="160"/>
      <c r="N461" s="161"/>
      <c r="O461" s="161"/>
      <c r="P461" s="161"/>
      <c r="Q461" s="161"/>
      <c r="R461" s="161"/>
      <c r="S461" s="161"/>
      <c r="T461" s="162"/>
      <c r="AT461" s="157" t="s">
        <v>145</v>
      </c>
      <c r="AU461" s="157" t="s">
        <v>82</v>
      </c>
      <c r="AV461" s="13" t="s">
        <v>82</v>
      </c>
      <c r="AW461" s="13" t="s">
        <v>28</v>
      </c>
      <c r="AX461" s="13" t="s">
        <v>72</v>
      </c>
      <c r="AY461" s="157" t="s">
        <v>134</v>
      </c>
    </row>
    <row r="462" spans="1:65" s="13" customFormat="1">
      <c r="B462" s="155"/>
      <c r="D462" s="156" t="s">
        <v>145</v>
      </c>
      <c r="E462" s="157" t="s">
        <v>1</v>
      </c>
      <c r="F462" s="158" t="s">
        <v>341</v>
      </c>
      <c r="H462" s="159">
        <v>4</v>
      </c>
      <c r="L462" s="155"/>
      <c r="M462" s="160"/>
      <c r="N462" s="161"/>
      <c r="O462" s="161"/>
      <c r="P462" s="161"/>
      <c r="Q462" s="161"/>
      <c r="R462" s="161"/>
      <c r="S462" s="161"/>
      <c r="T462" s="162"/>
      <c r="AT462" s="157" t="s">
        <v>145</v>
      </c>
      <c r="AU462" s="157" t="s">
        <v>82</v>
      </c>
      <c r="AV462" s="13" t="s">
        <v>82</v>
      </c>
      <c r="AW462" s="13" t="s">
        <v>28</v>
      </c>
      <c r="AX462" s="13" t="s">
        <v>72</v>
      </c>
      <c r="AY462" s="157" t="s">
        <v>134</v>
      </c>
    </row>
    <row r="463" spans="1:65" s="13" customFormat="1">
      <c r="B463" s="155"/>
      <c r="D463" s="156" t="s">
        <v>145</v>
      </c>
      <c r="E463" s="157" t="s">
        <v>1</v>
      </c>
      <c r="F463" s="158" t="s">
        <v>304</v>
      </c>
      <c r="H463" s="159">
        <v>3361</v>
      </c>
      <c r="L463" s="155"/>
      <c r="M463" s="160"/>
      <c r="N463" s="161"/>
      <c r="O463" s="161"/>
      <c r="P463" s="161"/>
      <c r="Q463" s="161"/>
      <c r="R463" s="161"/>
      <c r="S463" s="161"/>
      <c r="T463" s="162"/>
      <c r="AT463" s="157" t="s">
        <v>145</v>
      </c>
      <c r="AU463" s="157" t="s">
        <v>82</v>
      </c>
      <c r="AV463" s="13" t="s">
        <v>82</v>
      </c>
      <c r="AW463" s="13" t="s">
        <v>28</v>
      </c>
      <c r="AX463" s="13" t="s">
        <v>72</v>
      </c>
      <c r="AY463" s="157" t="s">
        <v>134</v>
      </c>
    </row>
    <row r="464" spans="1:65" s="13" customFormat="1">
      <c r="B464" s="155"/>
      <c r="D464" s="156" t="s">
        <v>145</v>
      </c>
      <c r="E464" s="157" t="s">
        <v>1</v>
      </c>
      <c r="F464" s="158" t="s">
        <v>342</v>
      </c>
      <c r="H464" s="159">
        <v>127</v>
      </c>
      <c r="L464" s="155"/>
      <c r="M464" s="160"/>
      <c r="N464" s="161"/>
      <c r="O464" s="161"/>
      <c r="P464" s="161"/>
      <c r="Q464" s="161"/>
      <c r="R464" s="161"/>
      <c r="S464" s="161"/>
      <c r="T464" s="162"/>
      <c r="AT464" s="157" t="s">
        <v>145</v>
      </c>
      <c r="AU464" s="157" t="s">
        <v>82</v>
      </c>
      <c r="AV464" s="13" t="s">
        <v>82</v>
      </c>
      <c r="AW464" s="13" t="s">
        <v>28</v>
      </c>
      <c r="AX464" s="13" t="s">
        <v>72</v>
      </c>
      <c r="AY464" s="157" t="s">
        <v>134</v>
      </c>
    </row>
    <row r="465" spans="1:65" s="13" customFormat="1">
      <c r="B465" s="155"/>
      <c r="D465" s="156" t="s">
        <v>145</v>
      </c>
      <c r="E465" s="157" t="s">
        <v>1</v>
      </c>
      <c r="F465" s="158" t="s">
        <v>343</v>
      </c>
      <c r="H465" s="159">
        <v>971.4</v>
      </c>
      <c r="L465" s="155"/>
      <c r="M465" s="160"/>
      <c r="N465" s="161"/>
      <c r="O465" s="161"/>
      <c r="P465" s="161"/>
      <c r="Q465" s="161"/>
      <c r="R465" s="161"/>
      <c r="S465" s="161"/>
      <c r="T465" s="162"/>
      <c r="AT465" s="157" t="s">
        <v>145</v>
      </c>
      <c r="AU465" s="157" t="s">
        <v>82</v>
      </c>
      <c r="AV465" s="13" t="s">
        <v>82</v>
      </c>
      <c r="AW465" s="13" t="s">
        <v>28</v>
      </c>
      <c r="AX465" s="13" t="s">
        <v>72</v>
      </c>
      <c r="AY465" s="157" t="s">
        <v>134</v>
      </c>
    </row>
    <row r="466" spans="1:65" s="13" customFormat="1">
      <c r="B466" s="155"/>
      <c r="D466" s="156" t="s">
        <v>145</v>
      </c>
      <c r="E466" s="157" t="s">
        <v>1</v>
      </c>
      <c r="F466" s="158" t="s">
        <v>344</v>
      </c>
      <c r="H466" s="159">
        <v>23</v>
      </c>
      <c r="L466" s="155"/>
      <c r="M466" s="160"/>
      <c r="N466" s="161"/>
      <c r="O466" s="161"/>
      <c r="P466" s="161"/>
      <c r="Q466" s="161"/>
      <c r="R466" s="161"/>
      <c r="S466" s="161"/>
      <c r="T466" s="162"/>
      <c r="AT466" s="157" t="s">
        <v>145</v>
      </c>
      <c r="AU466" s="157" t="s">
        <v>82</v>
      </c>
      <c r="AV466" s="13" t="s">
        <v>82</v>
      </c>
      <c r="AW466" s="13" t="s">
        <v>28</v>
      </c>
      <c r="AX466" s="13" t="s">
        <v>72</v>
      </c>
      <c r="AY466" s="157" t="s">
        <v>134</v>
      </c>
    </row>
    <row r="467" spans="1:65" s="13" customFormat="1">
      <c r="B467" s="155"/>
      <c r="D467" s="156" t="s">
        <v>145</v>
      </c>
      <c r="E467" s="157" t="s">
        <v>1</v>
      </c>
      <c r="F467" s="158" t="s">
        <v>345</v>
      </c>
      <c r="H467" s="159">
        <v>7</v>
      </c>
      <c r="L467" s="155"/>
      <c r="M467" s="160"/>
      <c r="N467" s="161"/>
      <c r="O467" s="161"/>
      <c r="P467" s="161"/>
      <c r="Q467" s="161"/>
      <c r="R467" s="161"/>
      <c r="S467" s="161"/>
      <c r="T467" s="162"/>
      <c r="AT467" s="157" t="s">
        <v>145</v>
      </c>
      <c r="AU467" s="157" t="s">
        <v>82</v>
      </c>
      <c r="AV467" s="13" t="s">
        <v>82</v>
      </c>
      <c r="AW467" s="13" t="s">
        <v>28</v>
      </c>
      <c r="AX467" s="13" t="s">
        <v>72</v>
      </c>
      <c r="AY467" s="157" t="s">
        <v>134</v>
      </c>
    </row>
    <row r="468" spans="1:65" s="13" customFormat="1">
      <c r="B468" s="155"/>
      <c r="D468" s="156" t="s">
        <v>145</v>
      </c>
      <c r="E468" s="157" t="s">
        <v>1</v>
      </c>
      <c r="F468" s="158" t="s">
        <v>346</v>
      </c>
      <c r="H468" s="159">
        <v>12.6</v>
      </c>
      <c r="L468" s="155"/>
      <c r="M468" s="160"/>
      <c r="N468" s="161"/>
      <c r="O468" s="161"/>
      <c r="P468" s="161"/>
      <c r="Q468" s="161"/>
      <c r="R468" s="161"/>
      <c r="S468" s="161"/>
      <c r="T468" s="162"/>
      <c r="AT468" s="157" t="s">
        <v>145</v>
      </c>
      <c r="AU468" s="157" t="s">
        <v>82</v>
      </c>
      <c r="AV468" s="13" t="s">
        <v>82</v>
      </c>
      <c r="AW468" s="13" t="s">
        <v>28</v>
      </c>
      <c r="AX468" s="13" t="s">
        <v>72</v>
      </c>
      <c r="AY468" s="157" t="s">
        <v>134</v>
      </c>
    </row>
    <row r="469" spans="1:65" s="13" customFormat="1">
      <c r="B469" s="155"/>
      <c r="D469" s="156" t="s">
        <v>145</v>
      </c>
      <c r="E469" s="157" t="s">
        <v>1</v>
      </c>
      <c r="F469" s="158" t="s">
        <v>347</v>
      </c>
      <c r="H469" s="159">
        <v>80</v>
      </c>
      <c r="L469" s="155"/>
      <c r="M469" s="160"/>
      <c r="N469" s="161"/>
      <c r="O469" s="161"/>
      <c r="P469" s="161"/>
      <c r="Q469" s="161"/>
      <c r="R469" s="161"/>
      <c r="S469" s="161"/>
      <c r="T469" s="162"/>
      <c r="AT469" s="157" t="s">
        <v>145</v>
      </c>
      <c r="AU469" s="157" t="s">
        <v>82</v>
      </c>
      <c r="AV469" s="13" t="s">
        <v>82</v>
      </c>
      <c r="AW469" s="13" t="s">
        <v>28</v>
      </c>
      <c r="AX469" s="13" t="s">
        <v>72</v>
      </c>
      <c r="AY469" s="157" t="s">
        <v>134</v>
      </c>
    </row>
    <row r="470" spans="1:65" s="13" customFormat="1">
      <c r="B470" s="155"/>
      <c r="D470" s="156" t="s">
        <v>145</v>
      </c>
      <c r="E470" s="157" t="s">
        <v>1</v>
      </c>
      <c r="F470" s="158" t="s">
        <v>582</v>
      </c>
      <c r="H470" s="159">
        <v>140.9</v>
      </c>
      <c r="L470" s="155"/>
      <c r="M470" s="160"/>
      <c r="N470" s="161"/>
      <c r="O470" s="161"/>
      <c r="P470" s="161"/>
      <c r="Q470" s="161"/>
      <c r="R470" s="161"/>
      <c r="S470" s="161"/>
      <c r="T470" s="162"/>
      <c r="AT470" s="157" t="s">
        <v>145</v>
      </c>
      <c r="AU470" s="157" t="s">
        <v>82</v>
      </c>
      <c r="AV470" s="13" t="s">
        <v>82</v>
      </c>
      <c r="AW470" s="13" t="s">
        <v>28</v>
      </c>
      <c r="AX470" s="13" t="s">
        <v>72</v>
      </c>
      <c r="AY470" s="157" t="s">
        <v>134</v>
      </c>
    </row>
    <row r="471" spans="1:65" s="14" customFormat="1">
      <c r="B471" s="163"/>
      <c r="D471" s="156" t="s">
        <v>145</v>
      </c>
      <c r="E471" s="164" t="s">
        <v>1</v>
      </c>
      <c r="F471" s="165" t="s">
        <v>152</v>
      </c>
      <c r="H471" s="166">
        <v>9592.17</v>
      </c>
      <c r="L471" s="163"/>
      <c r="M471" s="167"/>
      <c r="N471" s="168"/>
      <c r="O471" s="168"/>
      <c r="P471" s="168"/>
      <c r="Q471" s="168"/>
      <c r="R471" s="168"/>
      <c r="S471" s="168"/>
      <c r="T471" s="169"/>
      <c r="AT471" s="164" t="s">
        <v>145</v>
      </c>
      <c r="AU471" s="164" t="s">
        <v>82</v>
      </c>
      <c r="AV471" s="14" t="s">
        <v>140</v>
      </c>
      <c r="AW471" s="14" t="s">
        <v>28</v>
      </c>
      <c r="AX471" s="14" t="s">
        <v>80</v>
      </c>
      <c r="AY471" s="164" t="s">
        <v>134</v>
      </c>
    </row>
    <row r="472" spans="1:65" s="2" customFormat="1" ht="24.15" customHeight="1">
      <c r="A472" s="29"/>
      <c r="B472" s="141"/>
      <c r="C472" s="142" t="s">
        <v>732</v>
      </c>
      <c r="D472" s="142" t="s">
        <v>136</v>
      </c>
      <c r="E472" s="143" t="s">
        <v>733</v>
      </c>
      <c r="F472" s="144" t="s">
        <v>734</v>
      </c>
      <c r="G472" s="145" t="s">
        <v>412</v>
      </c>
      <c r="H472" s="146">
        <v>1</v>
      </c>
      <c r="I472" s="147"/>
      <c r="J472" s="147">
        <f>ROUND(I472*H472,2)</f>
        <v>0</v>
      </c>
      <c r="K472" s="148"/>
      <c r="L472" s="30"/>
      <c r="M472" s="149" t="s">
        <v>1</v>
      </c>
      <c r="N472" s="150" t="s">
        <v>37</v>
      </c>
      <c r="O472" s="151">
        <v>0</v>
      </c>
      <c r="P472" s="151">
        <f>O472*H472</f>
        <v>0</v>
      </c>
      <c r="Q472" s="151">
        <v>1.4999999999999999E-2</v>
      </c>
      <c r="R472" s="151">
        <f>Q472*H472</f>
        <v>1.4999999999999999E-2</v>
      </c>
      <c r="S472" s="151">
        <v>0</v>
      </c>
      <c r="T472" s="152">
        <f>S472*H472</f>
        <v>0</v>
      </c>
      <c r="U472" s="29"/>
      <c r="V472" s="29"/>
      <c r="W472" s="29"/>
      <c r="X472" s="29"/>
      <c r="Y472" s="29"/>
      <c r="Z472" s="29"/>
      <c r="AA472" s="29"/>
      <c r="AB472" s="29"/>
      <c r="AC472" s="29"/>
      <c r="AD472" s="29"/>
      <c r="AE472" s="29"/>
      <c r="AR472" s="153" t="s">
        <v>140</v>
      </c>
      <c r="AT472" s="153" t="s">
        <v>136</v>
      </c>
      <c r="AU472" s="153" t="s">
        <v>82</v>
      </c>
      <c r="AY472" s="17" t="s">
        <v>134</v>
      </c>
      <c r="BE472" s="154">
        <f>IF(N472="základní",J472,0)</f>
        <v>0</v>
      </c>
      <c r="BF472" s="154">
        <f>IF(N472="snížená",J472,0)</f>
        <v>0</v>
      </c>
      <c r="BG472" s="154">
        <f>IF(N472="zákl. přenesená",J472,0)</f>
        <v>0</v>
      </c>
      <c r="BH472" s="154">
        <f>IF(N472="sníž. přenesená",J472,0)</f>
        <v>0</v>
      </c>
      <c r="BI472" s="154">
        <f>IF(N472="nulová",J472,0)</f>
        <v>0</v>
      </c>
      <c r="BJ472" s="17" t="s">
        <v>80</v>
      </c>
      <c r="BK472" s="154">
        <f>ROUND(I472*H472,2)</f>
        <v>0</v>
      </c>
      <c r="BL472" s="17" t="s">
        <v>140</v>
      </c>
      <c r="BM472" s="153" t="s">
        <v>735</v>
      </c>
    </row>
    <row r="473" spans="1:65" s="2" customFormat="1" ht="33" customHeight="1">
      <c r="A473" s="29"/>
      <c r="B473" s="141"/>
      <c r="C473" s="142" t="s">
        <v>736</v>
      </c>
      <c r="D473" s="142" t="s">
        <v>136</v>
      </c>
      <c r="E473" s="143" t="s">
        <v>737</v>
      </c>
      <c r="F473" s="144" t="s">
        <v>738</v>
      </c>
      <c r="G473" s="145" t="s">
        <v>412</v>
      </c>
      <c r="H473" s="146">
        <v>1</v>
      </c>
      <c r="I473" s="147"/>
      <c r="J473" s="147">
        <f>ROUND(I473*H473,2)</f>
        <v>0</v>
      </c>
      <c r="K473" s="148"/>
      <c r="L473" s="30"/>
      <c r="M473" s="149" t="s">
        <v>1</v>
      </c>
      <c r="N473" s="150" t="s">
        <v>37</v>
      </c>
      <c r="O473" s="151">
        <v>0</v>
      </c>
      <c r="P473" s="151">
        <f>O473*H473</f>
        <v>0</v>
      </c>
      <c r="Q473" s="151">
        <v>0.01</v>
      </c>
      <c r="R473" s="151">
        <f>Q473*H473</f>
        <v>0.01</v>
      </c>
      <c r="S473" s="151">
        <v>0</v>
      </c>
      <c r="T473" s="152">
        <f>S473*H473</f>
        <v>0</v>
      </c>
      <c r="U473" s="29"/>
      <c r="V473" s="29"/>
      <c r="W473" s="29"/>
      <c r="X473" s="29"/>
      <c r="Y473" s="29"/>
      <c r="Z473" s="29"/>
      <c r="AA473" s="29"/>
      <c r="AB473" s="29"/>
      <c r="AC473" s="29"/>
      <c r="AD473" s="29"/>
      <c r="AE473" s="29"/>
      <c r="AR473" s="153" t="s">
        <v>140</v>
      </c>
      <c r="AT473" s="153" t="s">
        <v>136</v>
      </c>
      <c r="AU473" s="153" t="s">
        <v>82</v>
      </c>
      <c r="AY473" s="17" t="s">
        <v>134</v>
      </c>
      <c r="BE473" s="154">
        <f>IF(N473="základní",J473,0)</f>
        <v>0</v>
      </c>
      <c r="BF473" s="154">
        <f>IF(N473="snížená",J473,0)</f>
        <v>0</v>
      </c>
      <c r="BG473" s="154">
        <f>IF(N473="zákl. přenesená",J473,0)</f>
        <v>0</v>
      </c>
      <c r="BH473" s="154">
        <f>IF(N473="sníž. přenesená",J473,0)</f>
        <v>0</v>
      </c>
      <c r="BI473" s="154">
        <f>IF(N473="nulová",J473,0)</f>
        <v>0</v>
      </c>
      <c r="BJ473" s="17" t="s">
        <v>80</v>
      </c>
      <c r="BK473" s="154">
        <f>ROUND(I473*H473,2)</f>
        <v>0</v>
      </c>
      <c r="BL473" s="17" t="s">
        <v>140</v>
      </c>
      <c r="BM473" s="153" t="s">
        <v>739</v>
      </c>
    </row>
    <row r="474" spans="1:65" s="2" customFormat="1" ht="16.5" customHeight="1">
      <c r="A474" s="29"/>
      <c r="B474" s="141"/>
      <c r="C474" s="142" t="s">
        <v>740</v>
      </c>
      <c r="D474" s="142" t="s">
        <v>136</v>
      </c>
      <c r="E474" s="143" t="s">
        <v>741</v>
      </c>
      <c r="F474" s="144" t="s">
        <v>742</v>
      </c>
      <c r="G474" s="145" t="s">
        <v>199</v>
      </c>
      <c r="H474" s="146">
        <v>15</v>
      </c>
      <c r="I474" s="147"/>
      <c r="J474" s="147">
        <f>ROUND(I474*H474,2)</f>
        <v>0</v>
      </c>
      <c r="K474" s="148"/>
      <c r="L474" s="30"/>
      <c r="M474" s="149" t="s">
        <v>1</v>
      </c>
      <c r="N474" s="150" t="s">
        <v>37</v>
      </c>
      <c r="O474" s="151">
        <v>6.4359999999999999</v>
      </c>
      <c r="P474" s="151">
        <f>O474*H474</f>
        <v>96.539999999999992</v>
      </c>
      <c r="Q474" s="151">
        <v>0</v>
      </c>
      <c r="R474" s="151">
        <f>Q474*H474</f>
        <v>0</v>
      </c>
      <c r="S474" s="151">
        <v>2</v>
      </c>
      <c r="T474" s="152">
        <f>S474*H474</f>
        <v>30</v>
      </c>
      <c r="U474" s="29"/>
      <c r="V474" s="29"/>
      <c r="W474" s="29"/>
      <c r="X474" s="29"/>
      <c r="Y474" s="29"/>
      <c r="Z474" s="29"/>
      <c r="AA474" s="29"/>
      <c r="AB474" s="29"/>
      <c r="AC474" s="29"/>
      <c r="AD474" s="29"/>
      <c r="AE474" s="29"/>
      <c r="AR474" s="153" t="s">
        <v>140</v>
      </c>
      <c r="AT474" s="153" t="s">
        <v>136</v>
      </c>
      <c r="AU474" s="153" t="s">
        <v>82</v>
      </c>
      <c r="AY474" s="17" t="s">
        <v>134</v>
      </c>
      <c r="BE474" s="154">
        <f>IF(N474="základní",J474,0)</f>
        <v>0</v>
      </c>
      <c r="BF474" s="154">
        <f>IF(N474="snížená",J474,0)</f>
        <v>0</v>
      </c>
      <c r="BG474" s="154">
        <f>IF(N474="zákl. přenesená",J474,0)</f>
        <v>0</v>
      </c>
      <c r="BH474" s="154">
        <f>IF(N474="sníž. přenesená",J474,0)</f>
        <v>0</v>
      </c>
      <c r="BI474" s="154">
        <f>IF(N474="nulová",J474,0)</f>
        <v>0</v>
      </c>
      <c r="BJ474" s="17" t="s">
        <v>80</v>
      </c>
      <c r="BK474" s="154">
        <f>ROUND(I474*H474,2)</f>
        <v>0</v>
      </c>
      <c r="BL474" s="17" t="s">
        <v>140</v>
      </c>
      <c r="BM474" s="153" t="s">
        <v>743</v>
      </c>
    </row>
    <row r="475" spans="1:65" s="15" customFormat="1">
      <c r="B475" s="170"/>
      <c r="D475" s="156" t="s">
        <v>145</v>
      </c>
      <c r="E475" s="171" t="s">
        <v>1</v>
      </c>
      <c r="F475" s="172" t="s">
        <v>744</v>
      </c>
      <c r="H475" s="171" t="s">
        <v>1</v>
      </c>
      <c r="L475" s="170"/>
      <c r="M475" s="173"/>
      <c r="N475" s="174"/>
      <c r="O475" s="174"/>
      <c r="P475" s="174"/>
      <c r="Q475" s="174"/>
      <c r="R475" s="174"/>
      <c r="S475" s="174"/>
      <c r="T475" s="175"/>
      <c r="AT475" s="171" t="s">
        <v>145</v>
      </c>
      <c r="AU475" s="171" t="s">
        <v>82</v>
      </c>
      <c r="AV475" s="15" t="s">
        <v>80</v>
      </c>
      <c r="AW475" s="15" t="s">
        <v>28</v>
      </c>
      <c r="AX475" s="15" t="s">
        <v>72</v>
      </c>
      <c r="AY475" s="171" t="s">
        <v>134</v>
      </c>
    </row>
    <row r="476" spans="1:65" s="13" customFormat="1">
      <c r="B476" s="155"/>
      <c r="D476" s="156" t="s">
        <v>145</v>
      </c>
      <c r="E476" s="157" t="s">
        <v>1</v>
      </c>
      <c r="F476" s="158" t="s">
        <v>745</v>
      </c>
      <c r="H476" s="159">
        <v>15</v>
      </c>
      <c r="L476" s="155"/>
      <c r="M476" s="160"/>
      <c r="N476" s="161"/>
      <c r="O476" s="161"/>
      <c r="P476" s="161"/>
      <c r="Q476" s="161"/>
      <c r="R476" s="161"/>
      <c r="S476" s="161"/>
      <c r="T476" s="162"/>
      <c r="AT476" s="157" t="s">
        <v>145</v>
      </c>
      <c r="AU476" s="157" t="s">
        <v>82</v>
      </c>
      <c r="AV476" s="13" t="s">
        <v>82</v>
      </c>
      <c r="AW476" s="13" t="s">
        <v>28</v>
      </c>
      <c r="AX476" s="13" t="s">
        <v>72</v>
      </c>
      <c r="AY476" s="157" t="s">
        <v>134</v>
      </c>
    </row>
    <row r="477" spans="1:65" s="14" customFormat="1">
      <c r="B477" s="163"/>
      <c r="D477" s="156" t="s">
        <v>145</v>
      </c>
      <c r="E477" s="164" t="s">
        <v>1</v>
      </c>
      <c r="F477" s="165" t="s">
        <v>152</v>
      </c>
      <c r="H477" s="166">
        <v>15</v>
      </c>
      <c r="L477" s="163"/>
      <c r="M477" s="167"/>
      <c r="N477" s="168"/>
      <c r="O477" s="168"/>
      <c r="P477" s="168"/>
      <c r="Q477" s="168"/>
      <c r="R477" s="168"/>
      <c r="S477" s="168"/>
      <c r="T477" s="169"/>
      <c r="AT477" s="164" t="s">
        <v>145</v>
      </c>
      <c r="AU477" s="164" t="s">
        <v>82</v>
      </c>
      <c r="AV477" s="14" t="s">
        <v>140</v>
      </c>
      <c r="AW477" s="14" t="s">
        <v>28</v>
      </c>
      <c r="AX477" s="14" t="s">
        <v>80</v>
      </c>
      <c r="AY477" s="164" t="s">
        <v>134</v>
      </c>
    </row>
    <row r="478" spans="1:65" s="2" customFormat="1" ht="16.5" customHeight="1">
      <c r="A478" s="29"/>
      <c r="B478" s="141"/>
      <c r="C478" s="142" t="s">
        <v>746</v>
      </c>
      <c r="D478" s="142" t="s">
        <v>136</v>
      </c>
      <c r="E478" s="143" t="s">
        <v>747</v>
      </c>
      <c r="F478" s="144" t="s">
        <v>748</v>
      </c>
      <c r="G478" s="145" t="s">
        <v>193</v>
      </c>
      <c r="H478" s="146">
        <v>93</v>
      </c>
      <c r="I478" s="147"/>
      <c r="J478" s="147">
        <f>ROUND(I478*H478,2)</f>
        <v>0</v>
      </c>
      <c r="K478" s="148"/>
      <c r="L478" s="30"/>
      <c r="M478" s="149" t="s">
        <v>1</v>
      </c>
      <c r="N478" s="150" t="s">
        <v>37</v>
      </c>
      <c r="O478" s="151">
        <v>0.11</v>
      </c>
      <c r="P478" s="151">
        <f>O478*H478</f>
        <v>10.23</v>
      </c>
      <c r="Q478" s="151">
        <v>0</v>
      </c>
      <c r="R478" s="151">
        <f>Q478*H478</f>
        <v>0</v>
      </c>
      <c r="S478" s="151">
        <v>0.25</v>
      </c>
      <c r="T478" s="152">
        <f>S478*H478</f>
        <v>23.25</v>
      </c>
      <c r="U478" s="29"/>
      <c r="V478" s="29"/>
      <c r="W478" s="29"/>
      <c r="X478" s="29"/>
      <c r="Y478" s="29"/>
      <c r="Z478" s="29"/>
      <c r="AA478" s="29"/>
      <c r="AB478" s="29"/>
      <c r="AC478" s="29"/>
      <c r="AD478" s="29"/>
      <c r="AE478" s="29"/>
      <c r="AR478" s="153" t="s">
        <v>140</v>
      </c>
      <c r="AT478" s="153" t="s">
        <v>136</v>
      </c>
      <c r="AU478" s="153" t="s">
        <v>82</v>
      </c>
      <c r="AY478" s="17" t="s">
        <v>134</v>
      </c>
      <c r="BE478" s="154">
        <f>IF(N478="základní",J478,0)</f>
        <v>0</v>
      </c>
      <c r="BF478" s="154">
        <f>IF(N478="snížená",J478,0)</f>
        <v>0</v>
      </c>
      <c r="BG478" s="154">
        <f>IF(N478="zákl. přenesená",J478,0)</f>
        <v>0</v>
      </c>
      <c r="BH478" s="154">
        <f>IF(N478="sníž. přenesená",J478,0)</f>
        <v>0</v>
      </c>
      <c r="BI478" s="154">
        <f>IF(N478="nulová",J478,0)</f>
        <v>0</v>
      </c>
      <c r="BJ478" s="17" t="s">
        <v>80</v>
      </c>
      <c r="BK478" s="154">
        <f>ROUND(I478*H478,2)</f>
        <v>0</v>
      </c>
      <c r="BL478" s="17" t="s">
        <v>140</v>
      </c>
      <c r="BM478" s="153" t="s">
        <v>749</v>
      </c>
    </row>
    <row r="479" spans="1:65" s="13" customFormat="1">
      <c r="B479" s="155"/>
      <c r="D479" s="156" t="s">
        <v>145</v>
      </c>
      <c r="E479" s="157" t="s">
        <v>1</v>
      </c>
      <c r="F479" s="158" t="s">
        <v>750</v>
      </c>
      <c r="H479" s="159">
        <v>93</v>
      </c>
      <c r="L479" s="155"/>
      <c r="M479" s="160"/>
      <c r="N479" s="161"/>
      <c r="O479" s="161"/>
      <c r="P479" s="161"/>
      <c r="Q479" s="161"/>
      <c r="R479" s="161"/>
      <c r="S479" s="161"/>
      <c r="T479" s="162"/>
      <c r="AT479" s="157" t="s">
        <v>145</v>
      </c>
      <c r="AU479" s="157" t="s">
        <v>82</v>
      </c>
      <c r="AV479" s="13" t="s">
        <v>82</v>
      </c>
      <c r="AW479" s="13" t="s">
        <v>28</v>
      </c>
      <c r="AX479" s="13" t="s">
        <v>80</v>
      </c>
      <c r="AY479" s="157" t="s">
        <v>134</v>
      </c>
    </row>
    <row r="480" spans="1:65" s="2" customFormat="1" ht="24.15" customHeight="1">
      <c r="A480" s="29"/>
      <c r="B480" s="141"/>
      <c r="C480" s="142" t="s">
        <v>751</v>
      </c>
      <c r="D480" s="142" t="s">
        <v>136</v>
      </c>
      <c r="E480" s="143" t="s">
        <v>752</v>
      </c>
      <c r="F480" s="144" t="s">
        <v>753</v>
      </c>
      <c r="G480" s="145" t="s">
        <v>156</v>
      </c>
      <c r="H480" s="146">
        <v>31</v>
      </c>
      <c r="I480" s="147"/>
      <c r="J480" s="147">
        <f>ROUND(I480*H480,2)</f>
        <v>0</v>
      </c>
      <c r="K480" s="148"/>
      <c r="L480" s="30"/>
      <c r="M480" s="149" t="s">
        <v>1</v>
      </c>
      <c r="N480" s="150" t="s">
        <v>37</v>
      </c>
      <c r="O480" s="151">
        <v>0.5</v>
      </c>
      <c r="P480" s="151">
        <f>O480*H480</f>
        <v>15.5</v>
      </c>
      <c r="Q480" s="151">
        <v>0</v>
      </c>
      <c r="R480" s="151">
        <f>Q480*H480</f>
        <v>0</v>
      </c>
      <c r="S480" s="151">
        <v>0.16500000000000001</v>
      </c>
      <c r="T480" s="152">
        <f>S480*H480</f>
        <v>5.1150000000000002</v>
      </c>
      <c r="U480" s="29"/>
      <c r="V480" s="29"/>
      <c r="W480" s="29"/>
      <c r="X480" s="29"/>
      <c r="Y480" s="29"/>
      <c r="Z480" s="29"/>
      <c r="AA480" s="29"/>
      <c r="AB480" s="29"/>
      <c r="AC480" s="29"/>
      <c r="AD480" s="29"/>
      <c r="AE480" s="29"/>
      <c r="AR480" s="153" t="s">
        <v>140</v>
      </c>
      <c r="AT480" s="153" t="s">
        <v>136</v>
      </c>
      <c r="AU480" s="153" t="s">
        <v>82</v>
      </c>
      <c r="AY480" s="17" t="s">
        <v>134</v>
      </c>
      <c r="BE480" s="154">
        <f>IF(N480="základní",J480,0)</f>
        <v>0</v>
      </c>
      <c r="BF480" s="154">
        <f>IF(N480="snížená",J480,0)</f>
        <v>0</v>
      </c>
      <c r="BG480" s="154">
        <f>IF(N480="zákl. přenesená",J480,0)</f>
        <v>0</v>
      </c>
      <c r="BH480" s="154">
        <f>IF(N480="sníž. přenesená",J480,0)</f>
        <v>0</v>
      </c>
      <c r="BI480" s="154">
        <f>IF(N480="nulová",J480,0)</f>
        <v>0</v>
      </c>
      <c r="BJ480" s="17" t="s">
        <v>80</v>
      </c>
      <c r="BK480" s="154">
        <f>ROUND(I480*H480,2)</f>
        <v>0</v>
      </c>
      <c r="BL480" s="17" t="s">
        <v>140</v>
      </c>
      <c r="BM480" s="153" t="s">
        <v>754</v>
      </c>
    </row>
    <row r="481" spans="1:65" s="2" customFormat="1" ht="24.15" customHeight="1">
      <c r="A481" s="29"/>
      <c r="B481" s="141"/>
      <c r="C481" s="142" t="s">
        <v>755</v>
      </c>
      <c r="D481" s="142" t="s">
        <v>136</v>
      </c>
      <c r="E481" s="143" t="s">
        <v>756</v>
      </c>
      <c r="F481" s="144" t="s">
        <v>757</v>
      </c>
      <c r="G481" s="145" t="s">
        <v>193</v>
      </c>
      <c r="H481" s="146">
        <v>61</v>
      </c>
      <c r="I481" s="147"/>
      <c r="J481" s="147">
        <f>ROUND(I481*H481,2)</f>
        <v>0</v>
      </c>
      <c r="K481" s="148"/>
      <c r="L481" s="30"/>
      <c r="M481" s="149" t="s">
        <v>1</v>
      </c>
      <c r="N481" s="150" t="s">
        <v>37</v>
      </c>
      <c r="O481" s="151">
        <v>0.21</v>
      </c>
      <c r="P481" s="151">
        <f>O481*H481</f>
        <v>12.809999999999999</v>
      </c>
      <c r="Q481" s="151">
        <v>0</v>
      </c>
      <c r="R481" s="151">
        <f>Q481*H481</f>
        <v>0</v>
      </c>
      <c r="S481" s="151">
        <v>2.48E-3</v>
      </c>
      <c r="T481" s="152">
        <f>S481*H481</f>
        <v>0.15128</v>
      </c>
      <c r="U481" s="29"/>
      <c r="V481" s="29"/>
      <c r="W481" s="29"/>
      <c r="X481" s="29"/>
      <c r="Y481" s="29"/>
      <c r="Z481" s="29"/>
      <c r="AA481" s="29"/>
      <c r="AB481" s="29"/>
      <c r="AC481" s="29"/>
      <c r="AD481" s="29"/>
      <c r="AE481" s="29"/>
      <c r="AR481" s="153" t="s">
        <v>140</v>
      </c>
      <c r="AT481" s="153" t="s">
        <v>136</v>
      </c>
      <c r="AU481" s="153" t="s">
        <v>82</v>
      </c>
      <c r="AY481" s="17" t="s">
        <v>134</v>
      </c>
      <c r="BE481" s="154">
        <f>IF(N481="základní",J481,0)</f>
        <v>0</v>
      </c>
      <c r="BF481" s="154">
        <f>IF(N481="snížená",J481,0)</f>
        <v>0</v>
      </c>
      <c r="BG481" s="154">
        <f>IF(N481="zákl. přenesená",J481,0)</f>
        <v>0</v>
      </c>
      <c r="BH481" s="154">
        <f>IF(N481="sníž. přenesená",J481,0)</f>
        <v>0</v>
      </c>
      <c r="BI481" s="154">
        <f>IF(N481="nulová",J481,0)</f>
        <v>0</v>
      </c>
      <c r="BJ481" s="17" t="s">
        <v>80</v>
      </c>
      <c r="BK481" s="154">
        <f>ROUND(I481*H481,2)</f>
        <v>0</v>
      </c>
      <c r="BL481" s="17" t="s">
        <v>140</v>
      </c>
      <c r="BM481" s="153" t="s">
        <v>758</v>
      </c>
    </row>
    <row r="482" spans="1:65" s="12" customFormat="1" ht="22.8" customHeight="1">
      <c r="B482" s="129"/>
      <c r="D482" s="130" t="s">
        <v>71</v>
      </c>
      <c r="E482" s="139" t="s">
        <v>759</v>
      </c>
      <c r="F482" s="139" t="s">
        <v>760</v>
      </c>
      <c r="J482" s="140">
        <f>BK482</f>
        <v>0</v>
      </c>
      <c r="L482" s="129"/>
      <c r="M482" s="133"/>
      <c r="N482" s="134"/>
      <c r="O482" s="134"/>
      <c r="P482" s="135">
        <f>SUM(P483:P495)</f>
        <v>348.29651999999999</v>
      </c>
      <c r="Q482" s="134"/>
      <c r="R482" s="135">
        <f>SUM(R483:R495)</f>
        <v>0</v>
      </c>
      <c r="S482" s="134"/>
      <c r="T482" s="136">
        <f>SUM(T483:T495)</f>
        <v>0</v>
      </c>
      <c r="AR482" s="130" t="s">
        <v>80</v>
      </c>
      <c r="AT482" s="137" t="s">
        <v>71</v>
      </c>
      <c r="AU482" s="137" t="s">
        <v>80</v>
      </c>
      <c r="AY482" s="130" t="s">
        <v>134</v>
      </c>
      <c r="BK482" s="138">
        <f>SUM(BK483:BK495)</f>
        <v>0</v>
      </c>
    </row>
    <row r="483" spans="1:65" s="2" customFormat="1" ht="33" customHeight="1">
      <c r="A483" s="29"/>
      <c r="B483" s="141"/>
      <c r="C483" s="142" t="s">
        <v>761</v>
      </c>
      <c r="D483" s="142" t="s">
        <v>136</v>
      </c>
      <c r="E483" s="143" t="s">
        <v>762</v>
      </c>
      <c r="F483" s="144" t="s">
        <v>763</v>
      </c>
      <c r="G483" s="145" t="s">
        <v>206</v>
      </c>
      <c r="H483" s="146">
        <v>205.9</v>
      </c>
      <c r="I483" s="147"/>
      <c r="J483" s="147">
        <f>ROUND(I483*H483,2)</f>
        <v>0</v>
      </c>
      <c r="K483" s="148"/>
      <c r="L483" s="30"/>
      <c r="M483" s="149" t="s">
        <v>1</v>
      </c>
      <c r="N483" s="150" t="s">
        <v>37</v>
      </c>
      <c r="O483" s="151">
        <v>0</v>
      </c>
      <c r="P483" s="151">
        <f>O483*H483</f>
        <v>0</v>
      </c>
      <c r="Q483" s="151">
        <v>0</v>
      </c>
      <c r="R483" s="151">
        <f>Q483*H483</f>
        <v>0</v>
      </c>
      <c r="S483" s="151">
        <v>0</v>
      </c>
      <c r="T483" s="152">
        <f>S483*H483</f>
        <v>0</v>
      </c>
      <c r="U483" s="29"/>
      <c r="V483" s="29"/>
      <c r="W483" s="29"/>
      <c r="X483" s="29"/>
      <c r="Y483" s="29"/>
      <c r="Z483" s="29"/>
      <c r="AA483" s="29"/>
      <c r="AB483" s="29"/>
      <c r="AC483" s="29"/>
      <c r="AD483" s="29"/>
      <c r="AE483" s="29"/>
      <c r="AR483" s="153" t="s">
        <v>140</v>
      </c>
      <c r="AT483" s="153" t="s">
        <v>136</v>
      </c>
      <c r="AU483" s="153" t="s">
        <v>82</v>
      </c>
      <c r="AY483" s="17" t="s">
        <v>134</v>
      </c>
      <c r="BE483" s="154">
        <f>IF(N483="základní",J483,0)</f>
        <v>0</v>
      </c>
      <c r="BF483" s="154">
        <f>IF(N483="snížená",J483,0)</f>
        <v>0</v>
      </c>
      <c r="BG483" s="154">
        <f>IF(N483="zákl. přenesená",J483,0)</f>
        <v>0</v>
      </c>
      <c r="BH483" s="154">
        <f>IF(N483="sníž. přenesená",J483,0)</f>
        <v>0</v>
      </c>
      <c r="BI483" s="154">
        <f>IF(N483="nulová",J483,0)</f>
        <v>0</v>
      </c>
      <c r="BJ483" s="17" t="s">
        <v>80</v>
      </c>
      <c r="BK483" s="154">
        <f>ROUND(I483*H483,2)</f>
        <v>0</v>
      </c>
      <c r="BL483" s="17" t="s">
        <v>140</v>
      </c>
      <c r="BM483" s="153" t="s">
        <v>764</v>
      </c>
    </row>
    <row r="484" spans="1:65" s="13" customFormat="1">
      <c r="B484" s="155"/>
      <c r="D484" s="156" t="s">
        <v>145</v>
      </c>
      <c r="E484" s="157" t="s">
        <v>1</v>
      </c>
      <c r="F484" s="158" t="s">
        <v>765</v>
      </c>
      <c r="H484" s="159">
        <v>205.9</v>
      </c>
      <c r="L484" s="155"/>
      <c r="M484" s="160"/>
      <c r="N484" s="161"/>
      <c r="O484" s="161"/>
      <c r="P484" s="161"/>
      <c r="Q484" s="161"/>
      <c r="R484" s="161"/>
      <c r="S484" s="161"/>
      <c r="T484" s="162"/>
      <c r="AT484" s="157" t="s">
        <v>145</v>
      </c>
      <c r="AU484" s="157" t="s">
        <v>82</v>
      </c>
      <c r="AV484" s="13" t="s">
        <v>82</v>
      </c>
      <c r="AW484" s="13" t="s">
        <v>28</v>
      </c>
      <c r="AX484" s="13" t="s">
        <v>80</v>
      </c>
      <c r="AY484" s="157" t="s">
        <v>134</v>
      </c>
    </row>
    <row r="485" spans="1:65" s="2" customFormat="1" ht="33" customHeight="1">
      <c r="A485" s="29"/>
      <c r="B485" s="141"/>
      <c r="C485" s="142" t="s">
        <v>766</v>
      </c>
      <c r="D485" s="142" t="s">
        <v>136</v>
      </c>
      <c r="E485" s="143" t="s">
        <v>767</v>
      </c>
      <c r="F485" s="144" t="s">
        <v>768</v>
      </c>
      <c r="G485" s="145" t="s">
        <v>206</v>
      </c>
      <c r="H485" s="146">
        <v>28.515999999999998</v>
      </c>
      <c r="I485" s="147"/>
      <c r="J485" s="147">
        <f>ROUND(I485*H485,2)</f>
        <v>0</v>
      </c>
      <c r="K485" s="148"/>
      <c r="L485" s="30"/>
      <c r="M485" s="149" t="s">
        <v>1</v>
      </c>
      <c r="N485" s="150" t="s">
        <v>37</v>
      </c>
      <c r="O485" s="151">
        <v>0</v>
      </c>
      <c r="P485" s="151">
        <f>O485*H485</f>
        <v>0</v>
      </c>
      <c r="Q485" s="151">
        <v>0</v>
      </c>
      <c r="R485" s="151">
        <f>Q485*H485</f>
        <v>0</v>
      </c>
      <c r="S485" s="151">
        <v>0</v>
      </c>
      <c r="T485" s="152">
        <f>S485*H485</f>
        <v>0</v>
      </c>
      <c r="U485" s="29"/>
      <c r="V485" s="29"/>
      <c r="W485" s="29"/>
      <c r="X485" s="29"/>
      <c r="Y485" s="29"/>
      <c r="Z485" s="29"/>
      <c r="AA485" s="29"/>
      <c r="AB485" s="29"/>
      <c r="AC485" s="29"/>
      <c r="AD485" s="29"/>
      <c r="AE485" s="29"/>
      <c r="AR485" s="153" t="s">
        <v>140</v>
      </c>
      <c r="AT485" s="153" t="s">
        <v>136</v>
      </c>
      <c r="AU485" s="153" t="s">
        <v>82</v>
      </c>
      <c r="AY485" s="17" t="s">
        <v>134</v>
      </c>
      <c r="BE485" s="154">
        <f>IF(N485="základní",J485,0)</f>
        <v>0</v>
      </c>
      <c r="BF485" s="154">
        <f>IF(N485="snížená",J485,0)</f>
        <v>0</v>
      </c>
      <c r="BG485" s="154">
        <f>IF(N485="zákl. přenesená",J485,0)</f>
        <v>0</v>
      </c>
      <c r="BH485" s="154">
        <f>IF(N485="sníž. přenesená",J485,0)</f>
        <v>0</v>
      </c>
      <c r="BI485" s="154">
        <f>IF(N485="nulová",J485,0)</f>
        <v>0</v>
      </c>
      <c r="BJ485" s="17" t="s">
        <v>80</v>
      </c>
      <c r="BK485" s="154">
        <f>ROUND(I485*H485,2)</f>
        <v>0</v>
      </c>
      <c r="BL485" s="17" t="s">
        <v>140</v>
      </c>
      <c r="BM485" s="153" t="s">
        <v>769</v>
      </c>
    </row>
    <row r="486" spans="1:65" s="13" customFormat="1">
      <c r="B486" s="155"/>
      <c r="D486" s="156" t="s">
        <v>145</v>
      </c>
      <c r="E486" s="157" t="s">
        <v>1</v>
      </c>
      <c r="F486" s="158" t="s">
        <v>770</v>
      </c>
      <c r="H486" s="159">
        <v>28.515999999999998</v>
      </c>
      <c r="L486" s="155"/>
      <c r="M486" s="160"/>
      <c r="N486" s="161"/>
      <c r="O486" s="161"/>
      <c r="P486" s="161"/>
      <c r="Q486" s="161"/>
      <c r="R486" s="161"/>
      <c r="S486" s="161"/>
      <c r="T486" s="162"/>
      <c r="AT486" s="157" t="s">
        <v>145</v>
      </c>
      <c r="AU486" s="157" t="s">
        <v>82</v>
      </c>
      <c r="AV486" s="13" t="s">
        <v>82</v>
      </c>
      <c r="AW486" s="13" t="s">
        <v>28</v>
      </c>
      <c r="AX486" s="13" t="s">
        <v>80</v>
      </c>
      <c r="AY486" s="157" t="s">
        <v>134</v>
      </c>
    </row>
    <row r="487" spans="1:65" s="2" customFormat="1" ht="24.15" customHeight="1">
      <c r="A487" s="29"/>
      <c r="B487" s="141"/>
      <c r="C487" s="142" t="s">
        <v>771</v>
      </c>
      <c r="D487" s="142" t="s">
        <v>136</v>
      </c>
      <c r="E487" s="143" t="s">
        <v>772</v>
      </c>
      <c r="F487" s="144" t="s">
        <v>279</v>
      </c>
      <c r="G487" s="145" t="s">
        <v>206</v>
      </c>
      <c r="H487" s="146">
        <v>584.35</v>
      </c>
      <c r="I487" s="147"/>
      <c r="J487" s="147">
        <f>ROUND(I487*H487,2)</f>
        <v>0</v>
      </c>
      <c r="K487" s="148"/>
      <c r="L487" s="30"/>
      <c r="M487" s="149" t="s">
        <v>1</v>
      </c>
      <c r="N487" s="150" t="s">
        <v>37</v>
      </c>
      <c r="O487" s="151">
        <v>0</v>
      </c>
      <c r="P487" s="151">
        <f>O487*H487</f>
        <v>0</v>
      </c>
      <c r="Q487" s="151">
        <v>0</v>
      </c>
      <c r="R487" s="151">
        <f>Q487*H487</f>
        <v>0</v>
      </c>
      <c r="S487" s="151">
        <v>0</v>
      </c>
      <c r="T487" s="152">
        <f>S487*H487</f>
        <v>0</v>
      </c>
      <c r="U487" s="29"/>
      <c r="V487" s="29"/>
      <c r="W487" s="29"/>
      <c r="X487" s="29"/>
      <c r="Y487" s="29"/>
      <c r="Z487" s="29"/>
      <c r="AA487" s="29"/>
      <c r="AB487" s="29"/>
      <c r="AC487" s="29"/>
      <c r="AD487" s="29"/>
      <c r="AE487" s="29"/>
      <c r="AR487" s="153" t="s">
        <v>140</v>
      </c>
      <c r="AT487" s="153" t="s">
        <v>136</v>
      </c>
      <c r="AU487" s="153" t="s">
        <v>82</v>
      </c>
      <c r="AY487" s="17" t="s">
        <v>134</v>
      </c>
      <c r="BE487" s="154">
        <f>IF(N487="základní",J487,0)</f>
        <v>0</v>
      </c>
      <c r="BF487" s="154">
        <f>IF(N487="snížená",J487,0)</f>
        <v>0</v>
      </c>
      <c r="BG487" s="154">
        <f>IF(N487="zákl. přenesená",J487,0)</f>
        <v>0</v>
      </c>
      <c r="BH487" s="154">
        <f>IF(N487="sníž. přenesená",J487,0)</f>
        <v>0</v>
      </c>
      <c r="BI487" s="154">
        <f>IF(N487="nulová",J487,0)</f>
        <v>0</v>
      </c>
      <c r="BJ487" s="17" t="s">
        <v>80</v>
      </c>
      <c r="BK487" s="154">
        <f>ROUND(I487*H487,2)</f>
        <v>0</v>
      </c>
      <c r="BL487" s="17" t="s">
        <v>140</v>
      </c>
      <c r="BM487" s="153" t="s">
        <v>773</v>
      </c>
    </row>
    <row r="488" spans="1:65" s="13" customFormat="1">
      <c r="B488" s="155"/>
      <c r="D488" s="156" t="s">
        <v>145</v>
      </c>
      <c r="E488" s="157" t="s">
        <v>1</v>
      </c>
      <c r="F488" s="158" t="s">
        <v>774</v>
      </c>
      <c r="H488" s="159">
        <v>584.35</v>
      </c>
      <c r="L488" s="155"/>
      <c r="M488" s="160"/>
      <c r="N488" s="161"/>
      <c r="O488" s="161"/>
      <c r="P488" s="161"/>
      <c r="Q488" s="161"/>
      <c r="R488" s="161"/>
      <c r="S488" s="161"/>
      <c r="T488" s="162"/>
      <c r="AT488" s="157" t="s">
        <v>145</v>
      </c>
      <c r="AU488" s="157" t="s">
        <v>82</v>
      </c>
      <c r="AV488" s="13" t="s">
        <v>82</v>
      </c>
      <c r="AW488" s="13" t="s">
        <v>28</v>
      </c>
      <c r="AX488" s="13" t="s">
        <v>80</v>
      </c>
      <c r="AY488" s="157" t="s">
        <v>134</v>
      </c>
    </row>
    <row r="489" spans="1:65" s="2" customFormat="1" ht="37.799999999999997" customHeight="1">
      <c r="A489" s="29"/>
      <c r="B489" s="141"/>
      <c r="C489" s="142" t="s">
        <v>775</v>
      </c>
      <c r="D489" s="142" t="s">
        <v>136</v>
      </c>
      <c r="E489" s="143" t="s">
        <v>776</v>
      </c>
      <c r="F489" s="144" t="s">
        <v>777</v>
      </c>
      <c r="G489" s="145" t="s">
        <v>206</v>
      </c>
      <c r="H489" s="146">
        <v>17.010000000000002</v>
      </c>
      <c r="I489" s="147"/>
      <c r="J489" s="147">
        <f>ROUND(I489*H489,2)</f>
        <v>0</v>
      </c>
      <c r="K489" s="148"/>
      <c r="L489" s="30"/>
      <c r="M489" s="149" t="s">
        <v>1</v>
      </c>
      <c r="N489" s="150" t="s">
        <v>37</v>
      </c>
      <c r="O489" s="151">
        <v>0</v>
      </c>
      <c r="P489" s="151">
        <f>O489*H489</f>
        <v>0</v>
      </c>
      <c r="Q489" s="151">
        <v>0</v>
      </c>
      <c r="R489" s="151">
        <f>Q489*H489</f>
        <v>0</v>
      </c>
      <c r="S489" s="151">
        <v>0</v>
      </c>
      <c r="T489" s="152">
        <f>S489*H489</f>
        <v>0</v>
      </c>
      <c r="U489" s="29"/>
      <c r="V489" s="29"/>
      <c r="W489" s="29"/>
      <c r="X489" s="29"/>
      <c r="Y489" s="29"/>
      <c r="Z489" s="29"/>
      <c r="AA489" s="29"/>
      <c r="AB489" s="29"/>
      <c r="AC489" s="29"/>
      <c r="AD489" s="29"/>
      <c r="AE489" s="29"/>
      <c r="AR489" s="153" t="s">
        <v>140</v>
      </c>
      <c r="AT489" s="153" t="s">
        <v>136</v>
      </c>
      <c r="AU489" s="153" t="s">
        <v>82</v>
      </c>
      <c r="AY489" s="17" t="s">
        <v>134</v>
      </c>
      <c r="BE489" s="154">
        <f>IF(N489="základní",J489,0)</f>
        <v>0</v>
      </c>
      <c r="BF489" s="154">
        <f>IF(N489="snížená",J489,0)</f>
        <v>0</v>
      </c>
      <c r="BG489" s="154">
        <f>IF(N489="zákl. přenesená",J489,0)</f>
        <v>0</v>
      </c>
      <c r="BH489" s="154">
        <f>IF(N489="sníž. přenesená",J489,0)</f>
        <v>0</v>
      </c>
      <c r="BI489" s="154">
        <f>IF(N489="nulová",J489,0)</f>
        <v>0</v>
      </c>
      <c r="BJ489" s="17" t="s">
        <v>80</v>
      </c>
      <c r="BK489" s="154">
        <f>ROUND(I489*H489,2)</f>
        <v>0</v>
      </c>
      <c r="BL489" s="17" t="s">
        <v>140</v>
      </c>
      <c r="BM489" s="153" t="s">
        <v>778</v>
      </c>
    </row>
    <row r="490" spans="1:65" s="13" customFormat="1">
      <c r="B490" s="155"/>
      <c r="D490" s="156" t="s">
        <v>145</v>
      </c>
      <c r="E490" s="157" t="s">
        <v>1</v>
      </c>
      <c r="F490" s="158" t="s">
        <v>779</v>
      </c>
      <c r="H490" s="159">
        <v>17.010000000000002</v>
      </c>
      <c r="L490" s="155"/>
      <c r="M490" s="160"/>
      <c r="N490" s="161"/>
      <c r="O490" s="161"/>
      <c r="P490" s="161"/>
      <c r="Q490" s="161"/>
      <c r="R490" s="161"/>
      <c r="S490" s="161"/>
      <c r="T490" s="162"/>
      <c r="AT490" s="157" t="s">
        <v>145</v>
      </c>
      <c r="AU490" s="157" t="s">
        <v>82</v>
      </c>
      <c r="AV490" s="13" t="s">
        <v>82</v>
      </c>
      <c r="AW490" s="13" t="s">
        <v>28</v>
      </c>
      <c r="AX490" s="13" t="s">
        <v>80</v>
      </c>
      <c r="AY490" s="157" t="s">
        <v>134</v>
      </c>
    </row>
    <row r="491" spans="1:65" s="2" customFormat="1" ht="33" customHeight="1">
      <c r="A491" s="29"/>
      <c r="B491" s="141"/>
      <c r="C491" s="142" t="s">
        <v>780</v>
      </c>
      <c r="D491" s="142" t="s">
        <v>136</v>
      </c>
      <c r="E491" s="143" t="s">
        <v>781</v>
      </c>
      <c r="F491" s="144" t="s">
        <v>782</v>
      </c>
      <c r="G491" s="145" t="s">
        <v>206</v>
      </c>
      <c r="H491" s="146">
        <v>382.04399999999998</v>
      </c>
      <c r="I491" s="147"/>
      <c r="J491" s="147">
        <f>ROUND(I491*H491,2)</f>
        <v>0</v>
      </c>
      <c r="K491" s="148"/>
      <c r="L491" s="30"/>
      <c r="M491" s="149" t="s">
        <v>1</v>
      </c>
      <c r="N491" s="150" t="s">
        <v>37</v>
      </c>
      <c r="O491" s="151">
        <v>0</v>
      </c>
      <c r="P491" s="151">
        <f>O491*H491</f>
        <v>0</v>
      </c>
      <c r="Q491" s="151">
        <v>0</v>
      </c>
      <c r="R491" s="151">
        <f>Q491*H491</f>
        <v>0</v>
      </c>
      <c r="S491" s="151">
        <v>0</v>
      </c>
      <c r="T491" s="152">
        <f>S491*H491</f>
        <v>0</v>
      </c>
      <c r="U491" s="29"/>
      <c r="V491" s="29"/>
      <c r="W491" s="29"/>
      <c r="X491" s="29"/>
      <c r="Y491" s="29"/>
      <c r="Z491" s="29"/>
      <c r="AA491" s="29"/>
      <c r="AB491" s="29"/>
      <c r="AC491" s="29"/>
      <c r="AD491" s="29"/>
      <c r="AE491" s="29"/>
      <c r="AR491" s="153" t="s">
        <v>140</v>
      </c>
      <c r="AT491" s="153" t="s">
        <v>136</v>
      </c>
      <c r="AU491" s="153" t="s">
        <v>82</v>
      </c>
      <c r="AY491" s="17" t="s">
        <v>134</v>
      </c>
      <c r="BE491" s="154">
        <f>IF(N491="základní",J491,0)</f>
        <v>0</v>
      </c>
      <c r="BF491" s="154">
        <f>IF(N491="snížená",J491,0)</f>
        <v>0</v>
      </c>
      <c r="BG491" s="154">
        <f>IF(N491="zákl. přenesená",J491,0)</f>
        <v>0</v>
      </c>
      <c r="BH491" s="154">
        <f>IF(N491="sníž. přenesená",J491,0)</f>
        <v>0</v>
      </c>
      <c r="BI491" s="154">
        <f>IF(N491="nulová",J491,0)</f>
        <v>0</v>
      </c>
      <c r="BJ491" s="17" t="s">
        <v>80</v>
      </c>
      <c r="BK491" s="154">
        <f>ROUND(I491*H491,2)</f>
        <v>0</v>
      </c>
      <c r="BL491" s="17" t="s">
        <v>140</v>
      </c>
      <c r="BM491" s="153" t="s">
        <v>783</v>
      </c>
    </row>
    <row r="492" spans="1:65" s="13" customFormat="1">
      <c r="B492" s="155"/>
      <c r="D492" s="156" t="s">
        <v>145</v>
      </c>
      <c r="E492" s="157" t="s">
        <v>1</v>
      </c>
      <c r="F492" s="158" t="s">
        <v>784</v>
      </c>
      <c r="H492" s="159">
        <v>382.04399999999998</v>
      </c>
      <c r="L492" s="155"/>
      <c r="M492" s="160"/>
      <c r="N492" s="161"/>
      <c r="O492" s="161"/>
      <c r="P492" s="161"/>
      <c r="Q492" s="161"/>
      <c r="R492" s="161"/>
      <c r="S492" s="161"/>
      <c r="T492" s="162"/>
      <c r="AT492" s="157" t="s">
        <v>145</v>
      </c>
      <c r="AU492" s="157" t="s">
        <v>82</v>
      </c>
      <c r="AV492" s="13" t="s">
        <v>82</v>
      </c>
      <c r="AW492" s="13" t="s">
        <v>28</v>
      </c>
      <c r="AX492" s="13" t="s">
        <v>80</v>
      </c>
      <c r="AY492" s="157" t="s">
        <v>134</v>
      </c>
    </row>
    <row r="493" spans="1:65" s="2" customFormat="1" ht="21.75" customHeight="1">
      <c r="A493" s="29"/>
      <c r="B493" s="141"/>
      <c r="C493" s="142" t="s">
        <v>785</v>
      </c>
      <c r="D493" s="142" t="s">
        <v>136</v>
      </c>
      <c r="E493" s="143" t="s">
        <v>786</v>
      </c>
      <c r="F493" s="144" t="s">
        <v>787</v>
      </c>
      <c r="G493" s="145" t="s">
        <v>206</v>
      </c>
      <c r="H493" s="146">
        <v>1217.82</v>
      </c>
      <c r="I493" s="147"/>
      <c r="J493" s="147">
        <f>ROUND(I493*H493,2)</f>
        <v>0</v>
      </c>
      <c r="K493" s="148"/>
      <c r="L493" s="30"/>
      <c r="M493" s="149" t="s">
        <v>1</v>
      </c>
      <c r="N493" s="150" t="s">
        <v>37</v>
      </c>
      <c r="O493" s="151">
        <v>0.115</v>
      </c>
      <c r="P493" s="151">
        <f>O493*H493</f>
        <v>140.04929999999999</v>
      </c>
      <c r="Q493" s="151">
        <v>0</v>
      </c>
      <c r="R493" s="151">
        <f>Q493*H493</f>
        <v>0</v>
      </c>
      <c r="S493" s="151">
        <v>0</v>
      </c>
      <c r="T493" s="152">
        <f>S493*H493</f>
        <v>0</v>
      </c>
      <c r="U493" s="29"/>
      <c r="V493" s="29"/>
      <c r="W493" s="29"/>
      <c r="X493" s="29"/>
      <c r="Y493" s="29"/>
      <c r="Z493" s="29"/>
      <c r="AA493" s="29"/>
      <c r="AB493" s="29"/>
      <c r="AC493" s="29"/>
      <c r="AD493" s="29"/>
      <c r="AE493" s="29"/>
      <c r="AR493" s="153" t="s">
        <v>140</v>
      </c>
      <c r="AT493" s="153" t="s">
        <v>136</v>
      </c>
      <c r="AU493" s="153" t="s">
        <v>82</v>
      </c>
      <c r="AY493" s="17" t="s">
        <v>134</v>
      </c>
      <c r="BE493" s="154">
        <f>IF(N493="základní",J493,0)</f>
        <v>0</v>
      </c>
      <c r="BF493" s="154">
        <f>IF(N493="snížená",J493,0)</f>
        <v>0</v>
      </c>
      <c r="BG493" s="154">
        <f>IF(N493="zákl. přenesená",J493,0)</f>
        <v>0</v>
      </c>
      <c r="BH493" s="154">
        <f>IF(N493="sníž. přenesená",J493,0)</f>
        <v>0</v>
      </c>
      <c r="BI493" s="154">
        <f>IF(N493="nulová",J493,0)</f>
        <v>0</v>
      </c>
      <c r="BJ493" s="17" t="s">
        <v>80</v>
      </c>
      <c r="BK493" s="154">
        <f>ROUND(I493*H493,2)</f>
        <v>0</v>
      </c>
      <c r="BL493" s="17" t="s">
        <v>140</v>
      </c>
      <c r="BM493" s="153" t="s">
        <v>788</v>
      </c>
    </row>
    <row r="494" spans="1:65" s="2" customFormat="1" ht="24.15" customHeight="1">
      <c r="A494" s="29"/>
      <c r="B494" s="141"/>
      <c r="C494" s="142" t="s">
        <v>789</v>
      </c>
      <c r="D494" s="142" t="s">
        <v>136</v>
      </c>
      <c r="E494" s="143" t="s">
        <v>790</v>
      </c>
      <c r="F494" s="144" t="s">
        <v>791</v>
      </c>
      <c r="G494" s="145" t="s">
        <v>206</v>
      </c>
      <c r="H494" s="146">
        <v>23138.58</v>
      </c>
      <c r="I494" s="147"/>
      <c r="J494" s="147">
        <f>ROUND(I494*H494,2)</f>
        <v>0</v>
      </c>
      <c r="K494" s="148"/>
      <c r="L494" s="30"/>
      <c r="M494" s="149" t="s">
        <v>1</v>
      </c>
      <c r="N494" s="150" t="s">
        <v>37</v>
      </c>
      <c r="O494" s="151">
        <v>8.9999999999999993E-3</v>
      </c>
      <c r="P494" s="151">
        <f>O494*H494</f>
        <v>208.24722</v>
      </c>
      <c r="Q494" s="151">
        <v>0</v>
      </c>
      <c r="R494" s="151">
        <f>Q494*H494</f>
        <v>0</v>
      </c>
      <c r="S494" s="151">
        <v>0</v>
      </c>
      <c r="T494" s="152">
        <f>S494*H494</f>
        <v>0</v>
      </c>
      <c r="U494" s="29"/>
      <c r="V494" s="29"/>
      <c r="W494" s="29"/>
      <c r="X494" s="29"/>
      <c r="Y494" s="29"/>
      <c r="Z494" s="29"/>
      <c r="AA494" s="29"/>
      <c r="AB494" s="29"/>
      <c r="AC494" s="29"/>
      <c r="AD494" s="29"/>
      <c r="AE494" s="29"/>
      <c r="AR494" s="153" t="s">
        <v>140</v>
      </c>
      <c r="AT494" s="153" t="s">
        <v>136</v>
      </c>
      <c r="AU494" s="153" t="s">
        <v>82</v>
      </c>
      <c r="AY494" s="17" t="s">
        <v>134</v>
      </c>
      <c r="BE494" s="154">
        <f>IF(N494="základní",J494,0)</f>
        <v>0</v>
      </c>
      <c r="BF494" s="154">
        <f>IF(N494="snížená",J494,0)</f>
        <v>0</v>
      </c>
      <c r="BG494" s="154">
        <f>IF(N494="zákl. přenesená",J494,0)</f>
        <v>0</v>
      </c>
      <c r="BH494" s="154">
        <f>IF(N494="sníž. přenesená",J494,0)</f>
        <v>0</v>
      </c>
      <c r="BI494" s="154">
        <f>IF(N494="nulová",J494,0)</f>
        <v>0</v>
      </c>
      <c r="BJ494" s="17" t="s">
        <v>80</v>
      </c>
      <c r="BK494" s="154">
        <f>ROUND(I494*H494,2)</f>
        <v>0</v>
      </c>
      <c r="BL494" s="17" t="s">
        <v>140</v>
      </c>
      <c r="BM494" s="153" t="s">
        <v>792</v>
      </c>
    </row>
    <row r="495" spans="1:65" s="13" customFormat="1">
      <c r="B495" s="155"/>
      <c r="D495" s="156" t="s">
        <v>145</v>
      </c>
      <c r="E495" s="157" t="s">
        <v>1</v>
      </c>
      <c r="F495" s="158" t="s">
        <v>793</v>
      </c>
      <c r="H495" s="159">
        <v>23138.58</v>
      </c>
      <c r="L495" s="155"/>
      <c r="M495" s="160"/>
      <c r="N495" s="161"/>
      <c r="O495" s="161"/>
      <c r="P495" s="161"/>
      <c r="Q495" s="161"/>
      <c r="R495" s="161"/>
      <c r="S495" s="161"/>
      <c r="T495" s="162"/>
      <c r="AT495" s="157" t="s">
        <v>145</v>
      </c>
      <c r="AU495" s="157" t="s">
        <v>82</v>
      </c>
      <c r="AV495" s="13" t="s">
        <v>82</v>
      </c>
      <c r="AW495" s="13" t="s">
        <v>28</v>
      </c>
      <c r="AX495" s="13" t="s">
        <v>80</v>
      </c>
      <c r="AY495" s="157" t="s">
        <v>134</v>
      </c>
    </row>
    <row r="496" spans="1:65" s="12" customFormat="1" ht="22.8" customHeight="1">
      <c r="B496" s="129"/>
      <c r="D496" s="130" t="s">
        <v>71</v>
      </c>
      <c r="E496" s="139" t="s">
        <v>794</v>
      </c>
      <c r="F496" s="139" t="s">
        <v>795</v>
      </c>
      <c r="J496" s="140">
        <f>BK496</f>
        <v>0</v>
      </c>
      <c r="L496" s="129"/>
      <c r="M496" s="133"/>
      <c r="N496" s="134"/>
      <c r="O496" s="134"/>
      <c r="P496" s="135">
        <f>P497</f>
        <v>967.28926799999999</v>
      </c>
      <c r="Q496" s="134"/>
      <c r="R496" s="135">
        <f>R497</f>
        <v>0</v>
      </c>
      <c r="S496" s="134"/>
      <c r="T496" s="136">
        <f>T497</f>
        <v>0</v>
      </c>
      <c r="AR496" s="130" t="s">
        <v>80</v>
      </c>
      <c r="AT496" s="137" t="s">
        <v>71</v>
      </c>
      <c r="AU496" s="137" t="s">
        <v>80</v>
      </c>
      <c r="AY496" s="130" t="s">
        <v>134</v>
      </c>
      <c r="BK496" s="138">
        <f>BK497</f>
        <v>0</v>
      </c>
    </row>
    <row r="497" spans="1:65" s="2" customFormat="1" ht="16.5" customHeight="1">
      <c r="A497" s="29"/>
      <c r="B497" s="141"/>
      <c r="C497" s="142" t="s">
        <v>796</v>
      </c>
      <c r="D497" s="142" t="s">
        <v>136</v>
      </c>
      <c r="E497" s="143" t="s">
        <v>797</v>
      </c>
      <c r="F497" s="144" t="s">
        <v>798</v>
      </c>
      <c r="G497" s="145" t="s">
        <v>206</v>
      </c>
      <c r="H497" s="146">
        <v>7327.9489999999996</v>
      </c>
      <c r="I497" s="147"/>
      <c r="J497" s="147">
        <f>ROUND(I497*H497,2)</f>
        <v>0</v>
      </c>
      <c r="K497" s="148"/>
      <c r="L497" s="30"/>
      <c r="M497" s="149" t="s">
        <v>1</v>
      </c>
      <c r="N497" s="150" t="s">
        <v>37</v>
      </c>
      <c r="O497" s="151">
        <v>0.13200000000000001</v>
      </c>
      <c r="P497" s="151">
        <f>O497*H497</f>
        <v>967.28926799999999</v>
      </c>
      <c r="Q497" s="151">
        <v>0</v>
      </c>
      <c r="R497" s="151">
        <f>Q497*H497</f>
        <v>0</v>
      </c>
      <c r="S497" s="151">
        <v>0</v>
      </c>
      <c r="T497" s="152">
        <f>S497*H497</f>
        <v>0</v>
      </c>
      <c r="U497" s="29"/>
      <c r="V497" s="29"/>
      <c r="W497" s="29"/>
      <c r="X497" s="29"/>
      <c r="Y497" s="29"/>
      <c r="Z497" s="29"/>
      <c r="AA497" s="29"/>
      <c r="AB497" s="29"/>
      <c r="AC497" s="29"/>
      <c r="AD497" s="29"/>
      <c r="AE497" s="29"/>
      <c r="AR497" s="153" t="s">
        <v>140</v>
      </c>
      <c r="AT497" s="153" t="s">
        <v>136</v>
      </c>
      <c r="AU497" s="153" t="s">
        <v>82</v>
      </c>
      <c r="AY497" s="17" t="s">
        <v>134</v>
      </c>
      <c r="BE497" s="154">
        <f>IF(N497="základní",J497,0)</f>
        <v>0</v>
      </c>
      <c r="BF497" s="154">
        <f>IF(N497="snížená",J497,0)</f>
        <v>0</v>
      </c>
      <c r="BG497" s="154">
        <f>IF(N497="zákl. přenesená",J497,0)</f>
        <v>0</v>
      </c>
      <c r="BH497" s="154">
        <f>IF(N497="sníž. přenesená",J497,0)</f>
        <v>0</v>
      </c>
      <c r="BI497" s="154">
        <f>IF(N497="nulová",J497,0)</f>
        <v>0</v>
      </c>
      <c r="BJ497" s="17" t="s">
        <v>80</v>
      </c>
      <c r="BK497" s="154">
        <f>ROUND(I497*H497,2)</f>
        <v>0</v>
      </c>
      <c r="BL497" s="17" t="s">
        <v>140</v>
      </c>
      <c r="BM497" s="153" t="s">
        <v>799</v>
      </c>
    </row>
    <row r="498" spans="1:65" s="12" customFormat="1" ht="25.95" customHeight="1">
      <c r="B498" s="129"/>
      <c r="D498" s="130" t="s">
        <v>71</v>
      </c>
      <c r="E498" s="131" t="s">
        <v>800</v>
      </c>
      <c r="F498" s="131" t="s">
        <v>801</v>
      </c>
      <c r="J498" s="132">
        <f>BK498</f>
        <v>0</v>
      </c>
      <c r="L498" s="129"/>
      <c r="M498" s="133"/>
      <c r="N498" s="134"/>
      <c r="O498" s="134"/>
      <c r="P498" s="135">
        <f>P499+P505+P520+P533</f>
        <v>40.162399999999998</v>
      </c>
      <c r="Q498" s="134"/>
      <c r="R498" s="135">
        <f>R499+R505+R520+R533</f>
        <v>106.11548000000001</v>
      </c>
      <c r="S498" s="134"/>
      <c r="T498" s="136">
        <f>T499+T505+T520+T533</f>
        <v>0</v>
      </c>
      <c r="AR498" s="130" t="s">
        <v>82</v>
      </c>
      <c r="AT498" s="137" t="s">
        <v>71</v>
      </c>
      <c r="AU498" s="137" t="s">
        <v>72</v>
      </c>
      <c r="AY498" s="130" t="s">
        <v>134</v>
      </c>
      <c r="BK498" s="138">
        <f>BK499+BK505+BK520+BK533</f>
        <v>0</v>
      </c>
    </row>
    <row r="499" spans="1:65" s="12" customFormat="1" ht="22.8" customHeight="1">
      <c r="B499" s="129"/>
      <c r="D499" s="130" t="s">
        <v>71</v>
      </c>
      <c r="E499" s="139" t="s">
        <v>802</v>
      </c>
      <c r="F499" s="139" t="s">
        <v>803</v>
      </c>
      <c r="J499" s="140">
        <f>BK499</f>
        <v>0</v>
      </c>
      <c r="L499" s="129"/>
      <c r="M499" s="133"/>
      <c r="N499" s="134"/>
      <c r="O499" s="134"/>
      <c r="P499" s="135">
        <f>SUM(P500:P504)</f>
        <v>11.5</v>
      </c>
      <c r="Q499" s="134"/>
      <c r="R499" s="135">
        <f>SUM(R500:R504)</f>
        <v>0.15548000000000001</v>
      </c>
      <c r="S499" s="134"/>
      <c r="T499" s="136">
        <f>SUM(T500:T504)</f>
        <v>0</v>
      </c>
      <c r="AR499" s="130" t="s">
        <v>82</v>
      </c>
      <c r="AT499" s="137" t="s">
        <v>71</v>
      </c>
      <c r="AU499" s="137" t="s">
        <v>80</v>
      </c>
      <c r="AY499" s="130" t="s">
        <v>134</v>
      </c>
      <c r="BK499" s="138">
        <f>SUM(BK500:BK504)</f>
        <v>0</v>
      </c>
    </row>
    <row r="500" spans="1:65" s="2" customFormat="1" ht="24.15" customHeight="1">
      <c r="A500" s="29"/>
      <c r="B500" s="141"/>
      <c r="C500" s="142" t="s">
        <v>804</v>
      </c>
      <c r="D500" s="142" t="s">
        <v>136</v>
      </c>
      <c r="E500" s="143" t="s">
        <v>805</v>
      </c>
      <c r="F500" s="144" t="s">
        <v>806</v>
      </c>
      <c r="G500" s="145" t="s">
        <v>139</v>
      </c>
      <c r="H500" s="146">
        <v>46</v>
      </c>
      <c r="I500" s="147"/>
      <c r="J500" s="147">
        <f>ROUND(I500*H500,2)</f>
        <v>0</v>
      </c>
      <c r="K500" s="148"/>
      <c r="L500" s="30"/>
      <c r="M500" s="149" t="s">
        <v>1</v>
      </c>
      <c r="N500" s="150" t="s">
        <v>37</v>
      </c>
      <c r="O500" s="151">
        <v>0.25</v>
      </c>
      <c r="P500" s="151">
        <f>O500*H500</f>
        <v>11.5</v>
      </c>
      <c r="Q500" s="151">
        <v>2.3000000000000001E-4</v>
      </c>
      <c r="R500" s="151">
        <f>Q500*H500</f>
        <v>1.0580000000000001E-2</v>
      </c>
      <c r="S500" s="151">
        <v>0</v>
      </c>
      <c r="T500" s="152">
        <f>S500*H500</f>
        <v>0</v>
      </c>
      <c r="U500" s="29"/>
      <c r="V500" s="29"/>
      <c r="W500" s="29"/>
      <c r="X500" s="29"/>
      <c r="Y500" s="29"/>
      <c r="Z500" s="29"/>
      <c r="AA500" s="29"/>
      <c r="AB500" s="29"/>
      <c r="AC500" s="29"/>
      <c r="AD500" s="29"/>
      <c r="AE500" s="29"/>
      <c r="AR500" s="153" t="s">
        <v>216</v>
      </c>
      <c r="AT500" s="153" t="s">
        <v>136</v>
      </c>
      <c r="AU500" s="153" t="s">
        <v>82</v>
      </c>
      <c r="AY500" s="17" t="s">
        <v>134</v>
      </c>
      <c r="BE500" s="154">
        <f>IF(N500="základní",J500,0)</f>
        <v>0</v>
      </c>
      <c r="BF500" s="154">
        <f>IF(N500="snížená",J500,0)</f>
        <v>0</v>
      </c>
      <c r="BG500" s="154">
        <f>IF(N500="zákl. přenesená",J500,0)</f>
        <v>0</v>
      </c>
      <c r="BH500" s="154">
        <f>IF(N500="sníž. přenesená",J500,0)</f>
        <v>0</v>
      </c>
      <c r="BI500" s="154">
        <f>IF(N500="nulová",J500,0)</f>
        <v>0</v>
      </c>
      <c r="BJ500" s="17" t="s">
        <v>80</v>
      </c>
      <c r="BK500" s="154">
        <f>ROUND(I500*H500,2)</f>
        <v>0</v>
      </c>
      <c r="BL500" s="17" t="s">
        <v>216</v>
      </c>
      <c r="BM500" s="153" t="s">
        <v>807</v>
      </c>
    </row>
    <row r="501" spans="1:65" s="13" customFormat="1">
      <c r="B501" s="155"/>
      <c r="D501" s="156" t="s">
        <v>145</v>
      </c>
      <c r="E501" s="157" t="s">
        <v>1</v>
      </c>
      <c r="F501" s="158" t="s">
        <v>808</v>
      </c>
      <c r="H501" s="159">
        <v>46</v>
      </c>
      <c r="L501" s="155"/>
      <c r="M501" s="160"/>
      <c r="N501" s="161"/>
      <c r="O501" s="161"/>
      <c r="P501" s="161"/>
      <c r="Q501" s="161"/>
      <c r="R501" s="161"/>
      <c r="S501" s="161"/>
      <c r="T501" s="162"/>
      <c r="AT501" s="157" t="s">
        <v>145</v>
      </c>
      <c r="AU501" s="157" t="s">
        <v>82</v>
      </c>
      <c r="AV501" s="13" t="s">
        <v>82</v>
      </c>
      <c r="AW501" s="13" t="s">
        <v>28</v>
      </c>
      <c r="AX501" s="13" t="s">
        <v>80</v>
      </c>
      <c r="AY501" s="157" t="s">
        <v>134</v>
      </c>
    </row>
    <row r="502" spans="1:65" s="2" customFormat="1" ht="16.5" customHeight="1">
      <c r="A502" s="29"/>
      <c r="B502" s="141"/>
      <c r="C502" s="176" t="s">
        <v>809</v>
      </c>
      <c r="D502" s="176" t="s">
        <v>203</v>
      </c>
      <c r="E502" s="177" t="s">
        <v>810</v>
      </c>
      <c r="F502" s="178" t="s">
        <v>811</v>
      </c>
      <c r="G502" s="179" t="s">
        <v>139</v>
      </c>
      <c r="H502" s="180">
        <v>48.3</v>
      </c>
      <c r="I502" s="181"/>
      <c r="J502" s="181">
        <f>ROUND(I502*H502,2)</f>
        <v>0</v>
      </c>
      <c r="K502" s="182"/>
      <c r="L502" s="183"/>
      <c r="M502" s="184" t="s">
        <v>1</v>
      </c>
      <c r="N502" s="185" t="s">
        <v>37</v>
      </c>
      <c r="O502" s="151">
        <v>0</v>
      </c>
      <c r="P502" s="151">
        <f>O502*H502</f>
        <v>0</v>
      </c>
      <c r="Q502" s="151">
        <v>3.0000000000000001E-3</v>
      </c>
      <c r="R502" s="151">
        <f>Q502*H502</f>
        <v>0.1449</v>
      </c>
      <c r="S502" s="151">
        <v>0</v>
      </c>
      <c r="T502" s="152">
        <f>S502*H502</f>
        <v>0</v>
      </c>
      <c r="U502" s="29"/>
      <c r="V502" s="29"/>
      <c r="W502" s="29"/>
      <c r="X502" s="29"/>
      <c r="Y502" s="29"/>
      <c r="Z502" s="29"/>
      <c r="AA502" s="29"/>
      <c r="AB502" s="29"/>
      <c r="AC502" s="29"/>
      <c r="AD502" s="29"/>
      <c r="AE502" s="29"/>
      <c r="AR502" s="153" t="s">
        <v>310</v>
      </c>
      <c r="AT502" s="153" t="s">
        <v>203</v>
      </c>
      <c r="AU502" s="153" t="s">
        <v>82</v>
      </c>
      <c r="AY502" s="17" t="s">
        <v>134</v>
      </c>
      <c r="BE502" s="154">
        <f>IF(N502="základní",J502,0)</f>
        <v>0</v>
      </c>
      <c r="BF502" s="154">
        <f>IF(N502="snížená",J502,0)</f>
        <v>0</v>
      </c>
      <c r="BG502" s="154">
        <f>IF(N502="zákl. přenesená",J502,0)</f>
        <v>0</v>
      </c>
      <c r="BH502" s="154">
        <f>IF(N502="sníž. přenesená",J502,0)</f>
        <v>0</v>
      </c>
      <c r="BI502" s="154">
        <f>IF(N502="nulová",J502,0)</f>
        <v>0</v>
      </c>
      <c r="BJ502" s="17" t="s">
        <v>80</v>
      </c>
      <c r="BK502" s="154">
        <f>ROUND(I502*H502,2)</f>
        <v>0</v>
      </c>
      <c r="BL502" s="17" t="s">
        <v>216</v>
      </c>
      <c r="BM502" s="153" t="s">
        <v>812</v>
      </c>
    </row>
    <row r="503" spans="1:65" s="13" customFormat="1">
      <c r="B503" s="155"/>
      <c r="D503" s="156" t="s">
        <v>145</v>
      </c>
      <c r="E503" s="157" t="s">
        <v>1</v>
      </c>
      <c r="F503" s="158" t="s">
        <v>813</v>
      </c>
      <c r="H503" s="159">
        <v>46</v>
      </c>
      <c r="L503" s="155"/>
      <c r="M503" s="160"/>
      <c r="N503" s="161"/>
      <c r="O503" s="161"/>
      <c r="P503" s="161"/>
      <c r="Q503" s="161"/>
      <c r="R503" s="161"/>
      <c r="S503" s="161"/>
      <c r="T503" s="162"/>
      <c r="AT503" s="157" t="s">
        <v>145</v>
      </c>
      <c r="AU503" s="157" t="s">
        <v>82</v>
      </c>
      <c r="AV503" s="13" t="s">
        <v>82</v>
      </c>
      <c r="AW503" s="13" t="s">
        <v>28</v>
      </c>
      <c r="AX503" s="13" t="s">
        <v>80</v>
      </c>
      <c r="AY503" s="157" t="s">
        <v>134</v>
      </c>
    </row>
    <row r="504" spans="1:65" s="13" customFormat="1">
      <c r="B504" s="155"/>
      <c r="D504" s="156" t="s">
        <v>145</v>
      </c>
      <c r="F504" s="158" t="s">
        <v>814</v>
      </c>
      <c r="H504" s="159">
        <v>48.3</v>
      </c>
      <c r="L504" s="155"/>
      <c r="M504" s="160"/>
      <c r="N504" s="161"/>
      <c r="O504" s="161"/>
      <c r="P504" s="161"/>
      <c r="Q504" s="161"/>
      <c r="R504" s="161"/>
      <c r="S504" s="161"/>
      <c r="T504" s="162"/>
      <c r="AT504" s="157" t="s">
        <v>145</v>
      </c>
      <c r="AU504" s="157" t="s">
        <v>82</v>
      </c>
      <c r="AV504" s="13" t="s">
        <v>82</v>
      </c>
      <c r="AW504" s="13" t="s">
        <v>3</v>
      </c>
      <c r="AX504" s="13" t="s">
        <v>80</v>
      </c>
      <c r="AY504" s="157" t="s">
        <v>134</v>
      </c>
    </row>
    <row r="505" spans="1:65" s="12" customFormat="1" ht="22.8" customHeight="1">
      <c r="B505" s="129"/>
      <c r="D505" s="130" t="s">
        <v>71</v>
      </c>
      <c r="E505" s="139" t="s">
        <v>815</v>
      </c>
      <c r="F505" s="139" t="s">
        <v>816</v>
      </c>
      <c r="J505" s="140">
        <f>BK505</f>
        <v>0</v>
      </c>
      <c r="L505" s="129"/>
      <c r="M505" s="133"/>
      <c r="N505" s="134"/>
      <c r="O505" s="134"/>
      <c r="P505" s="135">
        <f>SUM(P506:P519)</f>
        <v>28.662399999999998</v>
      </c>
      <c r="Q505" s="134"/>
      <c r="R505" s="135">
        <f>SUM(R506:R519)</f>
        <v>105.96000000000001</v>
      </c>
      <c r="S505" s="134"/>
      <c r="T505" s="136">
        <f>SUM(T506:T519)</f>
        <v>0</v>
      </c>
      <c r="AR505" s="130" t="s">
        <v>82</v>
      </c>
      <c r="AT505" s="137" t="s">
        <v>71</v>
      </c>
      <c r="AU505" s="137" t="s">
        <v>80</v>
      </c>
      <c r="AY505" s="130" t="s">
        <v>134</v>
      </c>
      <c r="BK505" s="138">
        <f>SUM(BK506:BK519)</f>
        <v>0</v>
      </c>
    </row>
    <row r="506" spans="1:65" s="2" customFormat="1" ht="24.15" customHeight="1">
      <c r="A506" s="29"/>
      <c r="B506" s="141"/>
      <c r="C506" s="142" t="s">
        <v>817</v>
      </c>
      <c r="D506" s="142" t="s">
        <v>136</v>
      </c>
      <c r="E506" s="143" t="s">
        <v>818</v>
      </c>
      <c r="F506" s="144" t="s">
        <v>819</v>
      </c>
      <c r="G506" s="145" t="s">
        <v>139</v>
      </c>
      <c r="H506" s="146">
        <v>63.2</v>
      </c>
      <c r="I506" s="147"/>
      <c r="J506" s="147">
        <f>ROUND(I506*H506,2)</f>
        <v>0</v>
      </c>
      <c r="K506" s="148"/>
      <c r="L506" s="30"/>
      <c r="M506" s="149" t="s">
        <v>1</v>
      </c>
      <c r="N506" s="150" t="s">
        <v>37</v>
      </c>
      <c r="O506" s="151">
        <v>0.21199999999999999</v>
      </c>
      <c r="P506" s="151">
        <f>O506*H506</f>
        <v>13.398400000000001</v>
      </c>
      <c r="Q506" s="151">
        <v>0</v>
      </c>
      <c r="R506" s="151">
        <f>Q506*H506</f>
        <v>0</v>
      </c>
      <c r="S506" s="151">
        <v>0</v>
      </c>
      <c r="T506" s="152">
        <f>S506*H506</f>
        <v>0</v>
      </c>
      <c r="U506" s="29"/>
      <c r="V506" s="29"/>
      <c r="W506" s="29"/>
      <c r="X506" s="29"/>
      <c r="Y506" s="29"/>
      <c r="Z506" s="29"/>
      <c r="AA506" s="29"/>
      <c r="AB506" s="29"/>
      <c r="AC506" s="29"/>
      <c r="AD506" s="29"/>
      <c r="AE506" s="29"/>
      <c r="AR506" s="153" t="s">
        <v>216</v>
      </c>
      <c r="AT506" s="153" t="s">
        <v>136</v>
      </c>
      <c r="AU506" s="153" t="s">
        <v>82</v>
      </c>
      <c r="AY506" s="17" t="s">
        <v>134</v>
      </c>
      <c r="BE506" s="154">
        <f>IF(N506="základní",J506,0)</f>
        <v>0</v>
      </c>
      <c r="BF506" s="154">
        <f>IF(N506="snížená",J506,0)</f>
        <v>0</v>
      </c>
      <c r="BG506" s="154">
        <f>IF(N506="zákl. přenesená",J506,0)</f>
        <v>0</v>
      </c>
      <c r="BH506" s="154">
        <f>IF(N506="sníž. přenesená",J506,0)</f>
        <v>0</v>
      </c>
      <c r="BI506" s="154">
        <f>IF(N506="nulová",J506,0)</f>
        <v>0</v>
      </c>
      <c r="BJ506" s="17" t="s">
        <v>80</v>
      </c>
      <c r="BK506" s="154">
        <f>ROUND(I506*H506,2)</f>
        <v>0</v>
      </c>
      <c r="BL506" s="17" t="s">
        <v>216</v>
      </c>
      <c r="BM506" s="153" t="s">
        <v>820</v>
      </c>
    </row>
    <row r="507" spans="1:65" s="13" customFormat="1">
      <c r="B507" s="155"/>
      <c r="D507" s="156" t="s">
        <v>145</v>
      </c>
      <c r="E507" s="157" t="s">
        <v>1</v>
      </c>
      <c r="F507" s="158" t="s">
        <v>821</v>
      </c>
      <c r="H507" s="159">
        <v>63.2</v>
      </c>
      <c r="L507" s="155"/>
      <c r="M507" s="160"/>
      <c r="N507" s="161"/>
      <c r="O507" s="161"/>
      <c r="P507" s="161"/>
      <c r="Q507" s="161"/>
      <c r="R507" s="161"/>
      <c r="S507" s="161"/>
      <c r="T507" s="162"/>
      <c r="AT507" s="157" t="s">
        <v>145</v>
      </c>
      <c r="AU507" s="157" t="s">
        <v>82</v>
      </c>
      <c r="AV507" s="13" t="s">
        <v>82</v>
      </c>
      <c r="AW507" s="13" t="s">
        <v>28</v>
      </c>
      <c r="AX507" s="13" t="s">
        <v>72</v>
      </c>
      <c r="AY507" s="157" t="s">
        <v>134</v>
      </c>
    </row>
    <row r="508" spans="1:65" s="14" customFormat="1">
      <c r="B508" s="163"/>
      <c r="D508" s="156" t="s">
        <v>145</v>
      </c>
      <c r="E508" s="164" t="s">
        <v>1</v>
      </c>
      <c r="F508" s="165" t="s">
        <v>152</v>
      </c>
      <c r="H508" s="166">
        <v>63.2</v>
      </c>
      <c r="L508" s="163"/>
      <c r="M508" s="167"/>
      <c r="N508" s="168"/>
      <c r="O508" s="168"/>
      <c r="P508" s="168"/>
      <c r="Q508" s="168"/>
      <c r="R508" s="168"/>
      <c r="S508" s="168"/>
      <c r="T508" s="169"/>
      <c r="AT508" s="164" t="s">
        <v>145</v>
      </c>
      <c r="AU508" s="164" t="s">
        <v>82</v>
      </c>
      <c r="AV508" s="14" t="s">
        <v>140</v>
      </c>
      <c r="AW508" s="14" t="s">
        <v>28</v>
      </c>
      <c r="AX508" s="14" t="s">
        <v>80</v>
      </c>
      <c r="AY508" s="164" t="s">
        <v>134</v>
      </c>
    </row>
    <row r="509" spans="1:65" s="2" customFormat="1" ht="24.15" customHeight="1">
      <c r="A509" s="29"/>
      <c r="B509" s="141"/>
      <c r="C509" s="142" t="s">
        <v>822</v>
      </c>
      <c r="D509" s="142" t="s">
        <v>136</v>
      </c>
      <c r="E509" s="143" t="s">
        <v>823</v>
      </c>
      <c r="F509" s="144" t="s">
        <v>824</v>
      </c>
      <c r="G509" s="145" t="s">
        <v>193</v>
      </c>
      <c r="H509" s="146">
        <v>72</v>
      </c>
      <c r="I509" s="147"/>
      <c r="J509" s="147">
        <f>ROUND(I509*H509,2)</f>
        <v>0</v>
      </c>
      <c r="K509" s="148"/>
      <c r="L509" s="30"/>
      <c r="M509" s="149" t="s">
        <v>1</v>
      </c>
      <c r="N509" s="150" t="s">
        <v>37</v>
      </c>
      <c r="O509" s="151">
        <v>0.21199999999999999</v>
      </c>
      <c r="P509" s="151">
        <f>O509*H509</f>
        <v>15.263999999999999</v>
      </c>
      <c r="Q509" s="151">
        <v>0</v>
      </c>
      <c r="R509" s="151">
        <f>Q509*H509</f>
        <v>0</v>
      </c>
      <c r="S509" s="151">
        <v>0</v>
      </c>
      <c r="T509" s="152">
        <f>S509*H509</f>
        <v>0</v>
      </c>
      <c r="U509" s="29"/>
      <c r="V509" s="29"/>
      <c r="W509" s="29"/>
      <c r="X509" s="29"/>
      <c r="Y509" s="29"/>
      <c r="Z509" s="29"/>
      <c r="AA509" s="29"/>
      <c r="AB509" s="29"/>
      <c r="AC509" s="29"/>
      <c r="AD509" s="29"/>
      <c r="AE509" s="29"/>
      <c r="AR509" s="153" t="s">
        <v>216</v>
      </c>
      <c r="AT509" s="153" t="s">
        <v>136</v>
      </c>
      <c r="AU509" s="153" t="s">
        <v>82</v>
      </c>
      <c r="AY509" s="17" t="s">
        <v>134</v>
      </c>
      <c r="BE509" s="154">
        <f>IF(N509="základní",J509,0)</f>
        <v>0</v>
      </c>
      <c r="BF509" s="154">
        <f>IF(N509="snížená",J509,0)</f>
        <v>0</v>
      </c>
      <c r="BG509" s="154">
        <f>IF(N509="zákl. přenesená",J509,0)</f>
        <v>0</v>
      </c>
      <c r="BH509" s="154">
        <f>IF(N509="sníž. přenesená",J509,0)</f>
        <v>0</v>
      </c>
      <c r="BI509" s="154">
        <f>IF(N509="nulová",J509,0)</f>
        <v>0</v>
      </c>
      <c r="BJ509" s="17" t="s">
        <v>80</v>
      </c>
      <c r="BK509" s="154">
        <f>ROUND(I509*H509,2)</f>
        <v>0</v>
      </c>
      <c r="BL509" s="17" t="s">
        <v>216</v>
      </c>
      <c r="BM509" s="153" t="s">
        <v>825</v>
      </c>
    </row>
    <row r="510" spans="1:65" s="13" customFormat="1">
      <c r="B510" s="155"/>
      <c r="D510" s="156" t="s">
        <v>145</v>
      </c>
      <c r="E510" s="157" t="s">
        <v>1</v>
      </c>
      <c r="F510" s="158" t="s">
        <v>826</v>
      </c>
      <c r="H510" s="159">
        <v>72</v>
      </c>
      <c r="L510" s="155"/>
      <c r="M510" s="160"/>
      <c r="N510" s="161"/>
      <c r="O510" s="161"/>
      <c r="P510" s="161"/>
      <c r="Q510" s="161"/>
      <c r="R510" s="161"/>
      <c r="S510" s="161"/>
      <c r="T510" s="162"/>
      <c r="AT510" s="157" t="s">
        <v>145</v>
      </c>
      <c r="AU510" s="157" t="s">
        <v>82</v>
      </c>
      <c r="AV510" s="13" t="s">
        <v>82</v>
      </c>
      <c r="AW510" s="13" t="s">
        <v>28</v>
      </c>
      <c r="AX510" s="13" t="s">
        <v>80</v>
      </c>
      <c r="AY510" s="157" t="s">
        <v>134</v>
      </c>
    </row>
    <row r="511" spans="1:65" s="2" customFormat="1" ht="24.15" customHeight="1">
      <c r="A511" s="29"/>
      <c r="B511" s="141"/>
      <c r="C511" s="176" t="s">
        <v>827</v>
      </c>
      <c r="D511" s="176" t="s">
        <v>203</v>
      </c>
      <c r="E511" s="177" t="s">
        <v>828</v>
      </c>
      <c r="F511" s="178" t="s">
        <v>829</v>
      </c>
      <c r="G511" s="179" t="s">
        <v>139</v>
      </c>
      <c r="H511" s="180">
        <v>69.52</v>
      </c>
      <c r="I511" s="181"/>
      <c r="J511" s="181">
        <f>ROUND(I511*H511,2)</f>
        <v>0</v>
      </c>
      <c r="K511" s="182"/>
      <c r="L511" s="183"/>
      <c r="M511" s="184" t="s">
        <v>1</v>
      </c>
      <c r="N511" s="185" t="s">
        <v>37</v>
      </c>
      <c r="O511" s="151">
        <v>0</v>
      </c>
      <c r="P511" s="151">
        <f>O511*H511</f>
        <v>0</v>
      </c>
      <c r="Q511" s="151">
        <v>0.5</v>
      </c>
      <c r="R511" s="151">
        <f>Q511*H511</f>
        <v>34.76</v>
      </c>
      <c r="S511" s="151">
        <v>0</v>
      </c>
      <c r="T511" s="152">
        <f>S511*H511</f>
        <v>0</v>
      </c>
      <c r="U511" s="29"/>
      <c r="V511" s="29"/>
      <c r="W511" s="29"/>
      <c r="X511" s="29"/>
      <c r="Y511" s="29"/>
      <c r="Z511" s="29"/>
      <c r="AA511" s="29"/>
      <c r="AB511" s="29"/>
      <c r="AC511" s="29"/>
      <c r="AD511" s="29"/>
      <c r="AE511" s="29"/>
      <c r="AR511" s="153" t="s">
        <v>310</v>
      </c>
      <c r="AT511" s="153" t="s">
        <v>203</v>
      </c>
      <c r="AU511" s="153" t="s">
        <v>82</v>
      </c>
      <c r="AY511" s="17" t="s">
        <v>134</v>
      </c>
      <c r="BE511" s="154">
        <f>IF(N511="základní",J511,0)</f>
        <v>0</v>
      </c>
      <c r="BF511" s="154">
        <f>IF(N511="snížená",J511,0)</f>
        <v>0</v>
      </c>
      <c r="BG511" s="154">
        <f>IF(N511="zákl. přenesená",J511,0)</f>
        <v>0</v>
      </c>
      <c r="BH511" s="154">
        <f>IF(N511="sníž. přenesená",J511,0)</f>
        <v>0</v>
      </c>
      <c r="BI511" s="154">
        <f>IF(N511="nulová",J511,0)</f>
        <v>0</v>
      </c>
      <c r="BJ511" s="17" t="s">
        <v>80</v>
      </c>
      <c r="BK511" s="154">
        <f>ROUND(I511*H511,2)</f>
        <v>0</v>
      </c>
      <c r="BL511" s="17" t="s">
        <v>216</v>
      </c>
      <c r="BM511" s="153" t="s">
        <v>830</v>
      </c>
    </row>
    <row r="512" spans="1:65" s="13" customFormat="1">
      <c r="B512" s="155"/>
      <c r="D512" s="156" t="s">
        <v>145</v>
      </c>
      <c r="E512" s="157" t="s">
        <v>1</v>
      </c>
      <c r="F512" s="158" t="s">
        <v>831</v>
      </c>
      <c r="H512" s="159">
        <v>69.52</v>
      </c>
      <c r="L512" s="155"/>
      <c r="M512" s="160"/>
      <c r="N512" s="161"/>
      <c r="O512" s="161"/>
      <c r="P512" s="161"/>
      <c r="Q512" s="161"/>
      <c r="R512" s="161"/>
      <c r="S512" s="161"/>
      <c r="T512" s="162"/>
      <c r="AT512" s="157" t="s">
        <v>145</v>
      </c>
      <c r="AU512" s="157" t="s">
        <v>82</v>
      </c>
      <c r="AV512" s="13" t="s">
        <v>82</v>
      </c>
      <c r="AW512" s="13" t="s">
        <v>28</v>
      </c>
      <c r="AX512" s="13" t="s">
        <v>72</v>
      </c>
      <c r="AY512" s="157" t="s">
        <v>134</v>
      </c>
    </row>
    <row r="513" spans="1:65" s="14" customFormat="1">
      <c r="B513" s="163"/>
      <c r="D513" s="156" t="s">
        <v>145</v>
      </c>
      <c r="E513" s="164" t="s">
        <v>1</v>
      </c>
      <c r="F513" s="165" t="s">
        <v>152</v>
      </c>
      <c r="H513" s="166">
        <v>69.52</v>
      </c>
      <c r="L513" s="163"/>
      <c r="M513" s="167"/>
      <c r="N513" s="168"/>
      <c r="O513" s="168"/>
      <c r="P513" s="168"/>
      <c r="Q513" s="168"/>
      <c r="R513" s="168"/>
      <c r="S513" s="168"/>
      <c r="T513" s="169"/>
      <c r="AT513" s="164" t="s">
        <v>145</v>
      </c>
      <c r="AU513" s="164" t="s">
        <v>82</v>
      </c>
      <c r="AV513" s="14" t="s">
        <v>140</v>
      </c>
      <c r="AW513" s="14" t="s">
        <v>28</v>
      </c>
      <c r="AX513" s="14" t="s">
        <v>80</v>
      </c>
      <c r="AY513" s="164" t="s">
        <v>134</v>
      </c>
    </row>
    <row r="514" spans="1:65" s="2" customFormat="1" ht="21.75" customHeight="1">
      <c r="A514" s="29"/>
      <c r="B514" s="141"/>
      <c r="C514" s="176" t="s">
        <v>832</v>
      </c>
      <c r="D514" s="176" t="s">
        <v>203</v>
      </c>
      <c r="E514" s="177" t="s">
        <v>833</v>
      </c>
      <c r="F514" s="178" t="s">
        <v>834</v>
      </c>
      <c r="G514" s="179" t="s">
        <v>193</v>
      </c>
      <c r="H514" s="180">
        <v>79.2</v>
      </c>
      <c r="I514" s="181"/>
      <c r="J514" s="181">
        <f>ROUND(I514*H514,2)</f>
        <v>0</v>
      </c>
      <c r="K514" s="182"/>
      <c r="L514" s="183"/>
      <c r="M514" s="184" t="s">
        <v>1</v>
      </c>
      <c r="N514" s="185" t="s">
        <v>37</v>
      </c>
      <c r="O514" s="151">
        <v>0</v>
      </c>
      <c r="P514" s="151">
        <f>O514*H514</f>
        <v>0</v>
      </c>
      <c r="Q514" s="151">
        <v>0.5</v>
      </c>
      <c r="R514" s="151">
        <f>Q514*H514</f>
        <v>39.6</v>
      </c>
      <c r="S514" s="151">
        <v>0</v>
      </c>
      <c r="T514" s="152">
        <f>S514*H514</f>
        <v>0</v>
      </c>
      <c r="U514" s="29"/>
      <c r="V514" s="29"/>
      <c r="W514" s="29"/>
      <c r="X514" s="29"/>
      <c r="Y514" s="29"/>
      <c r="Z514" s="29"/>
      <c r="AA514" s="29"/>
      <c r="AB514" s="29"/>
      <c r="AC514" s="29"/>
      <c r="AD514" s="29"/>
      <c r="AE514" s="29"/>
      <c r="AR514" s="153" t="s">
        <v>310</v>
      </c>
      <c r="AT514" s="153" t="s">
        <v>203</v>
      </c>
      <c r="AU514" s="153" t="s">
        <v>82</v>
      </c>
      <c r="AY514" s="17" t="s">
        <v>134</v>
      </c>
      <c r="BE514" s="154">
        <f>IF(N514="základní",J514,0)</f>
        <v>0</v>
      </c>
      <c r="BF514" s="154">
        <f>IF(N514="snížená",J514,0)</f>
        <v>0</v>
      </c>
      <c r="BG514" s="154">
        <f>IF(N514="zákl. přenesená",J514,0)</f>
        <v>0</v>
      </c>
      <c r="BH514" s="154">
        <f>IF(N514="sníž. přenesená",J514,0)</f>
        <v>0</v>
      </c>
      <c r="BI514" s="154">
        <f>IF(N514="nulová",J514,0)</f>
        <v>0</v>
      </c>
      <c r="BJ514" s="17" t="s">
        <v>80</v>
      </c>
      <c r="BK514" s="154">
        <f>ROUND(I514*H514,2)</f>
        <v>0</v>
      </c>
      <c r="BL514" s="17" t="s">
        <v>216</v>
      </c>
      <c r="BM514" s="153" t="s">
        <v>835</v>
      </c>
    </row>
    <row r="515" spans="1:65" s="13" customFormat="1">
      <c r="B515" s="155"/>
      <c r="D515" s="156" t="s">
        <v>145</v>
      </c>
      <c r="E515" s="157" t="s">
        <v>1</v>
      </c>
      <c r="F515" s="158" t="s">
        <v>836</v>
      </c>
      <c r="H515" s="159">
        <v>79.2</v>
      </c>
      <c r="L515" s="155"/>
      <c r="M515" s="160"/>
      <c r="N515" s="161"/>
      <c r="O515" s="161"/>
      <c r="P515" s="161"/>
      <c r="Q515" s="161"/>
      <c r="R515" s="161"/>
      <c r="S515" s="161"/>
      <c r="T515" s="162"/>
      <c r="AT515" s="157" t="s">
        <v>145</v>
      </c>
      <c r="AU515" s="157" t="s">
        <v>82</v>
      </c>
      <c r="AV515" s="13" t="s">
        <v>82</v>
      </c>
      <c r="AW515" s="13" t="s">
        <v>28</v>
      </c>
      <c r="AX515" s="13" t="s">
        <v>80</v>
      </c>
      <c r="AY515" s="157" t="s">
        <v>134</v>
      </c>
    </row>
    <row r="516" spans="1:65" s="2" customFormat="1" ht="24.15" customHeight="1">
      <c r="A516" s="29"/>
      <c r="B516" s="141"/>
      <c r="C516" s="176" t="s">
        <v>837</v>
      </c>
      <c r="D516" s="176" t="s">
        <v>203</v>
      </c>
      <c r="E516" s="177" t="s">
        <v>838</v>
      </c>
      <c r="F516" s="178" t="s">
        <v>839</v>
      </c>
      <c r="G516" s="179" t="s">
        <v>139</v>
      </c>
      <c r="H516" s="180">
        <v>63.2</v>
      </c>
      <c r="I516" s="181"/>
      <c r="J516" s="181">
        <f>ROUND(I516*H516,2)</f>
        <v>0</v>
      </c>
      <c r="K516" s="182"/>
      <c r="L516" s="183"/>
      <c r="M516" s="184" t="s">
        <v>1</v>
      </c>
      <c r="N516" s="185" t="s">
        <v>37</v>
      </c>
      <c r="O516" s="151">
        <v>0</v>
      </c>
      <c r="P516" s="151">
        <f>O516*H516</f>
        <v>0</v>
      </c>
      <c r="Q516" s="151">
        <v>0.5</v>
      </c>
      <c r="R516" s="151">
        <f>Q516*H516</f>
        <v>31.6</v>
      </c>
      <c r="S516" s="151">
        <v>0</v>
      </c>
      <c r="T516" s="152">
        <f>S516*H516</f>
        <v>0</v>
      </c>
      <c r="U516" s="29"/>
      <c r="V516" s="29"/>
      <c r="W516" s="29"/>
      <c r="X516" s="29"/>
      <c r="Y516" s="29"/>
      <c r="Z516" s="29"/>
      <c r="AA516" s="29"/>
      <c r="AB516" s="29"/>
      <c r="AC516" s="29"/>
      <c r="AD516" s="29"/>
      <c r="AE516" s="29"/>
      <c r="AR516" s="153" t="s">
        <v>310</v>
      </c>
      <c r="AT516" s="153" t="s">
        <v>203</v>
      </c>
      <c r="AU516" s="153" t="s">
        <v>82</v>
      </c>
      <c r="AY516" s="17" t="s">
        <v>134</v>
      </c>
      <c r="BE516" s="154">
        <f>IF(N516="základní",J516,0)</f>
        <v>0</v>
      </c>
      <c r="BF516" s="154">
        <f>IF(N516="snížená",J516,0)</f>
        <v>0</v>
      </c>
      <c r="BG516" s="154">
        <f>IF(N516="zákl. přenesená",J516,0)</f>
        <v>0</v>
      </c>
      <c r="BH516" s="154">
        <f>IF(N516="sníž. přenesená",J516,0)</f>
        <v>0</v>
      </c>
      <c r="BI516" s="154">
        <f>IF(N516="nulová",J516,0)</f>
        <v>0</v>
      </c>
      <c r="BJ516" s="17" t="s">
        <v>80</v>
      </c>
      <c r="BK516" s="154">
        <f>ROUND(I516*H516,2)</f>
        <v>0</v>
      </c>
      <c r="BL516" s="17" t="s">
        <v>216</v>
      </c>
      <c r="BM516" s="153" t="s">
        <v>840</v>
      </c>
    </row>
    <row r="517" spans="1:65" s="13" customFormat="1">
      <c r="B517" s="155"/>
      <c r="D517" s="156" t="s">
        <v>145</v>
      </c>
      <c r="E517" s="157" t="s">
        <v>1</v>
      </c>
      <c r="F517" s="158" t="s">
        <v>821</v>
      </c>
      <c r="H517" s="159">
        <v>63.2</v>
      </c>
      <c r="L517" s="155"/>
      <c r="M517" s="160"/>
      <c r="N517" s="161"/>
      <c r="O517" s="161"/>
      <c r="P517" s="161"/>
      <c r="Q517" s="161"/>
      <c r="R517" s="161"/>
      <c r="S517" s="161"/>
      <c r="T517" s="162"/>
      <c r="AT517" s="157" t="s">
        <v>145</v>
      </c>
      <c r="AU517" s="157" t="s">
        <v>82</v>
      </c>
      <c r="AV517" s="13" t="s">
        <v>82</v>
      </c>
      <c r="AW517" s="13" t="s">
        <v>28</v>
      </c>
      <c r="AX517" s="13" t="s">
        <v>72</v>
      </c>
      <c r="AY517" s="157" t="s">
        <v>134</v>
      </c>
    </row>
    <row r="518" spans="1:65" s="14" customFormat="1">
      <c r="B518" s="163"/>
      <c r="D518" s="156" t="s">
        <v>145</v>
      </c>
      <c r="E518" s="164" t="s">
        <v>1</v>
      </c>
      <c r="F518" s="165" t="s">
        <v>152</v>
      </c>
      <c r="H518" s="166">
        <v>63.2</v>
      </c>
      <c r="L518" s="163"/>
      <c r="M518" s="167"/>
      <c r="N518" s="168"/>
      <c r="O518" s="168"/>
      <c r="P518" s="168"/>
      <c r="Q518" s="168"/>
      <c r="R518" s="168"/>
      <c r="S518" s="168"/>
      <c r="T518" s="169"/>
      <c r="AT518" s="164" t="s">
        <v>145</v>
      </c>
      <c r="AU518" s="164" t="s">
        <v>82</v>
      </c>
      <c r="AV518" s="14" t="s">
        <v>140</v>
      </c>
      <c r="AW518" s="14" t="s">
        <v>28</v>
      </c>
      <c r="AX518" s="14" t="s">
        <v>80</v>
      </c>
      <c r="AY518" s="164" t="s">
        <v>134</v>
      </c>
    </row>
    <row r="519" spans="1:65" s="2" customFormat="1" ht="24.15" customHeight="1">
      <c r="A519" s="29"/>
      <c r="B519" s="141"/>
      <c r="C519" s="142" t="s">
        <v>841</v>
      </c>
      <c r="D519" s="142" t="s">
        <v>136</v>
      </c>
      <c r="E519" s="143" t="s">
        <v>842</v>
      </c>
      <c r="F519" s="144" t="s">
        <v>843</v>
      </c>
      <c r="G519" s="145" t="s">
        <v>844</v>
      </c>
      <c r="H519" s="146"/>
      <c r="I519" s="147"/>
      <c r="J519" s="147">
        <f>ROUND(I519*H519,2)</f>
        <v>0</v>
      </c>
      <c r="K519" s="148"/>
      <c r="L519" s="30"/>
      <c r="M519" s="149" t="s">
        <v>1</v>
      </c>
      <c r="N519" s="150" t="s">
        <v>37</v>
      </c>
      <c r="O519" s="151">
        <v>0</v>
      </c>
      <c r="P519" s="151">
        <f>O519*H519</f>
        <v>0</v>
      </c>
      <c r="Q519" s="151">
        <v>0</v>
      </c>
      <c r="R519" s="151">
        <f>Q519*H519</f>
        <v>0</v>
      </c>
      <c r="S519" s="151">
        <v>0</v>
      </c>
      <c r="T519" s="152">
        <f>S519*H519</f>
        <v>0</v>
      </c>
      <c r="U519" s="29"/>
      <c r="V519" s="29"/>
      <c r="W519" s="29"/>
      <c r="X519" s="29"/>
      <c r="Y519" s="29"/>
      <c r="Z519" s="29"/>
      <c r="AA519" s="29"/>
      <c r="AB519" s="29"/>
      <c r="AC519" s="29"/>
      <c r="AD519" s="29"/>
      <c r="AE519" s="29"/>
      <c r="AR519" s="153" t="s">
        <v>216</v>
      </c>
      <c r="AT519" s="153" t="s">
        <v>136</v>
      </c>
      <c r="AU519" s="153" t="s">
        <v>82</v>
      </c>
      <c r="AY519" s="17" t="s">
        <v>134</v>
      </c>
      <c r="BE519" s="154">
        <f>IF(N519="základní",J519,0)</f>
        <v>0</v>
      </c>
      <c r="BF519" s="154">
        <f>IF(N519="snížená",J519,0)</f>
        <v>0</v>
      </c>
      <c r="BG519" s="154">
        <f>IF(N519="zákl. přenesená",J519,0)</f>
        <v>0</v>
      </c>
      <c r="BH519" s="154">
        <f>IF(N519="sníž. přenesená",J519,0)</f>
        <v>0</v>
      </c>
      <c r="BI519" s="154">
        <f>IF(N519="nulová",J519,0)</f>
        <v>0</v>
      </c>
      <c r="BJ519" s="17" t="s">
        <v>80</v>
      </c>
      <c r="BK519" s="154">
        <f>ROUND(I519*H519,2)</f>
        <v>0</v>
      </c>
      <c r="BL519" s="17" t="s">
        <v>216</v>
      </c>
      <c r="BM519" s="153" t="s">
        <v>845</v>
      </c>
    </row>
    <row r="520" spans="1:65" s="12" customFormat="1" ht="22.8" customHeight="1">
      <c r="B520" s="129"/>
      <c r="D520" s="130" t="s">
        <v>71</v>
      </c>
      <c r="E520" s="139" t="s">
        <v>846</v>
      </c>
      <c r="F520" s="139" t="s">
        <v>847</v>
      </c>
      <c r="J520" s="140">
        <f>BK520</f>
        <v>0</v>
      </c>
      <c r="L520" s="129"/>
      <c r="M520" s="133"/>
      <c r="N520" s="134"/>
      <c r="O520" s="134"/>
      <c r="P520" s="135">
        <f>SUM(P521:P532)</f>
        <v>0</v>
      </c>
      <c r="Q520" s="134"/>
      <c r="R520" s="135">
        <f>SUM(R521:R532)</f>
        <v>0</v>
      </c>
      <c r="S520" s="134"/>
      <c r="T520" s="136">
        <f>SUM(T521:T532)</f>
        <v>0</v>
      </c>
      <c r="AR520" s="130" t="s">
        <v>82</v>
      </c>
      <c r="AT520" s="137" t="s">
        <v>71</v>
      </c>
      <c r="AU520" s="137" t="s">
        <v>80</v>
      </c>
      <c r="AY520" s="130" t="s">
        <v>134</v>
      </c>
      <c r="BK520" s="138">
        <f>SUM(BK521:BK532)</f>
        <v>0</v>
      </c>
    </row>
    <row r="521" spans="1:65" s="2" customFormat="1" ht="24.15" customHeight="1">
      <c r="A521" s="29"/>
      <c r="B521" s="141"/>
      <c r="C521" s="142" t="s">
        <v>848</v>
      </c>
      <c r="D521" s="142" t="s">
        <v>136</v>
      </c>
      <c r="E521" s="143" t="s">
        <v>849</v>
      </c>
      <c r="F521" s="144" t="s">
        <v>850</v>
      </c>
      <c r="G521" s="145" t="s">
        <v>459</v>
      </c>
      <c r="H521" s="146">
        <v>1</v>
      </c>
      <c r="I521" s="147"/>
      <c r="J521" s="147">
        <f>ROUND(I521*H521,2)</f>
        <v>0</v>
      </c>
      <c r="K521" s="148"/>
      <c r="L521" s="30"/>
      <c r="M521" s="149" t="s">
        <v>1</v>
      </c>
      <c r="N521" s="150" t="s">
        <v>37</v>
      </c>
      <c r="O521" s="151">
        <v>0</v>
      </c>
      <c r="P521" s="151">
        <f>O521*H521</f>
        <v>0</v>
      </c>
      <c r="Q521" s="151">
        <v>0</v>
      </c>
      <c r="R521" s="151">
        <f>Q521*H521</f>
        <v>0</v>
      </c>
      <c r="S521" s="151">
        <v>0</v>
      </c>
      <c r="T521" s="152">
        <f>S521*H521</f>
        <v>0</v>
      </c>
      <c r="U521" s="29"/>
      <c r="V521" s="29"/>
      <c r="W521" s="29"/>
      <c r="X521" s="29"/>
      <c r="Y521" s="29"/>
      <c r="Z521" s="29"/>
      <c r="AA521" s="29"/>
      <c r="AB521" s="29"/>
      <c r="AC521" s="29"/>
      <c r="AD521" s="29"/>
      <c r="AE521" s="29"/>
      <c r="AR521" s="153" t="s">
        <v>216</v>
      </c>
      <c r="AT521" s="153" t="s">
        <v>136</v>
      </c>
      <c r="AU521" s="153" t="s">
        <v>82</v>
      </c>
      <c r="AY521" s="17" t="s">
        <v>134</v>
      </c>
      <c r="BE521" s="154">
        <f>IF(N521="základní",J521,0)</f>
        <v>0</v>
      </c>
      <c r="BF521" s="154">
        <f>IF(N521="snížená",J521,0)</f>
        <v>0</v>
      </c>
      <c r="BG521" s="154">
        <f>IF(N521="zákl. přenesená",J521,0)</f>
        <v>0</v>
      </c>
      <c r="BH521" s="154">
        <f>IF(N521="sníž. přenesená",J521,0)</f>
        <v>0</v>
      </c>
      <c r="BI521" s="154">
        <f>IF(N521="nulová",J521,0)</f>
        <v>0</v>
      </c>
      <c r="BJ521" s="17" t="s">
        <v>80</v>
      </c>
      <c r="BK521" s="154">
        <f>ROUND(I521*H521,2)</f>
        <v>0</v>
      </c>
      <c r="BL521" s="17" t="s">
        <v>216</v>
      </c>
      <c r="BM521" s="153" t="s">
        <v>851</v>
      </c>
    </row>
    <row r="522" spans="1:65" s="2" customFormat="1" ht="24.15" customHeight="1">
      <c r="A522" s="29"/>
      <c r="B522" s="141"/>
      <c r="C522" s="142" t="s">
        <v>852</v>
      </c>
      <c r="D522" s="142" t="s">
        <v>136</v>
      </c>
      <c r="E522" s="143" t="s">
        <v>853</v>
      </c>
      <c r="F522" s="144" t="s">
        <v>854</v>
      </c>
      <c r="G522" s="145" t="s">
        <v>459</v>
      </c>
      <c r="H522" s="146">
        <v>1</v>
      </c>
      <c r="I522" s="147"/>
      <c r="J522" s="147">
        <f>ROUND(I522*H522,2)</f>
        <v>0</v>
      </c>
      <c r="K522" s="148"/>
      <c r="L522" s="30"/>
      <c r="M522" s="149" t="s">
        <v>1</v>
      </c>
      <c r="N522" s="150" t="s">
        <v>37</v>
      </c>
      <c r="O522" s="151">
        <v>0</v>
      </c>
      <c r="P522" s="151">
        <f>O522*H522</f>
        <v>0</v>
      </c>
      <c r="Q522" s="151">
        <v>0</v>
      </c>
      <c r="R522" s="151">
        <f>Q522*H522</f>
        <v>0</v>
      </c>
      <c r="S522" s="151">
        <v>0</v>
      </c>
      <c r="T522" s="152">
        <f>S522*H522</f>
        <v>0</v>
      </c>
      <c r="U522" s="29"/>
      <c r="V522" s="29"/>
      <c r="W522" s="29"/>
      <c r="X522" s="29"/>
      <c r="Y522" s="29"/>
      <c r="Z522" s="29"/>
      <c r="AA522" s="29"/>
      <c r="AB522" s="29"/>
      <c r="AC522" s="29"/>
      <c r="AD522" s="29"/>
      <c r="AE522" s="29"/>
      <c r="AR522" s="153" t="s">
        <v>216</v>
      </c>
      <c r="AT522" s="153" t="s">
        <v>136</v>
      </c>
      <c r="AU522" s="153" t="s">
        <v>82</v>
      </c>
      <c r="AY522" s="17" t="s">
        <v>134</v>
      </c>
      <c r="BE522" s="154">
        <f>IF(N522="základní",J522,0)</f>
        <v>0</v>
      </c>
      <c r="BF522" s="154">
        <f>IF(N522="snížená",J522,0)</f>
        <v>0</v>
      </c>
      <c r="BG522" s="154">
        <f>IF(N522="zákl. přenesená",J522,0)</f>
        <v>0</v>
      </c>
      <c r="BH522" s="154">
        <f>IF(N522="sníž. přenesená",J522,0)</f>
        <v>0</v>
      </c>
      <c r="BI522" s="154">
        <f>IF(N522="nulová",J522,0)</f>
        <v>0</v>
      </c>
      <c r="BJ522" s="17" t="s">
        <v>80</v>
      </c>
      <c r="BK522" s="154">
        <f>ROUND(I522*H522,2)</f>
        <v>0</v>
      </c>
      <c r="BL522" s="17" t="s">
        <v>216</v>
      </c>
      <c r="BM522" s="153" t="s">
        <v>855</v>
      </c>
    </row>
    <row r="523" spans="1:65" s="2" customFormat="1" ht="24.15" customHeight="1">
      <c r="A523" s="29"/>
      <c r="B523" s="141"/>
      <c r="C523" s="142" t="s">
        <v>856</v>
      </c>
      <c r="D523" s="142" t="s">
        <v>136</v>
      </c>
      <c r="E523" s="143" t="s">
        <v>857</v>
      </c>
      <c r="F523" s="144" t="s">
        <v>858</v>
      </c>
      <c r="G523" s="145" t="s">
        <v>459</v>
      </c>
      <c r="H523" s="146">
        <v>1</v>
      </c>
      <c r="I523" s="147"/>
      <c r="J523" s="147">
        <f>ROUND(I523*H523,2)</f>
        <v>0</v>
      </c>
      <c r="K523" s="148"/>
      <c r="L523" s="30"/>
      <c r="M523" s="149" t="s">
        <v>1</v>
      </c>
      <c r="N523" s="150" t="s">
        <v>37</v>
      </c>
      <c r="O523" s="151">
        <v>0</v>
      </c>
      <c r="P523" s="151">
        <f>O523*H523</f>
        <v>0</v>
      </c>
      <c r="Q523" s="151">
        <v>0</v>
      </c>
      <c r="R523" s="151">
        <f>Q523*H523</f>
        <v>0</v>
      </c>
      <c r="S523" s="151">
        <v>0</v>
      </c>
      <c r="T523" s="152">
        <f>S523*H523</f>
        <v>0</v>
      </c>
      <c r="U523" s="29"/>
      <c r="V523" s="29"/>
      <c r="W523" s="29"/>
      <c r="X523" s="29"/>
      <c r="Y523" s="29"/>
      <c r="Z523" s="29"/>
      <c r="AA523" s="29"/>
      <c r="AB523" s="29"/>
      <c r="AC523" s="29"/>
      <c r="AD523" s="29"/>
      <c r="AE523" s="29"/>
      <c r="AR523" s="153" t="s">
        <v>216</v>
      </c>
      <c r="AT523" s="153" t="s">
        <v>136</v>
      </c>
      <c r="AU523" s="153" t="s">
        <v>82</v>
      </c>
      <c r="AY523" s="17" t="s">
        <v>134</v>
      </c>
      <c r="BE523" s="154">
        <f>IF(N523="základní",J523,0)</f>
        <v>0</v>
      </c>
      <c r="BF523" s="154">
        <f>IF(N523="snížená",J523,0)</f>
        <v>0</v>
      </c>
      <c r="BG523" s="154">
        <f>IF(N523="zákl. přenesená",J523,0)</f>
        <v>0</v>
      </c>
      <c r="BH523" s="154">
        <f>IF(N523="sníž. přenesená",J523,0)</f>
        <v>0</v>
      </c>
      <c r="BI523" s="154">
        <f>IF(N523="nulová",J523,0)</f>
        <v>0</v>
      </c>
      <c r="BJ523" s="17" t="s">
        <v>80</v>
      </c>
      <c r="BK523" s="154">
        <f>ROUND(I523*H523,2)</f>
        <v>0</v>
      </c>
      <c r="BL523" s="17" t="s">
        <v>216</v>
      </c>
      <c r="BM523" s="153" t="s">
        <v>859</v>
      </c>
    </row>
    <row r="524" spans="1:65" s="2" customFormat="1" ht="21.75" customHeight="1">
      <c r="A524" s="29"/>
      <c r="B524" s="141"/>
      <c r="C524" s="142" t="s">
        <v>860</v>
      </c>
      <c r="D524" s="142" t="s">
        <v>136</v>
      </c>
      <c r="E524" s="143" t="s">
        <v>861</v>
      </c>
      <c r="F524" s="144" t="s">
        <v>862</v>
      </c>
      <c r="G524" s="145" t="s">
        <v>459</v>
      </c>
      <c r="H524" s="146">
        <v>24</v>
      </c>
      <c r="I524" s="147"/>
      <c r="J524" s="147">
        <f>ROUND(I524*H524,2)</f>
        <v>0</v>
      </c>
      <c r="K524" s="148"/>
      <c r="L524" s="30"/>
      <c r="M524" s="149" t="s">
        <v>1</v>
      </c>
      <c r="N524" s="150" t="s">
        <v>37</v>
      </c>
      <c r="O524" s="151">
        <v>0</v>
      </c>
      <c r="P524" s="151">
        <f>O524*H524</f>
        <v>0</v>
      </c>
      <c r="Q524" s="151">
        <v>0</v>
      </c>
      <c r="R524" s="151">
        <f>Q524*H524</f>
        <v>0</v>
      </c>
      <c r="S524" s="151">
        <v>0</v>
      </c>
      <c r="T524" s="152">
        <f>S524*H524</f>
        <v>0</v>
      </c>
      <c r="U524" s="29"/>
      <c r="V524" s="29"/>
      <c r="W524" s="29"/>
      <c r="X524" s="29"/>
      <c r="Y524" s="29"/>
      <c r="Z524" s="29"/>
      <c r="AA524" s="29"/>
      <c r="AB524" s="29"/>
      <c r="AC524" s="29"/>
      <c r="AD524" s="29"/>
      <c r="AE524" s="29"/>
      <c r="AR524" s="153" t="s">
        <v>216</v>
      </c>
      <c r="AT524" s="153" t="s">
        <v>136</v>
      </c>
      <c r="AU524" s="153" t="s">
        <v>82</v>
      </c>
      <c r="AY524" s="17" t="s">
        <v>134</v>
      </c>
      <c r="BE524" s="154">
        <f>IF(N524="základní",J524,0)</f>
        <v>0</v>
      </c>
      <c r="BF524" s="154">
        <f>IF(N524="snížená",J524,0)</f>
        <v>0</v>
      </c>
      <c r="BG524" s="154">
        <f>IF(N524="zákl. přenesená",J524,0)</f>
        <v>0</v>
      </c>
      <c r="BH524" s="154">
        <f>IF(N524="sníž. přenesená",J524,0)</f>
        <v>0</v>
      </c>
      <c r="BI524" s="154">
        <f>IF(N524="nulová",J524,0)</f>
        <v>0</v>
      </c>
      <c r="BJ524" s="17" t="s">
        <v>80</v>
      </c>
      <c r="BK524" s="154">
        <f>ROUND(I524*H524,2)</f>
        <v>0</v>
      </c>
      <c r="BL524" s="17" t="s">
        <v>216</v>
      </c>
      <c r="BM524" s="153" t="s">
        <v>863</v>
      </c>
    </row>
    <row r="525" spans="1:65" s="2" customFormat="1" ht="33" customHeight="1">
      <c r="A525" s="29"/>
      <c r="B525" s="141"/>
      <c r="C525" s="142" t="s">
        <v>864</v>
      </c>
      <c r="D525" s="142" t="s">
        <v>136</v>
      </c>
      <c r="E525" s="143" t="s">
        <v>865</v>
      </c>
      <c r="F525" s="144" t="s">
        <v>866</v>
      </c>
      <c r="G525" s="145" t="s">
        <v>139</v>
      </c>
      <c r="H525" s="146">
        <v>239.84399999999999</v>
      </c>
      <c r="I525" s="147"/>
      <c r="J525" s="147">
        <f>ROUND(I525*H525,2)</f>
        <v>0</v>
      </c>
      <c r="K525" s="148"/>
      <c r="L525" s="30"/>
      <c r="M525" s="149" t="s">
        <v>1</v>
      </c>
      <c r="N525" s="150" t="s">
        <v>37</v>
      </c>
      <c r="O525" s="151">
        <v>0</v>
      </c>
      <c r="P525" s="151">
        <f>O525*H525</f>
        <v>0</v>
      </c>
      <c r="Q525" s="151">
        <v>0</v>
      </c>
      <c r="R525" s="151">
        <f>Q525*H525</f>
        <v>0</v>
      </c>
      <c r="S525" s="151">
        <v>0</v>
      </c>
      <c r="T525" s="152">
        <f>S525*H525</f>
        <v>0</v>
      </c>
      <c r="U525" s="29"/>
      <c r="V525" s="29"/>
      <c r="W525" s="29"/>
      <c r="X525" s="29"/>
      <c r="Y525" s="29"/>
      <c r="Z525" s="29"/>
      <c r="AA525" s="29"/>
      <c r="AB525" s="29"/>
      <c r="AC525" s="29"/>
      <c r="AD525" s="29"/>
      <c r="AE525" s="29"/>
      <c r="AR525" s="153" t="s">
        <v>216</v>
      </c>
      <c r="AT525" s="153" t="s">
        <v>136</v>
      </c>
      <c r="AU525" s="153" t="s">
        <v>82</v>
      </c>
      <c r="AY525" s="17" t="s">
        <v>134</v>
      </c>
      <c r="BE525" s="154">
        <f>IF(N525="základní",J525,0)</f>
        <v>0</v>
      </c>
      <c r="BF525" s="154">
        <f>IF(N525="snížená",J525,0)</f>
        <v>0</v>
      </c>
      <c r="BG525" s="154">
        <f>IF(N525="zákl. přenesená",J525,0)</f>
        <v>0</v>
      </c>
      <c r="BH525" s="154">
        <f>IF(N525="sníž. přenesená",J525,0)</f>
        <v>0</v>
      </c>
      <c r="BI525" s="154">
        <f>IF(N525="nulová",J525,0)</f>
        <v>0</v>
      </c>
      <c r="BJ525" s="17" t="s">
        <v>80</v>
      </c>
      <c r="BK525" s="154">
        <f>ROUND(I525*H525,2)</f>
        <v>0</v>
      </c>
      <c r="BL525" s="17" t="s">
        <v>216</v>
      </c>
      <c r="BM525" s="153" t="s">
        <v>867</v>
      </c>
    </row>
    <row r="526" spans="1:65" s="13" customFormat="1">
      <c r="B526" s="155"/>
      <c r="D526" s="156" t="s">
        <v>145</v>
      </c>
      <c r="E526" s="157" t="s">
        <v>1</v>
      </c>
      <c r="F526" s="158" t="s">
        <v>868</v>
      </c>
      <c r="H526" s="159">
        <v>149.04</v>
      </c>
      <c r="L526" s="155"/>
      <c r="M526" s="160"/>
      <c r="N526" s="161"/>
      <c r="O526" s="161"/>
      <c r="P526" s="161"/>
      <c r="Q526" s="161"/>
      <c r="R526" s="161"/>
      <c r="S526" s="161"/>
      <c r="T526" s="162"/>
      <c r="AT526" s="157" t="s">
        <v>145</v>
      </c>
      <c r="AU526" s="157" t="s">
        <v>82</v>
      </c>
      <c r="AV526" s="13" t="s">
        <v>82</v>
      </c>
      <c r="AW526" s="13" t="s">
        <v>28</v>
      </c>
      <c r="AX526" s="13" t="s">
        <v>72</v>
      </c>
      <c r="AY526" s="157" t="s">
        <v>134</v>
      </c>
    </row>
    <row r="527" spans="1:65" s="13" customFormat="1">
      <c r="B527" s="155"/>
      <c r="D527" s="156" t="s">
        <v>145</v>
      </c>
      <c r="E527" s="157" t="s">
        <v>1</v>
      </c>
      <c r="F527" s="158" t="s">
        <v>869</v>
      </c>
      <c r="H527" s="159">
        <v>69</v>
      </c>
      <c r="L527" s="155"/>
      <c r="M527" s="160"/>
      <c r="N527" s="161"/>
      <c r="O527" s="161"/>
      <c r="P527" s="161"/>
      <c r="Q527" s="161"/>
      <c r="R527" s="161"/>
      <c r="S527" s="161"/>
      <c r="T527" s="162"/>
      <c r="AT527" s="157" t="s">
        <v>145</v>
      </c>
      <c r="AU527" s="157" t="s">
        <v>82</v>
      </c>
      <c r="AV527" s="13" t="s">
        <v>82</v>
      </c>
      <c r="AW527" s="13" t="s">
        <v>28</v>
      </c>
      <c r="AX527" s="13" t="s">
        <v>72</v>
      </c>
      <c r="AY527" s="157" t="s">
        <v>134</v>
      </c>
    </row>
    <row r="528" spans="1:65" s="14" customFormat="1">
      <c r="B528" s="163"/>
      <c r="D528" s="156" t="s">
        <v>145</v>
      </c>
      <c r="E528" s="164" t="s">
        <v>1</v>
      </c>
      <c r="F528" s="165" t="s">
        <v>152</v>
      </c>
      <c r="H528" s="166">
        <v>218.04</v>
      </c>
      <c r="L528" s="163"/>
      <c r="M528" s="167"/>
      <c r="N528" s="168"/>
      <c r="O528" s="168"/>
      <c r="P528" s="168"/>
      <c r="Q528" s="168"/>
      <c r="R528" s="168"/>
      <c r="S528" s="168"/>
      <c r="T528" s="169"/>
      <c r="AT528" s="164" t="s">
        <v>145</v>
      </c>
      <c r="AU528" s="164" t="s">
        <v>82</v>
      </c>
      <c r="AV528" s="14" t="s">
        <v>140</v>
      </c>
      <c r="AW528" s="14" t="s">
        <v>28</v>
      </c>
      <c r="AX528" s="14" t="s">
        <v>80</v>
      </c>
      <c r="AY528" s="164" t="s">
        <v>134</v>
      </c>
    </row>
    <row r="529" spans="1:65" s="13" customFormat="1">
      <c r="B529" s="155"/>
      <c r="D529" s="156" t="s">
        <v>145</v>
      </c>
      <c r="F529" s="158" t="s">
        <v>870</v>
      </c>
      <c r="H529" s="159">
        <v>239.84399999999999</v>
      </c>
      <c r="L529" s="155"/>
      <c r="M529" s="160"/>
      <c r="N529" s="161"/>
      <c r="O529" s="161"/>
      <c r="P529" s="161"/>
      <c r="Q529" s="161"/>
      <c r="R529" s="161"/>
      <c r="S529" s="161"/>
      <c r="T529" s="162"/>
      <c r="AT529" s="157" t="s">
        <v>145</v>
      </c>
      <c r="AU529" s="157" t="s">
        <v>82</v>
      </c>
      <c r="AV529" s="13" t="s">
        <v>82</v>
      </c>
      <c r="AW529" s="13" t="s">
        <v>3</v>
      </c>
      <c r="AX529" s="13" t="s">
        <v>80</v>
      </c>
      <c r="AY529" s="157" t="s">
        <v>134</v>
      </c>
    </row>
    <row r="530" spans="1:65" s="2" customFormat="1" ht="21.75" customHeight="1">
      <c r="A530" s="29"/>
      <c r="B530" s="141"/>
      <c r="C530" s="142" t="s">
        <v>871</v>
      </c>
      <c r="D530" s="142" t="s">
        <v>136</v>
      </c>
      <c r="E530" s="143" t="s">
        <v>872</v>
      </c>
      <c r="F530" s="144" t="s">
        <v>873</v>
      </c>
      <c r="G530" s="145" t="s">
        <v>193</v>
      </c>
      <c r="H530" s="146">
        <v>126.4</v>
      </c>
      <c r="I530" s="147"/>
      <c r="J530" s="147">
        <f>ROUND(I530*H530,2)</f>
        <v>0</v>
      </c>
      <c r="K530" s="148"/>
      <c r="L530" s="30"/>
      <c r="M530" s="149" t="s">
        <v>1</v>
      </c>
      <c r="N530" s="150" t="s">
        <v>37</v>
      </c>
      <c r="O530" s="151">
        <v>0</v>
      </c>
      <c r="P530" s="151">
        <f>O530*H530</f>
        <v>0</v>
      </c>
      <c r="Q530" s="151">
        <v>0</v>
      </c>
      <c r="R530" s="151">
        <f>Q530*H530</f>
        <v>0</v>
      </c>
      <c r="S530" s="151">
        <v>0</v>
      </c>
      <c r="T530" s="152">
        <f>S530*H530</f>
        <v>0</v>
      </c>
      <c r="U530" s="29"/>
      <c r="V530" s="29"/>
      <c r="W530" s="29"/>
      <c r="X530" s="29"/>
      <c r="Y530" s="29"/>
      <c r="Z530" s="29"/>
      <c r="AA530" s="29"/>
      <c r="AB530" s="29"/>
      <c r="AC530" s="29"/>
      <c r="AD530" s="29"/>
      <c r="AE530" s="29"/>
      <c r="AR530" s="153" t="s">
        <v>216</v>
      </c>
      <c r="AT530" s="153" t="s">
        <v>136</v>
      </c>
      <c r="AU530" s="153" t="s">
        <v>82</v>
      </c>
      <c r="AY530" s="17" t="s">
        <v>134</v>
      </c>
      <c r="BE530" s="154">
        <f>IF(N530="základní",J530,0)</f>
        <v>0</v>
      </c>
      <c r="BF530" s="154">
        <f>IF(N530="snížená",J530,0)</f>
        <v>0</v>
      </c>
      <c r="BG530" s="154">
        <f>IF(N530="zákl. přenesená",J530,0)</f>
        <v>0</v>
      </c>
      <c r="BH530" s="154">
        <f>IF(N530="sníž. přenesená",J530,0)</f>
        <v>0</v>
      </c>
      <c r="BI530" s="154">
        <f>IF(N530="nulová",J530,0)</f>
        <v>0</v>
      </c>
      <c r="BJ530" s="17" t="s">
        <v>80</v>
      </c>
      <c r="BK530" s="154">
        <f>ROUND(I530*H530,2)</f>
        <v>0</v>
      </c>
      <c r="BL530" s="17" t="s">
        <v>216</v>
      </c>
      <c r="BM530" s="153" t="s">
        <v>874</v>
      </c>
    </row>
    <row r="531" spans="1:65" s="13" customFormat="1">
      <c r="B531" s="155"/>
      <c r="D531" s="156" t="s">
        <v>145</v>
      </c>
      <c r="E531" s="157" t="s">
        <v>1</v>
      </c>
      <c r="F531" s="158" t="s">
        <v>875</v>
      </c>
      <c r="H531" s="159">
        <v>126.4</v>
      </c>
      <c r="L531" s="155"/>
      <c r="M531" s="160"/>
      <c r="N531" s="161"/>
      <c r="O531" s="161"/>
      <c r="P531" s="161"/>
      <c r="Q531" s="161"/>
      <c r="R531" s="161"/>
      <c r="S531" s="161"/>
      <c r="T531" s="162"/>
      <c r="AT531" s="157" t="s">
        <v>145</v>
      </c>
      <c r="AU531" s="157" t="s">
        <v>82</v>
      </c>
      <c r="AV531" s="13" t="s">
        <v>82</v>
      </c>
      <c r="AW531" s="13" t="s">
        <v>28</v>
      </c>
      <c r="AX531" s="13" t="s">
        <v>80</v>
      </c>
      <c r="AY531" s="157" t="s">
        <v>134</v>
      </c>
    </row>
    <row r="532" spans="1:65" s="2" customFormat="1" ht="24.15" customHeight="1">
      <c r="A532" s="29"/>
      <c r="B532" s="141"/>
      <c r="C532" s="142" t="s">
        <v>876</v>
      </c>
      <c r="D532" s="142" t="s">
        <v>136</v>
      </c>
      <c r="E532" s="143" t="s">
        <v>877</v>
      </c>
      <c r="F532" s="144" t="s">
        <v>878</v>
      </c>
      <c r="G532" s="145" t="s">
        <v>844</v>
      </c>
      <c r="H532" s="146"/>
      <c r="I532" s="147"/>
      <c r="J532" s="147">
        <f>ROUND(I532*H532,2)</f>
        <v>0</v>
      </c>
      <c r="K532" s="148"/>
      <c r="L532" s="30"/>
      <c r="M532" s="149" t="s">
        <v>1</v>
      </c>
      <c r="N532" s="150" t="s">
        <v>37</v>
      </c>
      <c r="O532" s="151">
        <v>0</v>
      </c>
      <c r="P532" s="151">
        <f>O532*H532</f>
        <v>0</v>
      </c>
      <c r="Q532" s="151">
        <v>0</v>
      </c>
      <c r="R532" s="151">
        <f>Q532*H532</f>
        <v>0</v>
      </c>
      <c r="S532" s="151">
        <v>0</v>
      </c>
      <c r="T532" s="152">
        <f>S532*H532</f>
        <v>0</v>
      </c>
      <c r="U532" s="29"/>
      <c r="V532" s="29"/>
      <c r="W532" s="29"/>
      <c r="X532" s="29"/>
      <c r="Y532" s="29"/>
      <c r="Z532" s="29"/>
      <c r="AA532" s="29"/>
      <c r="AB532" s="29"/>
      <c r="AC532" s="29"/>
      <c r="AD532" s="29"/>
      <c r="AE532" s="29"/>
      <c r="AR532" s="153" t="s">
        <v>216</v>
      </c>
      <c r="AT532" s="153" t="s">
        <v>136</v>
      </c>
      <c r="AU532" s="153" t="s">
        <v>82</v>
      </c>
      <c r="AY532" s="17" t="s">
        <v>134</v>
      </c>
      <c r="BE532" s="154">
        <f>IF(N532="základní",J532,0)</f>
        <v>0</v>
      </c>
      <c r="BF532" s="154">
        <f>IF(N532="snížená",J532,0)</f>
        <v>0</v>
      </c>
      <c r="BG532" s="154">
        <f>IF(N532="zákl. přenesená",J532,0)</f>
        <v>0</v>
      </c>
      <c r="BH532" s="154">
        <f>IF(N532="sníž. přenesená",J532,0)</f>
        <v>0</v>
      </c>
      <c r="BI532" s="154">
        <f>IF(N532="nulová",J532,0)</f>
        <v>0</v>
      </c>
      <c r="BJ532" s="17" t="s">
        <v>80</v>
      </c>
      <c r="BK532" s="154">
        <f>ROUND(I532*H532,2)</f>
        <v>0</v>
      </c>
      <c r="BL532" s="17" t="s">
        <v>216</v>
      </c>
      <c r="BM532" s="153" t="s">
        <v>879</v>
      </c>
    </row>
    <row r="533" spans="1:65" s="12" customFormat="1" ht="22.8" customHeight="1">
      <c r="B533" s="129"/>
      <c r="D533" s="130" t="s">
        <v>71</v>
      </c>
      <c r="E533" s="139" t="s">
        <v>880</v>
      </c>
      <c r="F533" s="139" t="s">
        <v>881</v>
      </c>
      <c r="J533" s="140">
        <f>BK533</f>
        <v>0</v>
      </c>
      <c r="L533" s="129"/>
      <c r="M533" s="133"/>
      <c r="N533" s="134"/>
      <c r="O533" s="134"/>
      <c r="P533" s="135">
        <f>SUM(P534:P550)</f>
        <v>0</v>
      </c>
      <c r="Q533" s="134"/>
      <c r="R533" s="135">
        <f>SUM(R534:R550)</f>
        <v>0</v>
      </c>
      <c r="S533" s="134"/>
      <c r="T533" s="136">
        <f>SUM(T534:T550)</f>
        <v>0</v>
      </c>
      <c r="AR533" s="130" t="s">
        <v>82</v>
      </c>
      <c r="AT533" s="137" t="s">
        <v>71</v>
      </c>
      <c r="AU533" s="137" t="s">
        <v>80</v>
      </c>
      <c r="AY533" s="130" t="s">
        <v>134</v>
      </c>
      <c r="BK533" s="138">
        <f>SUM(BK534:BK550)</f>
        <v>0</v>
      </c>
    </row>
    <row r="534" spans="1:65" s="2" customFormat="1" ht="24.15" customHeight="1">
      <c r="A534" s="29"/>
      <c r="B534" s="141"/>
      <c r="C534" s="142" t="s">
        <v>882</v>
      </c>
      <c r="D534" s="142" t="s">
        <v>136</v>
      </c>
      <c r="E534" s="143" t="s">
        <v>883</v>
      </c>
      <c r="F534" s="144" t="s">
        <v>884</v>
      </c>
      <c r="G534" s="145" t="s">
        <v>412</v>
      </c>
      <c r="H534" s="146">
        <v>2</v>
      </c>
      <c r="I534" s="147"/>
      <c r="J534" s="147">
        <f t="shared" ref="J534:J547" si="20">ROUND(I534*H534,2)</f>
        <v>0</v>
      </c>
      <c r="K534" s="148"/>
      <c r="L534" s="30"/>
      <c r="M534" s="149" t="s">
        <v>1</v>
      </c>
      <c r="N534" s="150" t="s">
        <v>37</v>
      </c>
      <c r="O534" s="151">
        <v>0</v>
      </c>
      <c r="P534" s="151">
        <f t="shared" ref="P534:P547" si="21">O534*H534</f>
        <v>0</v>
      </c>
      <c r="Q534" s="151">
        <v>0</v>
      </c>
      <c r="R534" s="151">
        <f t="shared" ref="R534:R547" si="22">Q534*H534</f>
        <v>0</v>
      </c>
      <c r="S534" s="151">
        <v>0</v>
      </c>
      <c r="T534" s="152">
        <f t="shared" ref="T534:T547" si="23">S534*H534</f>
        <v>0</v>
      </c>
      <c r="U534" s="29"/>
      <c r="V534" s="29"/>
      <c r="W534" s="29"/>
      <c r="X534" s="29"/>
      <c r="Y534" s="29"/>
      <c r="Z534" s="29"/>
      <c r="AA534" s="29"/>
      <c r="AB534" s="29"/>
      <c r="AC534" s="29"/>
      <c r="AD534" s="29"/>
      <c r="AE534" s="29"/>
      <c r="AR534" s="153" t="s">
        <v>216</v>
      </c>
      <c r="AT534" s="153" t="s">
        <v>136</v>
      </c>
      <c r="AU534" s="153" t="s">
        <v>82</v>
      </c>
      <c r="AY534" s="17" t="s">
        <v>134</v>
      </c>
      <c r="BE534" s="154">
        <f t="shared" ref="BE534:BE547" si="24">IF(N534="základní",J534,0)</f>
        <v>0</v>
      </c>
      <c r="BF534" s="154">
        <f t="shared" ref="BF534:BF547" si="25">IF(N534="snížená",J534,0)</f>
        <v>0</v>
      </c>
      <c r="BG534" s="154">
        <f t="shared" ref="BG534:BG547" si="26">IF(N534="zákl. přenesená",J534,0)</f>
        <v>0</v>
      </c>
      <c r="BH534" s="154">
        <f t="shared" ref="BH534:BH547" si="27">IF(N534="sníž. přenesená",J534,0)</f>
        <v>0</v>
      </c>
      <c r="BI534" s="154">
        <f t="shared" ref="BI534:BI547" si="28">IF(N534="nulová",J534,0)</f>
        <v>0</v>
      </c>
      <c r="BJ534" s="17" t="s">
        <v>80</v>
      </c>
      <c r="BK534" s="154">
        <f t="shared" ref="BK534:BK547" si="29">ROUND(I534*H534,2)</f>
        <v>0</v>
      </c>
      <c r="BL534" s="17" t="s">
        <v>216</v>
      </c>
      <c r="BM534" s="153" t="s">
        <v>885</v>
      </c>
    </row>
    <row r="535" spans="1:65" s="2" customFormat="1" ht="24.15" customHeight="1">
      <c r="A535" s="29"/>
      <c r="B535" s="141"/>
      <c r="C535" s="142" t="s">
        <v>886</v>
      </c>
      <c r="D535" s="142" t="s">
        <v>136</v>
      </c>
      <c r="E535" s="143" t="s">
        <v>887</v>
      </c>
      <c r="F535" s="144" t="s">
        <v>888</v>
      </c>
      <c r="G535" s="145" t="s">
        <v>412</v>
      </c>
      <c r="H535" s="146">
        <v>2</v>
      </c>
      <c r="I535" s="147"/>
      <c r="J535" s="147">
        <f t="shared" si="20"/>
        <v>0</v>
      </c>
      <c r="K535" s="148"/>
      <c r="L535" s="30"/>
      <c r="M535" s="149" t="s">
        <v>1</v>
      </c>
      <c r="N535" s="150" t="s">
        <v>37</v>
      </c>
      <c r="O535" s="151">
        <v>0</v>
      </c>
      <c r="P535" s="151">
        <f t="shared" si="21"/>
        <v>0</v>
      </c>
      <c r="Q535" s="151">
        <v>0</v>
      </c>
      <c r="R535" s="151">
        <f t="shared" si="22"/>
        <v>0</v>
      </c>
      <c r="S535" s="151">
        <v>0</v>
      </c>
      <c r="T535" s="152">
        <f t="shared" si="23"/>
        <v>0</v>
      </c>
      <c r="U535" s="29"/>
      <c r="V535" s="29"/>
      <c r="W535" s="29"/>
      <c r="X535" s="29"/>
      <c r="Y535" s="29"/>
      <c r="Z535" s="29"/>
      <c r="AA535" s="29"/>
      <c r="AB535" s="29"/>
      <c r="AC535" s="29"/>
      <c r="AD535" s="29"/>
      <c r="AE535" s="29"/>
      <c r="AR535" s="153" t="s">
        <v>216</v>
      </c>
      <c r="AT535" s="153" t="s">
        <v>136</v>
      </c>
      <c r="AU535" s="153" t="s">
        <v>82</v>
      </c>
      <c r="AY535" s="17" t="s">
        <v>134</v>
      </c>
      <c r="BE535" s="154">
        <f t="shared" si="24"/>
        <v>0</v>
      </c>
      <c r="BF535" s="154">
        <f t="shared" si="25"/>
        <v>0</v>
      </c>
      <c r="BG535" s="154">
        <f t="shared" si="26"/>
        <v>0</v>
      </c>
      <c r="BH535" s="154">
        <f t="shared" si="27"/>
        <v>0</v>
      </c>
      <c r="BI535" s="154">
        <f t="shared" si="28"/>
        <v>0</v>
      </c>
      <c r="BJ535" s="17" t="s">
        <v>80</v>
      </c>
      <c r="BK535" s="154">
        <f t="shared" si="29"/>
        <v>0</v>
      </c>
      <c r="BL535" s="17" t="s">
        <v>216</v>
      </c>
      <c r="BM535" s="153" t="s">
        <v>889</v>
      </c>
    </row>
    <row r="536" spans="1:65" s="2" customFormat="1" ht="37.799999999999997" customHeight="1">
      <c r="A536" s="29"/>
      <c r="B536" s="141"/>
      <c r="C536" s="142" t="s">
        <v>890</v>
      </c>
      <c r="D536" s="142" t="s">
        <v>136</v>
      </c>
      <c r="E536" s="143" t="s">
        <v>891</v>
      </c>
      <c r="F536" s="144" t="s">
        <v>892</v>
      </c>
      <c r="G536" s="145" t="s">
        <v>412</v>
      </c>
      <c r="H536" s="146">
        <v>2</v>
      </c>
      <c r="I536" s="147"/>
      <c r="J536" s="147">
        <f t="shared" si="20"/>
        <v>0</v>
      </c>
      <c r="K536" s="148"/>
      <c r="L536" s="30"/>
      <c r="M536" s="149" t="s">
        <v>1</v>
      </c>
      <c r="N536" s="150" t="s">
        <v>37</v>
      </c>
      <c r="O536" s="151">
        <v>0</v>
      </c>
      <c r="P536" s="151">
        <f t="shared" si="21"/>
        <v>0</v>
      </c>
      <c r="Q536" s="151">
        <v>0</v>
      </c>
      <c r="R536" s="151">
        <f t="shared" si="22"/>
        <v>0</v>
      </c>
      <c r="S536" s="151">
        <v>0</v>
      </c>
      <c r="T536" s="152">
        <f t="shared" si="23"/>
        <v>0</v>
      </c>
      <c r="U536" s="29"/>
      <c r="V536" s="29"/>
      <c r="W536" s="29"/>
      <c r="X536" s="29"/>
      <c r="Y536" s="29"/>
      <c r="Z536" s="29"/>
      <c r="AA536" s="29"/>
      <c r="AB536" s="29"/>
      <c r="AC536" s="29"/>
      <c r="AD536" s="29"/>
      <c r="AE536" s="29"/>
      <c r="AR536" s="153" t="s">
        <v>216</v>
      </c>
      <c r="AT536" s="153" t="s">
        <v>136</v>
      </c>
      <c r="AU536" s="153" t="s">
        <v>82</v>
      </c>
      <c r="AY536" s="17" t="s">
        <v>134</v>
      </c>
      <c r="BE536" s="154">
        <f t="shared" si="24"/>
        <v>0</v>
      </c>
      <c r="BF536" s="154">
        <f t="shared" si="25"/>
        <v>0</v>
      </c>
      <c r="BG536" s="154">
        <f t="shared" si="26"/>
        <v>0</v>
      </c>
      <c r="BH536" s="154">
        <f t="shared" si="27"/>
        <v>0</v>
      </c>
      <c r="BI536" s="154">
        <f t="shared" si="28"/>
        <v>0</v>
      </c>
      <c r="BJ536" s="17" t="s">
        <v>80</v>
      </c>
      <c r="BK536" s="154">
        <f t="shared" si="29"/>
        <v>0</v>
      </c>
      <c r="BL536" s="17" t="s">
        <v>216</v>
      </c>
      <c r="BM536" s="153" t="s">
        <v>893</v>
      </c>
    </row>
    <row r="537" spans="1:65" s="2" customFormat="1" ht="37.799999999999997" customHeight="1">
      <c r="A537" s="29"/>
      <c r="B537" s="141"/>
      <c r="C537" s="142" t="s">
        <v>894</v>
      </c>
      <c r="D537" s="142" t="s">
        <v>136</v>
      </c>
      <c r="E537" s="143" t="s">
        <v>895</v>
      </c>
      <c r="F537" s="144" t="s">
        <v>896</v>
      </c>
      <c r="G537" s="145" t="s">
        <v>412</v>
      </c>
      <c r="H537" s="146">
        <v>4</v>
      </c>
      <c r="I537" s="147"/>
      <c r="J537" s="147">
        <f t="shared" si="20"/>
        <v>0</v>
      </c>
      <c r="K537" s="148"/>
      <c r="L537" s="30"/>
      <c r="M537" s="149" t="s">
        <v>1</v>
      </c>
      <c r="N537" s="150" t="s">
        <v>37</v>
      </c>
      <c r="O537" s="151">
        <v>0</v>
      </c>
      <c r="P537" s="151">
        <f t="shared" si="21"/>
        <v>0</v>
      </c>
      <c r="Q537" s="151">
        <v>0</v>
      </c>
      <c r="R537" s="151">
        <f t="shared" si="22"/>
        <v>0</v>
      </c>
      <c r="S537" s="151">
        <v>0</v>
      </c>
      <c r="T537" s="152">
        <f t="shared" si="23"/>
        <v>0</v>
      </c>
      <c r="U537" s="29"/>
      <c r="V537" s="29"/>
      <c r="W537" s="29"/>
      <c r="X537" s="29"/>
      <c r="Y537" s="29"/>
      <c r="Z537" s="29"/>
      <c r="AA537" s="29"/>
      <c r="AB537" s="29"/>
      <c r="AC537" s="29"/>
      <c r="AD537" s="29"/>
      <c r="AE537" s="29"/>
      <c r="AR537" s="153" t="s">
        <v>216</v>
      </c>
      <c r="AT537" s="153" t="s">
        <v>136</v>
      </c>
      <c r="AU537" s="153" t="s">
        <v>82</v>
      </c>
      <c r="AY537" s="17" t="s">
        <v>134</v>
      </c>
      <c r="BE537" s="154">
        <f t="shared" si="24"/>
        <v>0</v>
      </c>
      <c r="BF537" s="154">
        <f t="shared" si="25"/>
        <v>0</v>
      </c>
      <c r="BG537" s="154">
        <f t="shared" si="26"/>
        <v>0</v>
      </c>
      <c r="BH537" s="154">
        <f t="shared" si="27"/>
        <v>0</v>
      </c>
      <c r="BI537" s="154">
        <f t="shared" si="28"/>
        <v>0</v>
      </c>
      <c r="BJ537" s="17" t="s">
        <v>80</v>
      </c>
      <c r="BK537" s="154">
        <f t="shared" si="29"/>
        <v>0</v>
      </c>
      <c r="BL537" s="17" t="s">
        <v>216</v>
      </c>
      <c r="BM537" s="153" t="s">
        <v>897</v>
      </c>
    </row>
    <row r="538" spans="1:65" s="2" customFormat="1" ht="21.75" customHeight="1">
      <c r="A538" s="29"/>
      <c r="B538" s="141"/>
      <c r="C538" s="142" t="s">
        <v>898</v>
      </c>
      <c r="D538" s="142" t="s">
        <v>136</v>
      </c>
      <c r="E538" s="143" t="s">
        <v>899</v>
      </c>
      <c r="F538" s="144" t="s">
        <v>900</v>
      </c>
      <c r="G538" s="145" t="s">
        <v>412</v>
      </c>
      <c r="H538" s="146">
        <v>2</v>
      </c>
      <c r="I538" s="147"/>
      <c r="J538" s="147">
        <f t="shared" si="20"/>
        <v>0</v>
      </c>
      <c r="K538" s="148"/>
      <c r="L538" s="30"/>
      <c r="M538" s="149" t="s">
        <v>1</v>
      </c>
      <c r="N538" s="150" t="s">
        <v>37</v>
      </c>
      <c r="O538" s="151">
        <v>0</v>
      </c>
      <c r="P538" s="151">
        <f t="shared" si="21"/>
        <v>0</v>
      </c>
      <c r="Q538" s="151">
        <v>0</v>
      </c>
      <c r="R538" s="151">
        <f t="shared" si="22"/>
        <v>0</v>
      </c>
      <c r="S538" s="151">
        <v>0</v>
      </c>
      <c r="T538" s="152">
        <f t="shared" si="23"/>
        <v>0</v>
      </c>
      <c r="U538" s="29"/>
      <c r="V538" s="29"/>
      <c r="W538" s="29"/>
      <c r="X538" s="29"/>
      <c r="Y538" s="29"/>
      <c r="Z538" s="29"/>
      <c r="AA538" s="29"/>
      <c r="AB538" s="29"/>
      <c r="AC538" s="29"/>
      <c r="AD538" s="29"/>
      <c r="AE538" s="29"/>
      <c r="AR538" s="153" t="s">
        <v>216</v>
      </c>
      <c r="AT538" s="153" t="s">
        <v>136</v>
      </c>
      <c r="AU538" s="153" t="s">
        <v>82</v>
      </c>
      <c r="AY538" s="17" t="s">
        <v>134</v>
      </c>
      <c r="BE538" s="154">
        <f t="shared" si="24"/>
        <v>0</v>
      </c>
      <c r="BF538" s="154">
        <f t="shared" si="25"/>
        <v>0</v>
      </c>
      <c r="BG538" s="154">
        <f t="shared" si="26"/>
        <v>0</v>
      </c>
      <c r="BH538" s="154">
        <f t="shared" si="27"/>
        <v>0</v>
      </c>
      <c r="BI538" s="154">
        <f t="shared" si="28"/>
        <v>0</v>
      </c>
      <c r="BJ538" s="17" t="s">
        <v>80</v>
      </c>
      <c r="BK538" s="154">
        <f t="shared" si="29"/>
        <v>0</v>
      </c>
      <c r="BL538" s="17" t="s">
        <v>216</v>
      </c>
      <c r="BM538" s="153" t="s">
        <v>901</v>
      </c>
    </row>
    <row r="539" spans="1:65" s="2" customFormat="1" ht="24.15" customHeight="1">
      <c r="A539" s="29"/>
      <c r="B539" s="141"/>
      <c r="C539" s="142" t="s">
        <v>902</v>
      </c>
      <c r="D539" s="142" t="s">
        <v>136</v>
      </c>
      <c r="E539" s="143" t="s">
        <v>903</v>
      </c>
      <c r="F539" s="144" t="s">
        <v>904</v>
      </c>
      <c r="G539" s="145" t="s">
        <v>412</v>
      </c>
      <c r="H539" s="146">
        <v>1</v>
      </c>
      <c r="I539" s="147"/>
      <c r="J539" s="147">
        <f t="shared" si="20"/>
        <v>0</v>
      </c>
      <c r="K539" s="148"/>
      <c r="L539" s="30"/>
      <c r="M539" s="149" t="s">
        <v>1</v>
      </c>
      <c r="N539" s="150" t="s">
        <v>37</v>
      </c>
      <c r="O539" s="151">
        <v>0</v>
      </c>
      <c r="P539" s="151">
        <f t="shared" si="21"/>
        <v>0</v>
      </c>
      <c r="Q539" s="151">
        <v>0</v>
      </c>
      <c r="R539" s="151">
        <f t="shared" si="22"/>
        <v>0</v>
      </c>
      <c r="S539" s="151">
        <v>0</v>
      </c>
      <c r="T539" s="152">
        <f t="shared" si="23"/>
        <v>0</v>
      </c>
      <c r="U539" s="29"/>
      <c r="V539" s="29"/>
      <c r="W539" s="29"/>
      <c r="X539" s="29"/>
      <c r="Y539" s="29"/>
      <c r="Z539" s="29"/>
      <c r="AA539" s="29"/>
      <c r="AB539" s="29"/>
      <c r="AC539" s="29"/>
      <c r="AD539" s="29"/>
      <c r="AE539" s="29"/>
      <c r="AR539" s="153" t="s">
        <v>216</v>
      </c>
      <c r="AT539" s="153" t="s">
        <v>136</v>
      </c>
      <c r="AU539" s="153" t="s">
        <v>82</v>
      </c>
      <c r="AY539" s="17" t="s">
        <v>134</v>
      </c>
      <c r="BE539" s="154">
        <f t="shared" si="24"/>
        <v>0</v>
      </c>
      <c r="BF539" s="154">
        <f t="shared" si="25"/>
        <v>0</v>
      </c>
      <c r="BG539" s="154">
        <f t="shared" si="26"/>
        <v>0</v>
      </c>
      <c r="BH539" s="154">
        <f t="shared" si="27"/>
        <v>0</v>
      </c>
      <c r="BI539" s="154">
        <f t="shared" si="28"/>
        <v>0</v>
      </c>
      <c r="BJ539" s="17" t="s">
        <v>80</v>
      </c>
      <c r="BK539" s="154">
        <f t="shared" si="29"/>
        <v>0</v>
      </c>
      <c r="BL539" s="17" t="s">
        <v>216</v>
      </c>
      <c r="BM539" s="153" t="s">
        <v>905</v>
      </c>
    </row>
    <row r="540" spans="1:65" s="2" customFormat="1" ht="24.15" customHeight="1">
      <c r="A540" s="29"/>
      <c r="B540" s="141"/>
      <c r="C540" s="142" t="s">
        <v>906</v>
      </c>
      <c r="D540" s="142" t="s">
        <v>136</v>
      </c>
      <c r="E540" s="143" t="s">
        <v>907</v>
      </c>
      <c r="F540" s="144" t="s">
        <v>908</v>
      </c>
      <c r="G540" s="145" t="s">
        <v>412</v>
      </c>
      <c r="H540" s="146">
        <v>1</v>
      </c>
      <c r="I540" s="147"/>
      <c r="J540" s="147">
        <f t="shared" si="20"/>
        <v>0</v>
      </c>
      <c r="K540" s="148"/>
      <c r="L540" s="30"/>
      <c r="M540" s="149" t="s">
        <v>1</v>
      </c>
      <c r="N540" s="150" t="s">
        <v>37</v>
      </c>
      <c r="O540" s="151">
        <v>0</v>
      </c>
      <c r="P540" s="151">
        <f t="shared" si="21"/>
        <v>0</v>
      </c>
      <c r="Q540" s="151">
        <v>0</v>
      </c>
      <c r="R540" s="151">
        <f t="shared" si="22"/>
        <v>0</v>
      </c>
      <c r="S540" s="151">
        <v>0</v>
      </c>
      <c r="T540" s="152">
        <f t="shared" si="23"/>
        <v>0</v>
      </c>
      <c r="U540" s="29"/>
      <c r="V540" s="29"/>
      <c r="W540" s="29"/>
      <c r="X540" s="29"/>
      <c r="Y540" s="29"/>
      <c r="Z540" s="29"/>
      <c r="AA540" s="29"/>
      <c r="AB540" s="29"/>
      <c r="AC540" s="29"/>
      <c r="AD540" s="29"/>
      <c r="AE540" s="29"/>
      <c r="AR540" s="153" t="s">
        <v>216</v>
      </c>
      <c r="AT540" s="153" t="s">
        <v>136</v>
      </c>
      <c r="AU540" s="153" t="s">
        <v>82</v>
      </c>
      <c r="AY540" s="17" t="s">
        <v>134</v>
      </c>
      <c r="BE540" s="154">
        <f t="shared" si="24"/>
        <v>0</v>
      </c>
      <c r="BF540" s="154">
        <f t="shared" si="25"/>
        <v>0</v>
      </c>
      <c r="BG540" s="154">
        <f t="shared" si="26"/>
        <v>0</v>
      </c>
      <c r="BH540" s="154">
        <f t="shared" si="27"/>
        <v>0</v>
      </c>
      <c r="BI540" s="154">
        <f t="shared" si="28"/>
        <v>0</v>
      </c>
      <c r="BJ540" s="17" t="s">
        <v>80</v>
      </c>
      <c r="BK540" s="154">
        <f t="shared" si="29"/>
        <v>0</v>
      </c>
      <c r="BL540" s="17" t="s">
        <v>216</v>
      </c>
      <c r="BM540" s="153" t="s">
        <v>909</v>
      </c>
    </row>
    <row r="541" spans="1:65" s="2" customFormat="1" ht="24.15" customHeight="1">
      <c r="A541" s="29"/>
      <c r="B541" s="141"/>
      <c r="C541" s="142" t="s">
        <v>910</v>
      </c>
      <c r="D541" s="142" t="s">
        <v>136</v>
      </c>
      <c r="E541" s="143" t="s">
        <v>911</v>
      </c>
      <c r="F541" s="144" t="s">
        <v>912</v>
      </c>
      <c r="G541" s="145" t="s">
        <v>412</v>
      </c>
      <c r="H541" s="146">
        <v>2</v>
      </c>
      <c r="I541" s="147"/>
      <c r="J541" s="147">
        <f t="shared" si="20"/>
        <v>0</v>
      </c>
      <c r="K541" s="148"/>
      <c r="L541" s="30"/>
      <c r="M541" s="149" t="s">
        <v>1</v>
      </c>
      <c r="N541" s="150" t="s">
        <v>37</v>
      </c>
      <c r="O541" s="151">
        <v>0</v>
      </c>
      <c r="P541" s="151">
        <f t="shared" si="21"/>
        <v>0</v>
      </c>
      <c r="Q541" s="151">
        <v>0</v>
      </c>
      <c r="R541" s="151">
        <f t="shared" si="22"/>
        <v>0</v>
      </c>
      <c r="S541" s="151">
        <v>0</v>
      </c>
      <c r="T541" s="152">
        <f t="shared" si="23"/>
        <v>0</v>
      </c>
      <c r="U541" s="29"/>
      <c r="V541" s="29"/>
      <c r="W541" s="29"/>
      <c r="X541" s="29"/>
      <c r="Y541" s="29"/>
      <c r="Z541" s="29"/>
      <c r="AA541" s="29"/>
      <c r="AB541" s="29"/>
      <c r="AC541" s="29"/>
      <c r="AD541" s="29"/>
      <c r="AE541" s="29"/>
      <c r="AR541" s="153" t="s">
        <v>216</v>
      </c>
      <c r="AT541" s="153" t="s">
        <v>136</v>
      </c>
      <c r="AU541" s="153" t="s">
        <v>82</v>
      </c>
      <c r="AY541" s="17" t="s">
        <v>134</v>
      </c>
      <c r="BE541" s="154">
        <f t="shared" si="24"/>
        <v>0</v>
      </c>
      <c r="BF541" s="154">
        <f t="shared" si="25"/>
        <v>0</v>
      </c>
      <c r="BG541" s="154">
        <f t="shared" si="26"/>
        <v>0</v>
      </c>
      <c r="BH541" s="154">
        <f t="shared" si="27"/>
        <v>0</v>
      </c>
      <c r="BI541" s="154">
        <f t="shared" si="28"/>
        <v>0</v>
      </c>
      <c r="BJ541" s="17" t="s">
        <v>80</v>
      </c>
      <c r="BK541" s="154">
        <f t="shared" si="29"/>
        <v>0</v>
      </c>
      <c r="BL541" s="17" t="s">
        <v>216</v>
      </c>
      <c r="BM541" s="153" t="s">
        <v>913</v>
      </c>
    </row>
    <row r="542" spans="1:65" s="2" customFormat="1" ht="24.15" customHeight="1">
      <c r="A542" s="29"/>
      <c r="B542" s="141"/>
      <c r="C542" s="142" t="s">
        <v>914</v>
      </c>
      <c r="D542" s="142" t="s">
        <v>136</v>
      </c>
      <c r="E542" s="143" t="s">
        <v>915</v>
      </c>
      <c r="F542" s="144" t="s">
        <v>916</v>
      </c>
      <c r="G542" s="145" t="s">
        <v>459</v>
      </c>
      <c r="H542" s="146">
        <v>3</v>
      </c>
      <c r="I542" s="147"/>
      <c r="J542" s="147">
        <f t="shared" si="20"/>
        <v>0</v>
      </c>
      <c r="K542" s="148"/>
      <c r="L542" s="30"/>
      <c r="M542" s="149" t="s">
        <v>1</v>
      </c>
      <c r="N542" s="150" t="s">
        <v>37</v>
      </c>
      <c r="O542" s="151">
        <v>0</v>
      </c>
      <c r="P542" s="151">
        <f t="shared" si="21"/>
        <v>0</v>
      </c>
      <c r="Q542" s="151">
        <v>0</v>
      </c>
      <c r="R542" s="151">
        <f t="shared" si="22"/>
        <v>0</v>
      </c>
      <c r="S542" s="151">
        <v>0</v>
      </c>
      <c r="T542" s="152">
        <f t="shared" si="23"/>
        <v>0</v>
      </c>
      <c r="U542" s="29"/>
      <c r="V542" s="29"/>
      <c r="W542" s="29"/>
      <c r="X542" s="29"/>
      <c r="Y542" s="29"/>
      <c r="Z542" s="29"/>
      <c r="AA542" s="29"/>
      <c r="AB542" s="29"/>
      <c r="AC542" s="29"/>
      <c r="AD542" s="29"/>
      <c r="AE542" s="29"/>
      <c r="AR542" s="153" t="s">
        <v>216</v>
      </c>
      <c r="AT542" s="153" t="s">
        <v>136</v>
      </c>
      <c r="AU542" s="153" t="s">
        <v>82</v>
      </c>
      <c r="AY542" s="17" t="s">
        <v>134</v>
      </c>
      <c r="BE542" s="154">
        <f t="shared" si="24"/>
        <v>0</v>
      </c>
      <c r="BF542" s="154">
        <f t="shared" si="25"/>
        <v>0</v>
      </c>
      <c r="BG542" s="154">
        <f t="shared" si="26"/>
        <v>0</v>
      </c>
      <c r="BH542" s="154">
        <f t="shared" si="27"/>
        <v>0</v>
      </c>
      <c r="BI542" s="154">
        <f t="shared" si="28"/>
        <v>0</v>
      </c>
      <c r="BJ542" s="17" t="s">
        <v>80</v>
      </c>
      <c r="BK542" s="154">
        <f t="shared" si="29"/>
        <v>0</v>
      </c>
      <c r="BL542" s="17" t="s">
        <v>216</v>
      </c>
      <c r="BM542" s="153" t="s">
        <v>917</v>
      </c>
    </row>
    <row r="543" spans="1:65" s="2" customFormat="1" ht="24.15" customHeight="1">
      <c r="A543" s="29"/>
      <c r="B543" s="141"/>
      <c r="C543" s="142" t="s">
        <v>918</v>
      </c>
      <c r="D543" s="142" t="s">
        <v>136</v>
      </c>
      <c r="E543" s="143" t="s">
        <v>919</v>
      </c>
      <c r="F543" s="144" t="s">
        <v>920</v>
      </c>
      <c r="G543" s="145" t="s">
        <v>412</v>
      </c>
      <c r="H543" s="146">
        <v>1</v>
      </c>
      <c r="I543" s="147"/>
      <c r="J543" s="147">
        <f t="shared" si="20"/>
        <v>0</v>
      </c>
      <c r="K543" s="148"/>
      <c r="L543" s="30"/>
      <c r="M543" s="149" t="s">
        <v>1</v>
      </c>
      <c r="N543" s="150" t="s">
        <v>37</v>
      </c>
      <c r="O543" s="151">
        <v>0</v>
      </c>
      <c r="P543" s="151">
        <f t="shared" si="21"/>
        <v>0</v>
      </c>
      <c r="Q543" s="151">
        <v>0</v>
      </c>
      <c r="R543" s="151">
        <f t="shared" si="22"/>
        <v>0</v>
      </c>
      <c r="S543" s="151">
        <v>0</v>
      </c>
      <c r="T543" s="152">
        <f t="shared" si="23"/>
        <v>0</v>
      </c>
      <c r="U543" s="29"/>
      <c r="V543" s="29"/>
      <c r="W543" s="29"/>
      <c r="X543" s="29"/>
      <c r="Y543" s="29"/>
      <c r="Z543" s="29"/>
      <c r="AA543" s="29"/>
      <c r="AB543" s="29"/>
      <c r="AC543" s="29"/>
      <c r="AD543" s="29"/>
      <c r="AE543" s="29"/>
      <c r="AR543" s="153" t="s">
        <v>216</v>
      </c>
      <c r="AT543" s="153" t="s">
        <v>136</v>
      </c>
      <c r="AU543" s="153" t="s">
        <v>82</v>
      </c>
      <c r="AY543" s="17" t="s">
        <v>134</v>
      </c>
      <c r="BE543" s="154">
        <f t="shared" si="24"/>
        <v>0</v>
      </c>
      <c r="BF543" s="154">
        <f t="shared" si="25"/>
        <v>0</v>
      </c>
      <c r="BG543" s="154">
        <f t="shared" si="26"/>
        <v>0</v>
      </c>
      <c r="BH543" s="154">
        <f t="shared" si="27"/>
        <v>0</v>
      </c>
      <c r="BI543" s="154">
        <f t="shared" si="28"/>
        <v>0</v>
      </c>
      <c r="BJ543" s="17" t="s">
        <v>80</v>
      </c>
      <c r="BK543" s="154">
        <f t="shared" si="29"/>
        <v>0</v>
      </c>
      <c r="BL543" s="17" t="s">
        <v>216</v>
      </c>
      <c r="BM543" s="153" t="s">
        <v>921</v>
      </c>
    </row>
    <row r="544" spans="1:65" s="2" customFormat="1" ht="24.15" customHeight="1">
      <c r="A544" s="29"/>
      <c r="B544" s="141"/>
      <c r="C544" s="142" t="s">
        <v>922</v>
      </c>
      <c r="D544" s="142" t="s">
        <v>136</v>
      </c>
      <c r="E544" s="143" t="s">
        <v>923</v>
      </c>
      <c r="F544" s="144" t="s">
        <v>924</v>
      </c>
      <c r="G544" s="145" t="s">
        <v>412</v>
      </c>
      <c r="H544" s="146">
        <v>1</v>
      </c>
      <c r="I544" s="147"/>
      <c r="J544" s="147">
        <f t="shared" si="20"/>
        <v>0</v>
      </c>
      <c r="K544" s="148"/>
      <c r="L544" s="30"/>
      <c r="M544" s="149" t="s">
        <v>1</v>
      </c>
      <c r="N544" s="150" t="s">
        <v>37</v>
      </c>
      <c r="O544" s="151">
        <v>0</v>
      </c>
      <c r="P544" s="151">
        <f t="shared" si="21"/>
        <v>0</v>
      </c>
      <c r="Q544" s="151">
        <v>0</v>
      </c>
      <c r="R544" s="151">
        <f t="shared" si="22"/>
        <v>0</v>
      </c>
      <c r="S544" s="151">
        <v>0</v>
      </c>
      <c r="T544" s="152">
        <f t="shared" si="23"/>
        <v>0</v>
      </c>
      <c r="U544" s="29"/>
      <c r="V544" s="29"/>
      <c r="W544" s="29"/>
      <c r="X544" s="29"/>
      <c r="Y544" s="29"/>
      <c r="Z544" s="29"/>
      <c r="AA544" s="29"/>
      <c r="AB544" s="29"/>
      <c r="AC544" s="29"/>
      <c r="AD544" s="29"/>
      <c r="AE544" s="29"/>
      <c r="AR544" s="153" t="s">
        <v>216</v>
      </c>
      <c r="AT544" s="153" t="s">
        <v>136</v>
      </c>
      <c r="AU544" s="153" t="s">
        <v>82</v>
      </c>
      <c r="AY544" s="17" t="s">
        <v>134</v>
      </c>
      <c r="BE544" s="154">
        <f t="shared" si="24"/>
        <v>0</v>
      </c>
      <c r="BF544" s="154">
        <f t="shared" si="25"/>
        <v>0</v>
      </c>
      <c r="BG544" s="154">
        <f t="shared" si="26"/>
        <v>0</v>
      </c>
      <c r="BH544" s="154">
        <f t="shared" si="27"/>
        <v>0</v>
      </c>
      <c r="BI544" s="154">
        <f t="shared" si="28"/>
        <v>0</v>
      </c>
      <c r="BJ544" s="17" t="s">
        <v>80</v>
      </c>
      <c r="BK544" s="154">
        <f t="shared" si="29"/>
        <v>0</v>
      </c>
      <c r="BL544" s="17" t="s">
        <v>216</v>
      </c>
      <c r="BM544" s="153" t="s">
        <v>925</v>
      </c>
    </row>
    <row r="545" spans="1:65" s="2" customFormat="1" ht="33" customHeight="1">
      <c r="A545" s="29"/>
      <c r="B545" s="141"/>
      <c r="C545" s="142" t="s">
        <v>926</v>
      </c>
      <c r="D545" s="142" t="s">
        <v>136</v>
      </c>
      <c r="E545" s="143" t="s">
        <v>927</v>
      </c>
      <c r="F545" s="144" t="s">
        <v>928</v>
      </c>
      <c r="G545" s="145" t="s">
        <v>412</v>
      </c>
      <c r="H545" s="146">
        <v>1</v>
      </c>
      <c r="I545" s="147"/>
      <c r="J545" s="147">
        <f t="shared" si="20"/>
        <v>0</v>
      </c>
      <c r="K545" s="148"/>
      <c r="L545" s="30"/>
      <c r="M545" s="149" t="s">
        <v>1</v>
      </c>
      <c r="N545" s="150" t="s">
        <v>37</v>
      </c>
      <c r="O545" s="151">
        <v>0</v>
      </c>
      <c r="P545" s="151">
        <f t="shared" si="21"/>
        <v>0</v>
      </c>
      <c r="Q545" s="151">
        <v>0</v>
      </c>
      <c r="R545" s="151">
        <f t="shared" si="22"/>
        <v>0</v>
      </c>
      <c r="S545" s="151">
        <v>0</v>
      </c>
      <c r="T545" s="152">
        <f t="shared" si="23"/>
        <v>0</v>
      </c>
      <c r="U545" s="29"/>
      <c r="V545" s="29"/>
      <c r="W545" s="29"/>
      <c r="X545" s="29"/>
      <c r="Y545" s="29"/>
      <c r="Z545" s="29"/>
      <c r="AA545" s="29"/>
      <c r="AB545" s="29"/>
      <c r="AC545" s="29"/>
      <c r="AD545" s="29"/>
      <c r="AE545" s="29"/>
      <c r="AR545" s="153" t="s">
        <v>216</v>
      </c>
      <c r="AT545" s="153" t="s">
        <v>136</v>
      </c>
      <c r="AU545" s="153" t="s">
        <v>82</v>
      </c>
      <c r="AY545" s="17" t="s">
        <v>134</v>
      </c>
      <c r="BE545" s="154">
        <f t="shared" si="24"/>
        <v>0</v>
      </c>
      <c r="BF545" s="154">
        <f t="shared" si="25"/>
        <v>0</v>
      </c>
      <c r="BG545" s="154">
        <f t="shared" si="26"/>
        <v>0</v>
      </c>
      <c r="BH545" s="154">
        <f t="shared" si="27"/>
        <v>0</v>
      </c>
      <c r="BI545" s="154">
        <f t="shared" si="28"/>
        <v>0</v>
      </c>
      <c r="BJ545" s="17" t="s">
        <v>80</v>
      </c>
      <c r="BK545" s="154">
        <f t="shared" si="29"/>
        <v>0</v>
      </c>
      <c r="BL545" s="17" t="s">
        <v>216</v>
      </c>
      <c r="BM545" s="153" t="s">
        <v>929</v>
      </c>
    </row>
    <row r="546" spans="1:65" s="2" customFormat="1" ht="24.15" customHeight="1">
      <c r="A546" s="29"/>
      <c r="B546" s="141"/>
      <c r="C546" s="142" t="s">
        <v>930</v>
      </c>
      <c r="D546" s="142" t="s">
        <v>136</v>
      </c>
      <c r="E546" s="143" t="s">
        <v>931</v>
      </c>
      <c r="F546" s="144" t="s">
        <v>932</v>
      </c>
      <c r="G546" s="145" t="s">
        <v>412</v>
      </c>
      <c r="H546" s="146">
        <v>1</v>
      </c>
      <c r="I546" s="147"/>
      <c r="J546" s="147">
        <f t="shared" si="20"/>
        <v>0</v>
      </c>
      <c r="K546" s="148"/>
      <c r="L546" s="30"/>
      <c r="M546" s="149" t="s">
        <v>1</v>
      </c>
      <c r="N546" s="150" t="s">
        <v>37</v>
      </c>
      <c r="O546" s="151">
        <v>0</v>
      </c>
      <c r="P546" s="151">
        <f t="shared" si="21"/>
        <v>0</v>
      </c>
      <c r="Q546" s="151">
        <v>0</v>
      </c>
      <c r="R546" s="151">
        <f t="shared" si="22"/>
        <v>0</v>
      </c>
      <c r="S546" s="151">
        <v>0</v>
      </c>
      <c r="T546" s="152">
        <f t="shared" si="23"/>
        <v>0</v>
      </c>
      <c r="U546" s="29"/>
      <c r="V546" s="29"/>
      <c r="W546" s="29"/>
      <c r="X546" s="29"/>
      <c r="Y546" s="29"/>
      <c r="Z546" s="29"/>
      <c r="AA546" s="29"/>
      <c r="AB546" s="29"/>
      <c r="AC546" s="29"/>
      <c r="AD546" s="29"/>
      <c r="AE546" s="29"/>
      <c r="AR546" s="153" t="s">
        <v>216</v>
      </c>
      <c r="AT546" s="153" t="s">
        <v>136</v>
      </c>
      <c r="AU546" s="153" t="s">
        <v>82</v>
      </c>
      <c r="AY546" s="17" t="s">
        <v>134</v>
      </c>
      <c r="BE546" s="154">
        <f t="shared" si="24"/>
        <v>0</v>
      </c>
      <c r="BF546" s="154">
        <f t="shared" si="25"/>
        <v>0</v>
      </c>
      <c r="BG546" s="154">
        <f t="shared" si="26"/>
        <v>0</v>
      </c>
      <c r="BH546" s="154">
        <f t="shared" si="27"/>
        <v>0</v>
      </c>
      <c r="BI546" s="154">
        <f t="shared" si="28"/>
        <v>0</v>
      </c>
      <c r="BJ546" s="17" t="s">
        <v>80</v>
      </c>
      <c r="BK546" s="154">
        <f t="shared" si="29"/>
        <v>0</v>
      </c>
      <c r="BL546" s="17" t="s">
        <v>216</v>
      </c>
      <c r="BM546" s="153" t="s">
        <v>933</v>
      </c>
    </row>
    <row r="547" spans="1:65" s="2" customFormat="1" ht="24.15" customHeight="1">
      <c r="A547" s="29"/>
      <c r="B547" s="141"/>
      <c r="C547" s="142" t="s">
        <v>934</v>
      </c>
      <c r="D547" s="142" t="s">
        <v>136</v>
      </c>
      <c r="E547" s="143" t="s">
        <v>935</v>
      </c>
      <c r="F547" s="144" t="s">
        <v>936</v>
      </c>
      <c r="G547" s="145" t="s">
        <v>193</v>
      </c>
      <c r="H547" s="146">
        <v>21.88</v>
      </c>
      <c r="I547" s="147"/>
      <c r="J547" s="147">
        <f t="shared" si="20"/>
        <v>0</v>
      </c>
      <c r="K547" s="148"/>
      <c r="L547" s="30"/>
      <c r="M547" s="149" t="s">
        <v>1</v>
      </c>
      <c r="N547" s="150" t="s">
        <v>37</v>
      </c>
      <c r="O547" s="151">
        <v>0</v>
      </c>
      <c r="P547" s="151">
        <f t="shared" si="21"/>
        <v>0</v>
      </c>
      <c r="Q547" s="151">
        <v>0</v>
      </c>
      <c r="R547" s="151">
        <f t="shared" si="22"/>
        <v>0</v>
      </c>
      <c r="S547" s="151">
        <v>0</v>
      </c>
      <c r="T547" s="152">
        <f t="shared" si="23"/>
        <v>0</v>
      </c>
      <c r="U547" s="29"/>
      <c r="V547" s="29"/>
      <c r="W547" s="29"/>
      <c r="X547" s="29"/>
      <c r="Y547" s="29"/>
      <c r="Z547" s="29"/>
      <c r="AA547" s="29"/>
      <c r="AB547" s="29"/>
      <c r="AC547" s="29"/>
      <c r="AD547" s="29"/>
      <c r="AE547" s="29"/>
      <c r="AR547" s="153" t="s">
        <v>216</v>
      </c>
      <c r="AT547" s="153" t="s">
        <v>136</v>
      </c>
      <c r="AU547" s="153" t="s">
        <v>82</v>
      </c>
      <c r="AY547" s="17" t="s">
        <v>134</v>
      </c>
      <c r="BE547" s="154">
        <f t="shared" si="24"/>
        <v>0</v>
      </c>
      <c r="BF547" s="154">
        <f t="shared" si="25"/>
        <v>0</v>
      </c>
      <c r="BG547" s="154">
        <f t="shared" si="26"/>
        <v>0</v>
      </c>
      <c r="BH547" s="154">
        <f t="shared" si="27"/>
        <v>0</v>
      </c>
      <c r="BI547" s="154">
        <f t="shared" si="28"/>
        <v>0</v>
      </c>
      <c r="BJ547" s="17" t="s">
        <v>80</v>
      </c>
      <c r="BK547" s="154">
        <f t="shared" si="29"/>
        <v>0</v>
      </c>
      <c r="BL547" s="17" t="s">
        <v>216</v>
      </c>
      <c r="BM547" s="153" t="s">
        <v>937</v>
      </c>
    </row>
    <row r="548" spans="1:65" s="13" customFormat="1">
      <c r="B548" s="155"/>
      <c r="D548" s="156" t="s">
        <v>145</v>
      </c>
      <c r="E548" s="157" t="s">
        <v>1</v>
      </c>
      <c r="F548" s="158" t="s">
        <v>938</v>
      </c>
      <c r="H548" s="159">
        <v>21.88</v>
      </c>
      <c r="L548" s="155"/>
      <c r="M548" s="160"/>
      <c r="N548" s="161"/>
      <c r="O548" s="161"/>
      <c r="P548" s="161"/>
      <c r="Q548" s="161"/>
      <c r="R548" s="161"/>
      <c r="S548" s="161"/>
      <c r="T548" s="162"/>
      <c r="AT548" s="157" t="s">
        <v>145</v>
      </c>
      <c r="AU548" s="157" t="s">
        <v>82</v>
      </c>
      <c r="AV548" s="13" t="s">
        <v>82</v>
      </c>
      <c r="AW548" s="13" t="s">
        <v>28</v>
      </c>
      <c r="AX548" s="13" t="s">
        <v>80</v>
      </c>
      <c r="AY548" s="157" t="s">
        <v>134</v>
      </c>
    </row>
    <row r="549" spans="1:65" s="2" customFormat="1" ht="16.5" customHeight="1">
      <c r="A549" s="29"/>
      <c r="B549" s="141"/>
      <c r="C549" s="142" t="s">
        <v>939</v>
      </c>
      <c r="D549" s="142" t="s">
        <v>136</v>
      </c>
      <c r="E549" s="143" t="s">
        <v>940</v>
      </c>
      <c r="F549" s="144" t="s">
        <v>941</v>
      </c>
      <c r="G549" s="145" t="s">
        <v>412</v>
      </c>
      <c r="H549" s="146">
        <v>1</v>
      </c>
      <c r="I549" s="147"/>
      <c r="J549" s="147">
        <f>ROUND(I549*H549,2)</f>
        <v>0</v>
      </c>
      <c r="K549" s="148"/>
      <c r="L549" s="30"/>
      <c r="M549" s="149" t="s">
        <v>1</v>
      </c>
      <c r="N549" s="150" t="s">
        <v>37</v>
      </c>
      <c r="O549" s="151">
        <v>0</v>
      </c>
      <c r="P549" s="151">
        <f>O549*H549</f>
        <v>0</v>
      </c>
      <c r="Q549" s="151">
        <v>0</v>
      </c>
      <c r="R549" s="151">
        <f>Q549*H549</f>
        <v>0</v>
      </c>
      <c r="S549" s="151">
        <v>0</v>
      </c>
      <c r="T549" s="152">
        <f>S549*H549</f>
        <v>0</v>
      </c>
      <c r="U549" s="29"/>
      <c r="V549" s="29"/>
      <c r="W549" s="29"/>
      <c r="X549" s="29"/>
      <c r="Y549" s="29"/>
      <c r="Z549" s="29"/>
      <c r="AA549" s="29"/>
      <c r="AB549" s="29"/>
      <c r="AC549" s="29"/>
      <c r="AD549" s="29"/>
      <c r="AE549" s="29"/>
      <c r="AR549" s="153" t="s">
        <v>216</v>
      </c>
      <c r="AT549" s="153" t="s">
        <v>136</v>
      </c>
      <c r="AU549" s="153" t="s">
        <v>82</v>
      </c>
      <c r="AY549" s="17" t="s">
        <v>134</v>
      </c>
      <c r="BE549" s="154">
        <f>IF(N549="základní",J549,0)</f>
        <v>0</v>
      </c>
      <c r="BF549" s="154">
        <f>IF(N549="snížená",J549,0)</f>
        <v>0</v>
      </c>
      <c r="BG549" s="154">
        <f>IF(N549="zákl. přenesená",J549,0)</f>
        <v>0</v>
      </c>
      <c r="BH549" s="154">
        <f>IF(N549="sníž. přenesená",J549,0)</f>
        <v>0</v>
      </c>
      <c r="BI549" s="154">
        <f>IF(N549="nulová",J549,0)</f>
        <v>0</v>
      </c>
      <c r="BJ549" s="17" t="s">
        <v>80</v>
      </c>
      <c r="BK549" s="154">
        <f>ROUND(I549*H549,2)</f>
        <v>0</v>
      </c>
      <c r="BL549" s="17" t="s">
        <v>216</v>
      </c>
      <c r="BM549" s="153" t="s">
        <v>942</v>
      </c>
    </row>
    <row r="550" spans="1:65" s="2" customFormat="1" ht="16.5" customHeight="1">
      <c r="A550" s="29"/>
      <c r="B550" s="141"/>
      <c r="C550" s="142" t="s">
        <v>943</v>
      </c>
      <c r="D550" s="142" t="s">
        <v>136</v>
      </c>
      <c r="E550" s="143" t="s">
        <v>944</v>
      </c>
      <c r="F550" s="144" t="s">
        <v>945</v>
      </c>
      <c r="G550" s="145" t="s">
        <v>412</v>
      </c>
      <c r="H550" s="146">
        <v>1</v>
      </c>
      <c r="I550" s="147"/>
      <c r="J550" s="147">
        <f>ROUND(I550*H550,2)</f>
        <v>0</v>
      </c>
      <c r="K550" s="148"/>
      <c r="L550" s="30"/>
      <c r="M550" s="149" t="s">
        <v>1</v>
      </c>
      <c r="N550" s="150" t="s">
        <v>37</v>
      </c>
      <c r="O550" s="151">
        <v>0</v>
      </c>
      <c r="P550" s="151">
        <f>O550*H550</f>
        <v>0</v>
      </c>
      <c r="Q550" s="151">
        <v>0</v>
      </c>
      <c r="R550" s="151">
        <f>Q550*H550</f>
        <v>0</v>
      </c>
      <c r="S550" s="151">
        <v>0</v>
      </c>
      <c r="T550" s="152">
        <f>S550*H550</f>
        <v>0</v>
      </c>
      <c r="U550" s="29"/>
      <c r="V550" s="29"/>
      <c r="W550" s="29"/>
      <c r="X550" s="29"/>
      <c r="Y550" s="29"/>
      <c r="Z550" s="29"/>
      <c r="AA550" s="29"/>
      <c r="AB550" s="29"/>
      <c r="AC550" s="29"/>
      <c r="AD550" s="29"/>
      <c r="AE550" s="29"/>
      <c r="AR550" s="153" t="s">
        <v>216</v>
      </c>
      <c r="AT550" s="153" t="s">
        <v>136</v>
      </c>
      <c r="AU550" s="153" t="s">
        <v>82</v>
      </c>
      <c r="AY550" s="17" t="s">
        <v>134</v>
      </c>
      <c r="BE550" s="154">
        <f>IF(N550="základní",J550,0)</f>
        <v>0</v>
      </c>
      <c r="BF550" s="154">
        <f>IF(N550="snížená",J550,0)</f>
        <v>0</v>
      </c>
      <c r="BG550" s="154">
        <f>IF(N550="zákl. přenesená",J550,0)</f>
        <v>0</v>
      </c>
      <c r="BH550" s="154">
        <f>IF(N550="sníž. přenesená",J550,0)</f>
        <v>0</v>
      </c>
      <c r="BI550" s="154">
        <f>IF(N550="nulová",J550,0)</f>
        <v>0</v>
      </c>
      <c r="BJ550" s="17" t="s">
        <v>80</v>
      </c>
      <c r="BK550" s="154">
        <f>ROUND(I550*H550,2)</f>
        <v>0</v>
      </c>
      <c r="BL550" s="17" t="s">
        <v>216</v>
      </c>
      <c r="BM550" s="153" t="s">
        <v>946</v>
      </c>
    </row>
    <row r="551" spans="1:65" s="12" customFormat="1" ht="25.95" customHeight="1">
      <c r="B551" s="129"/>
      <c r="D551" s="130" t="s">
        <v>71</v>
      </c>
      <c r="E551" s="131" t="s">
        <v>203</v>
      </c>
      <c r="F551" s="131" t="s">
        <v>947</v>
      </c>
      <c r="J551" s="132">
        <f>BK551</f>
        <v>0</v>
      </c>
      <c r="L551" s="129"/>
      <c r="M551" s="133"/>
      <c r="N551" s="134"/>
      <c r="O551" s="134"/>
      <c r="P551" s="135">
        <f>P552</f>
        <v>1.31328</v>
      </c>
      <c r="Q551" s="134"/>
      <c r="R551" s="135">
        <f>R552</f>
        <v>1.8248E-2</v>
      </c>
      <c r="S551" s="134"/>
      <c r="T551" s="136">
        <f>T552</f>
        <v>0</v>
      </c>
      <c r="AR551" s="130" t="s">
        <v>153</v>
      </c>
      <c r="AT551" s="137" t="s">
        <v>71</v>
      </c>
      <c r="AU551" s="137" t="s">
        <v>72</v>
      </c>
      <c r="AY551" s="130" t="s">
        <v>134</v>
      </c>
      <c r="BK551" s="138">
        <f>BK552</f>
        <v>0</v>
      </c>
    </row>
    <row r="552" spans="1:65" s="12" customFormat="1" ht="22.8" customHeight="1">
      <c r="B552" s="129"/>
      <c r="D552" s="130" t="s">
        <v>71</v>
      </c>
      <c r="E552" s="139" t="s">
        <v>948</v>
      </c>
      <c r="F552" s="139" t="s">
        <v>949</v>
      </c>
      <c r="J552" s="140">
        <f>BK552</f>
        <v>0</v>
      </c>
      <c r="L552" s="129"/>
      <c r="M552" s="133"/>
      <c r="N552" s="134"/>
      <c r="O552" s="134"/>
      <c r="P552" s="135">
        <f>SUM(P553:P556)</f>
        <v>1.31328</v>
      </c>
      <c r="Q552" s="134"/>
      <c r="R552" s="135">
        <f>SUM(R553:R556)</f>
        <v>1.8248E-2</v>
      </c>
      <c r="S552" s="134"/>
      <c r="T552" s="136">
        <f>SUM(T553:T556)</f>
        <v>0</v>
      </c>
      <c r="AR552" s="130" t="s">
        <v>153</v>
      </c>
      <c r="AT552" s="137" t="s">
        <v>71</v>
      </c>
      <c r="AU552" s="137" t="s">
        <v>80</v>
      </c>
      <c r="AY552" s="130" t="s">
        <v>134</v>
      </c>
      <c r="BK552" s="138">
        <f>SUM(BK553:BK556)</f>
        <v>0</v>
      </c>
    </row>
    <row r="553" spans="1:65" s="2" customFormat="1" ht="37.799999999999997" customHeight="1">
      <c r="A553" s="29"/>
      <c r="B553" s="141"/>
      <c r="C553" s="142" t="s">
        <v>950</v>
      </c>
      <c r="D553" s="142" t="s">
        <v>136</v>
      </c>
      <c r="E553" s="143" t="s">
        <v>951</v>
      </c>
      <c r="F553" s="144" t="s">
        <v>952</v>
      </c>
      <c r="G553" s="145" t="s">
        <v>193</v>
      </c>
      <c r="H553" s="146">
        <v>17.28</v>
      </c>
      <c r="I553" s="147"/>
      <c r="J553" s="147">
        <f>ROUND(I553*H553,2)</f>
        <v>0</v>
      </c>
      <c r="K553" s="148"/>
      <c r="L553" s="30"/>
      <c r="M553" s="149" t="s">
        <v>1</v>
      </c>
      <c r="N553" s="150" t="s">
        <v>37</v>
      </c>
      <c r="O553" s="151">
        <v>7.5999999999999998E-2</v>
      </c>
      <c r="P553" s="151">
        <f>O553*H553</f>
        <v>1.31328</v>
      </c>
      <c r="Q553" s="151">
        <v>0</v>
      </c>
      <c r="R553" s="151">
        <f>Q553*H553</f>
        <v>0</v>
      </c>
      <c r="S553" s="151">
        <v>0</v>
      </c>
      <c r="T553" s="152">
        <f>S553*H553</f>
        <v>0</v>
      </c>
      <c r="U553" s="29"/>
      <c r="V553" s="29"/>
      <c r="W553" s="29"/>
      <c r="X553" s="29"/>
      <c r="Y553" s="29"/>
      <c r="Z553" s="29"/>
      <c r="AA553" s="29"/>
      <c r="AB553" s="29"/>
      <c r="AC553" s="29"/>
      <c r="AD553" s="29"/>
      <c r="AE553" s="29"/>
      <c r="AR553" s="153" t="s">
        <v>477</v>
      </c>
      <c r="AT553" s="153" t="s">
        <v>136</v>
      </c>
      <c r="AU553" s="153" t="s">
        <v>82</v>
      </c>
      <c r="AY553" s="17" t="s">
        <v>134</v>
      </c>
      <c r="BE553" s="154">
        <f>IF(N553="základní",J553,0)</f>
        <v>0</v>
      </c>
      <c r="BF553" s="154">
        <f>IF(N553="snížená",J553,0)</f>
        <v>0</v>
      </c>
      <c r="BG553" s="154">
        <f>IF(N553="zákl. přenesená",J553,0)</f>
        <v>0</v>
      </c>
      <c r="BH553" s="154">
        <f>IF(N553="sníž. přenesená",J553,0)</f>
        <v>0</v>
      </c>
      <c r="BI553" s="154">
        <f>IF(N553="nulová",J553,0)</f>
        <v>0</v>
      </c>
      <c r="BJ553" s="17" t="s">
        <v>80</v>
      </c>
      <c r="BK553" s="154">
        <f>ROUND(I553*H553,2)</f>
        <v>0</v>
      </c>
      <c r="BL553" s="17" t="s">
        <v>477</v>
      </c>
      <c r="BM553" s="153" t="s">
        <v>953</v>
      </c>
    </row>
    <row r="554" spans="1:65" s="13" customFormat="1">
      <c r="B554" s="155"/>
      <c r="D554" s="156" t="s">
        <v>145</v>
      </c>
      <c r="E554" s="157" t="s">
        <v>1</v>
      </c>
      <c r="F554" s="158" t="s">
        <v>954</v>
      </c>
      <c r="H554" s="159">
        <v>17.28</v>
      </c>
      <c r="L554" s="155"/>
      <c r="M554" s="160"/>
      <c r="N554" s="161"/>
      <c r="O554" s="161"/>
      <c r="P554" s="161"/>
      <c r="Q554" s="161"/>
      <c r="R554" s="161"/>
      <c r="S554" s="161"/>
      <c r="T554" s="162"/>
      <c r="AT554" s="157" t="s">
        <v>145</v>
      </c>
      <c r="AU554" s="157" t="s">
        <v>82</v>
      </c>
      <c r="AV554" s="13" t="s">
        <v>82</v>
      </c>
      <c r="AW554" s="13" t="s">
        <v>28</v>
      </c>
      <c r="AX554" s="13" t="s">
        <v>80</v>
      </c>
      <c r="AY554" s="157" t="s">
        <v>134</v>
      </c>
    </row>
    <row r="555" spans="1:65" s="2" customFormat="1" ht="16.5" customHeight="1">
      <c r="A555" s="29"/>
      <c r="B555" s="141"/>
      <c r="C555" s="176" t="s">
        <v>955</v>
      </c>
      <c r="D555" s="176" t="s">
        <v>203</v>
      </c>
      <c r="E555" s="177" t="s">
        <v>956</v>
      </c>
      <c r="F555" s="178" t="s">
        <v>957</v>
      </c>
      <c r="G555" s="179" t="s">
        <v>291</v>
      </c>
      <c r="H555" s="180">
        <v>18.248000000000001</v>
      </c>
      <c r="I555" s="181"/>
      <c r="J555" s="181">
        <f>ROUND(I555*H555,2)</f>
        <v>0</v>
      </c>
      <c r="K555" s="182"/>
      <c r="L555" s="183"/>
      <c r="M555" s="184" t="s">
        <v>1</v>
      </c>
      <c r="N555" s="185" t="s">
        <v>37</v>
      </c>
      <c r="O555" s="151">
        <v>0</v>
      </c>
      <c r="P555" s="151">
        <f>O555*H555</f>
        <v>0</v>
      </c>
      <c r="Q555" s="151">
        <v>1E-3</v>
      </c>
      <c r="R555" s="151">
        <f>Q555*H555</f>
        <v>1.8248E-2</v>
      </c>
      <c r="S555" s="151">
        <v>0</v>
      </c>
      <c r="T555" s="152">
        <f>S555*H555</f>
        <v>0</v>
      </c>
      <c r="U555" s="29"/>
      <c r="V555" s="29"/>
      <c r="W555" s="29"/>
      <c r="X555" s="29"/>
      <c r="Y555" s="29"/>
      <c r="Z555" s="29"/>
      <c r="AA555" s="29"/>
      <c r="AB555" s="29"/>
      <c r="AC555" s="29"/>
      <c r="AD555" s="29"/>
      <c r="AE555" s="29"/>
      <c r="AR555" s="153" t="s">
        <v>780</v>
      </c>
      <c r="AT555" s="153" t="s">
        <v>203</v>
      </c>
      <c r="AU555" s="153" t="s">
        <v>82</v>
      </c>
      <c r="AY555" s="17" t="s">
        <v>134</v>
      </c>
      <c r="BE555" s="154">
        <f>IF(N555="základní",J555,0)</f>
        <v>0</v>
      </c>
      <c r="BF555" s="154">
        <f>IF(N555="snížená",J555,0)</f>
        <v>0</v>
      </c>
      <c r="BG555" s="154">
        <f>IF(N555="zákl. přenesená",J555,0)</f>
        <v>0</v>
      </c>
      <c r="BH555" s="154">
        <f>IF(N555="sníž. přenesená",J555,0)</f>
        <v>0</v>
      </c>
      <c r="BI555" s="154">
        <f>IF(N555="nulová",J555,0)</f>
        <v>0</v>
      </c>
      <c r="BJ555" s="17" t="s">
        <v>80</v>
      </c>
      <c r="BK555" s="154">
        <f>ROUND(I555*H555,2)</f>
        <v>0</v>
      </c>
      <c r="BL555" s="17" t="s">
        <v>780</v>
      </c>
      <c r="BM555" s="153" t="s">
        <v>958</v>
      </c>
    </row>
    <row r="556" spans="1:65" s="13" customFormat="1">
      <c r="B556" s="155"/>
      <c r="D556" s="156" t="s">
        <v>145</v>
      </c>
      <c r="E556" s="157" t="s">
        <v>1</v>
      </c>
      <c r="F556" s="158" t="s">
        <v>959</v>
      </c>
      <c r="H556" s="159">
        <v>18.248000000000001</v>
      </c>
      <c r="L556" s="155"/>
      <c r="M556" s="160"/>
      <c r="N556" s="161"/>
      <c r="O556" s="161"/>
      <c r="P556" s="161"/>
      <c r="Q556" s="161"/>
      <c r="R556" s="161"/>
      <c r="S556" s="161"/>
      <c r="T556" s="162"/>
      <c r="AT556" s="157" t="s">
        <v>145</v>
      </c>
      <c r="AU556" s="157" t="s">
        <v>82</v>
      </c>
      <c r="AV556" s="13" t="s">
        <v>82</v>
      </c>
      <c r="AW556" s="13" t="s">
        <v>28</v>
      </c>
      <c r="AX556" s="13" t="s">
        <v>80</v>
      </c>
      <c r="AY556" s="157" t="s">
        <v>134</v>
      </c>
    </row>
    <row r="557" spans="1:65" s="12" customFormat="1" ht="25.95" customHeight="1">
      <c r="B557" s="129"/>
      <c r="D557" s="130" t="s">
        <v>71</v>
      </c>
      <c r="E557" s="131" t="s">
        <v>960</v>
      </c>
      <c r="F557" s="131" t="s">
        <v>961</v>
      </c>
      <c r="J557" s="132">
        <f>BK557</f>
        <v>0</v>
      </c>
      <c r="L557" s="129"/>
      <c r="M557" s="133"/>
      <c r="N557" s="134"/>
      <c r="O557" s="134"/>
      <c r="P557" s="135">
        <f>P558+P560+P562+P564</f>
        <v>0</v>
      </c>
      <c r="Q557" s="134"/>
      <c r="R557" s="135">
        <f>R558+R560+R562+R564</f>
        <v>0</v>
      </c>
      <c r="S557" s="134"/>
      <c r="T557" s="136">
        <f>T558+T560+T562+T564</f>
        <v>0</v>
      </c>
      <c r="AR557" s="130" t="s">
        <v>161</v>
      </c>
      <c r="AT557" s="137" t="s">
        <v>71</v>
      </c>
      <c r="AU557" s="137" t="s">
        <v>72</v>
      </c>
      <c r="AY557" s="130" t="s">
        <v>134</v>
      </c>
      <c r="BK557" s="138">
        <f>BK558+BK560+BK562+BK564</f>
        <v>0</v>
      </c>
    </row>
    <row r="558" spans="1:65" s="12" customFormat="1" ht="22.8" customHeight="1">
      <c r="B558" s="129"/>
      <c r="D558" s="130" t="s">
        <v>71</v>
      </c>
      <c r="E558" s="139" t="s">
        <v>962</v>
      </c>
      <c r="F558" s="139" t="s">
        <v>963</v>
      </c>
      <c r="J558" s="140">
        <f>BK558</f>
        <v>0</v>
      </c>
      <c r="L558" s="129"/>
      <c r="M558" s="133"/>
      <c r="N558" s="134"/>
      <c r="O558" s="134"/>
      <c r="P558" s="135">
        <f>P559</f>
        <v>0</v>
      </c>
      <c r="Q558" s="134"/>
      <c r="R558" s="135">
        <f>R559</f>
        <v>0</v>
      </c>
      <c r="S558" s="134"/>
      <c r="T558" s="136">
        <f>T559</f>
        <v>0</v>
      </c>
      <c r="AR558" s="130" t="s">
        <v>161</v>
      </c>
      <c r="AT558" s="137" t="s">
        <v>71</v>
      </c>
      <c r="AU558" s="137" t="s">
        <v>80</v>
      </c>
      <c r="AY558" s="130" t="s">
        <v>134</v>
      </c>
      <c r="BK558" s="138">
        <f>BK559</f>
        <v>0</v>
      </c>
    </row>
    <row r="559" spans="1:65" s="2" customFormat="1" ht="16.5" customHeight="1">
      <c r="A559" s="29"/>
      <c r="B559" s="141"/>
      <c r="C559" s="142" t="s">
        <v>964</v>
      </c>
      <c r="D559" s="142" t="s">
        <v>136</v>
      </c>
      <c r="E559" s="143" t="s">
        <v>965</v>
      </c>
      <c r="F559" s="144" t="s">
        <v>966</v>
      </c>
      <c r="G559" s="145" t="s">
        <v>412</v>
      </c>
      <c r="H559" s="146">
        <v>1</v>
      </c>
      <c r="I559" s="147"/>
      <c r="J559" s="147">
        <f>ROUND(I559*H559,2)</f>
        <v>0</v>
      </c>
      <c r="K559" s="148"/>
      <c r="L559" s="30"/>
      <c r="M559" s="149" t="s">
        <v>1</v>
      </c>
      <c r="N559" s="150" t="s">
        <v>37</v>
      </c>
      <c r="O559" s="151">
        <v>0</v>
      </c>
      <c r="P559" s="151">
        <f>O559*H559</f>
        <v>0</v>
      </c>
      <c r="Q559" s="151">
        <v>0</v>
      </c>
      <c r="R559" s="151">
        <f>Q559*H559</f>
        <v>0</v>
      </c>
      <c r="S559" s="151">
        <v>0</v>
      </c>
      <c r="T559" s="152">
        <f>S559*H559</f>
        <v>0</v>
      </c>
      <c r="U559" s="29"/>
      <c r="V559" s="29"/>
      <c r="W559" s="29"/>
      <c r="X559" s="29"/>
      <c r="Y559" s="29"/>
      <c r="Z559" s="29"/>
      <c r="AA559" s="29"/>
      <c r="AB559" s="29"/>
      <c r="AC559" s="29"/>
      <c r="AD559" s="29"/>
      <c r="AE559" s="29"/>
      <c r="AR559" s="153" t="s">
        <v>967</v>
      </c>
      <c r="AT559" s="153" t="s">
        <v>136</v>
      </c>
      <c r="AU559" s="153" t="s">
        <v>82</v>
      </c>
      <c r="AY559" s="17" t="s">
        <v>134</v>
      </c>
      <c r="BE559" s="154">
        <f>IF(N559="základní",J559,0)</f>
        <v>0</v>
      </c>
      <c r="BF559" s="154">
        <f>IF(N559="snížená",J559,0)</f>
        <v>0</v>
      </c>
      <c r="BG559" s="154">
        <f>IF(N559="zákl. přenesená",J559,0)</f>
        <v>0</v>
      </c>
      <c r="BH559" s="154">
        <f>IF(N559="sníž. přenesená",J559,0)</f>
        <v>0</v>
      </c>
      <c r="BI559" s="154">
        <f>IF(N559="nulová",J559,0)</f>
        <v>0</v>
      </c>
      <c r="BJ559" s="17" t="s">
        <v>80</v>
      </c>
      <c r="BK559" s="154">
        <f>ROUND(I559*H559,2)</f>
        <v>0</v>
      </c>
      <c r="BL559" s="17" t="s">
        <v>967</v>
      </c>
      <c r="BM559" s="153" t="s">
        <v>968</v>
      </c>
    </row>
    <row r="560" spans="1:65" s="12" customFormat="1" ht="22.8" customHeight="1">
      <c r="B560" s="129"/>
      <c r="D560" s="130" t="s">
        <v>71</v>
      </c>
      <c r="E560" s="139" t="s">
        <v>969</v>
      </c>
      <c r="F560" s="139" t="s">
        <v>970</v>
      </c>
      <c r="J560" s="140">
        <f>BK560</f>
        <v>0</v>
      </c>
      <c r="L560" s="129"/>
      <c r="M560" s="133"/>
      <c r="N560" s="134"/>
      <c r="O560" s="134"/>
      <c r="P560" s="135">
        <f>P561</f>
        <v>0</v>
      </c>
      <c r="Q560" s="134"/>
      <c r="R560" s="135">
        <f>R561</f>
        <v>0</v>
      </c>
      <c r="S560" s="134"/>
      <c r="T560" s="136">
        <f>T561</f>
        <v>0</v>
      </c>
      <c r="AR560" s="130" t="s">
        <v>161</v>
      </c>
      <c r="AT560" s="137" t="s">
        <v>71</v>
      </c>
      <c r="AU560" s="137" t="s">
        <v>80</v>
      </c>
      <c r="AY560" s="130" t="s">
        <v>134</v>
      </c>
      <c r="BK560" s="138">
        <f>BK561</f>
        <v>0</v>
      </c>
    </row>
    <row r="561" spans="1:65" s="2" customFormat="1" ht="16.5" customHeight="1">
      <c r="A561" s="29"/>
      <c r="B561" s="141"/>
      <c r="C561" s="142" t="s">
        <v>971</v>
      </c>
      <c r="D561" s="142" t="s">
        <v>136</v>
      </c>
      <c r="E561" s="143" t="s">
        <v>972</v>
      </c>
      <c r="F561" s="144" t="s">
        <v>970</v>
      </c>
      <c r="G561" s="145" t="s">
        <v>844</v>
      </c>
      <c r="H561" s="146"/>
      <c r="I561" s="147"/>
      <c r="J561" s="147">
        <f>ROUND(I561*H561,2)</f>
        <v>0</v>
      </c>
      <c r="K561" s="148"/>
      <c r="L561" s="30"/>
      <c r="M561" s="149" t="s">
        <v>1</v>
      </c>
      <c r="N561" s="150" t="s">
        <v>37</v>
      </c>
      <c r="O561" s="151">
        <v>0</v>
      </c>
      <c r="P561" s="151">
        <f>O561*H561</f>
        <v>0</v>
      </c>
      <c r="Q561" s="151">
        <v>0</v>
      </c>
      <c r="R561" s="151">
        <f>Q561*H561</f>
        <v>0</v>
      </c>
      <c r="S561" s="151">
        <v>0</v>
      </c>
      <c r="T561" s="152">
        <f>S561*H561</f>
        <v>0</v>
      </c>
      <c r="U561" s="29"/>
      <c r="V561" s="29"/>
      <c r="W561" s="29"/>
      <c r="X561" s="29"/>
      <c r="Y561" s="29"/>
      <c r="Z561" s="29"/>
      <c r="AA561" s="29"/>
      <c r="AB561" s="29"/>
      <c r="AC561" s="29"/>
      <c r="AD561" s="29"/>
      <c r="AE561" s="29"/>
      <c r="AR561" s="153" t="s">
        <v>967</v>
      </c>
      <c r="AT561" s="153" t="s">
        <v>136</v>
      </c>
      <c r="AU561" s="153" t="s">
        <v>82</v>
      </c>
      <c r="AY561" s="17" t="s">
        <v>134</v>
      </c>
      <c r="BE561" s="154">
        <f>IF(N561="základní",J561,0)</f>
        <v>0</v>
      </c>
      <c r="BF561" s="154">
        <f>IF(N561="snížená",J561,0)</f>
        <v>0</v>
      </c>
      <c r="BG561" s="154">
        <f>IF(N561="zákl. přenesená",J561,0)</f>
        <v>0</v>
      </c>
      <c r="BH561" s="154">
        <f>IF(N561="sníž. přenesená",J561,0)</f>
        <v>0</v>
      </c>
      <c r="BI561" s="154">
        <f>IF(N561="nulová",J561,0)</f>
        <v>0</v>
      </c>
      <c r="BJ561" s="17" t="s">
        <v>80</v>
      </c>
      <c r="BK561" s="154">
        <f>ROUND(I561*H561,2)</f>
        <v>0</v>
      </c>
      <c r="BL561" s="17" t="s">
        <v>967</v>
      </c>
      <c r="BM561" s="153" t="s">
        <v>973</v>
      </c>
    </row>
    <row r="562" spans="1:65" s="12" customFormat="1" ht="22.8" customHeight="1">
      <c r="B562" s="129"/>
      <c r="D562" s="130" t="s">
        <v>71</v>
      </c>
      <c r="E562" s="139" t="s">
        <v>974</v>
      </c>
      <c r="F562" s="139" t="s">
        <v>975</v>
      </c>
      <c r="J562" s="140">
        <f>BK562</f>
        <v>0</v>
      </c>
      <c r="L562" s="129"/>
      <c r="M562" s="133"/>
      <c r="N562" s="134"/>
      <c r="O562" s="134"/>
      <c r="P562" s="135">
        <f>P563</f>
        <v>0</v>
      </c>
      <c r="Q562" s="134"/>
      <c r="R562" s="135">
        <f>R563</f>
        <v>0</v>
      </c>
      <c r="S562" s="134"/>
      <c r="T562" s="136">
        <f>T563</f>
        <v>0</v>
      </c>
      <c r="AR562" s="130" t="s">
        <v>161</v>
      </c>
      <c r="AT562" s="137" t="s">
        <v>71</v>
      </c>
      <c r="AU562" s="137" t="s">
        <v>80</v>
      </c>
      <c r="AY562" s="130" t="s">
        <v>134</v>
      </c>
      <c r="BK562" s="138">
        <f>BK563</f>
        <v>0</v>
      </c>
    </row>
    <row r="563" spans="1:65" s="2" customFormat="1" ht="16.5" customHeight="1">
      <c r="A563" s="29"/>
      <c r="B563" s="141"/>
      <c r="C563" s="142" t="s">
        <v>976</v>
      </c>
      <c r="D563" s="142" t="s">
        <v>136</v>
      </c>
      <c r="E563" s="143" t="s">
        <v>977</v>
      </c>
      <c r="F563" s="144" t="s">
        <v>975</v>
      </c>
      <c r="G563" s="145" t="s">
        <v>844</v>
      </c>
      <c r="H563" s="146"/>
      <c r="I563" s="147"/>
      <c r="J563" s="147">
        <f>ROUND(I563*H563,2)</f>
        <v>0</v>
      </c>
      <c r="K563" s="148"/>
      <c r="L563" s="30"/>
      <c r="M563" s="149" t="s">
        <v>1</v>
      </c>
      <c r="N563" s="150" t="s">
        <v>37</v>
      </c>
      <c r="O563" s="151">
        <v>0</v>
      </c>
      <c r="P563" s="151">
        <f>O563*H563</f>
        <v>0</v>
      </c>
      <c r="Q563" s="151">
        <v>0</v>
      </c>
      <c r="R563" s="151">
        <f>Q563*H563</f>
        <v>0</v>
      </c>
      <c r="S563" s="151">
        <v>0</v>
      </c>
      <c r="T563" s="152">
        <f>S563*H563</f>
        <v>0</v>
      </c>
      <c r="U563" s="29"/>
      <c r="V563" s="29"/>
      <c r="W563" s="29"/>
      <c r="X563" s="29"/>
      <c r="Y563" s="29"/>
      <c r="Z563" s="29"/>
      <c r="AA563" s="29"/>
      <c r="AB563" s="29"/>
      <c r="AC563" s="29"/>
      <c r="AD563" s="29"/>
      <c r="AE563" s="29"/>
      <c r="AR563" s="153" t="s">
        <v>967</v>
      </c>
      <c r="AT563" s="153" t="s">
        <v>136</v>
      </c>
      <c r="AU563" s="153" t="s">
        <v>82</v>
      </c>
      <c r="AY563" s="17" t="s">
        <v>134</v>
      </c>
      <c r="BE563" s="154">
        <f>IF(N563="základní",J563,0)</f>
        <v>0</v>
      </c>
      <c r="BF563" s="154">
        <f>IF(N563="snížená",J563,0)</f>
        <v>0</v>
      </c>
      <c r="BG563" s="154">
        <f>IF(N563="zákl. přenesená",J563,0)</f>
        <v>0</v>
      </c>
      <c r="BH563" s="154">
        <f>IF(N563="sníž. přenesená",J563,0)</f>
        <v>0</v>
      </c>
      <c r="BI563" s="154">
        <f>IF(N563="nulová",J563,0)</f>
        <v>0</v>
      </c>
      <c r="BJ563" s="17" t="s">
        <v>80</v>
      </c>
      <c r="BK563" s="154">
        <f>ROUND(I563*H563,2)</f>
        <v>0</v>
      </c>
      <c r="BL563" s="17" t="s">
        <v>967</v>
      </c>
      <c r="BM563" s="153" t="s">
        <v>978</v>
      </c>
    </row>
    <row r="564" spans="1:65" s="12" customFormat="1" ht="22.8" customHeight="1">
      <c r="B564" s="129"/>
      <c r="D564" s="130" t="s">
        <v>71</v>
      </c>
      <c r="E564" s="139" t="s">
        <v>979</v>
      </c>
      <c r="F564" s="139" t="s">
        <v>980</v>
      </c>
      <c r="J564" s="140">
        <f>BK564</f>
        <v>0</v>
      </c>
      <c r="L564" s="129"/>
      <c r="M564" s="133"/>
      <c r="N564" s="134"/>
      <c r="O564" s="134"/>
      <c r="P564" s="135">
        <f>P565</f>
        <v>0</v>
      </c>
      <c r="Q564" s="134"/>
      <c r="R564" s="135">
        <f>R565</f>
        <v>0</v>
      </c>
      <c r="S564" s="134"/>
      <c r="T564" s="136">
        <f>T565</f>
        <v>0</v>
      </c>
      <c r="AR564" s="130" t="s">
        <v>161</v>
      </c>
      <c r="AT564" s="137" t="s">
        <v>71</v>
      </c>
      <c r="AU564" s="137" t="s">
        <v>80</v>
      </c>
      <c r="AY564" s="130" t="s">
        <v>134</v>
      </c>
      <c r="BK564" s="138">
        <f>BK565</f>
        <v>0</v>
      </c>
    </row>
    <row r="565" spans="1:65" s="2" customFormat="1" ht="16.5" customHeight="1">
      <c r="A565" s="29"/>
      <c r="B565" s="141"/>
      <c r="C565" s="142" t="s">
        <v>981</v>
      </c>
      <c r="D565" s="142" t="s">
        <v>136</v>
      </c>
      <c r="E565" s="143" t="s">
        <v>982</v>
      </c>
      <c r="F565" s="144" t="s">
        <v>983</v>
      </c>
      <c r="G565" s="145" t="s">
        <v>844</v>
      </c>
      <c r="H565" s="146"/>
      <c r="I565" s="147"/>
      <c r="J565" s="147">
        <f>ROUND(I565*H565,2)</f>
        <v>0</v>
      </c>
      <c r="K565" s="148"/>
      <c r="L565" s="30"/>
      <c r="M565" s="186" t="s">
        <v>1</v>
      </c>
      <c r="N565" s="187" t="s">
        <v>37</v>
      </c>
      <c r="O565" s="188">
        <v>0</v>
      </c>
      <c r="P565" s="188">
        <f>O565*H565</f>
        <v>0</v>
      </c>
      <c r="Q565" s="188">
        <v>0</v>
      </c>
      <c r="R565" s="188">
        <f>Q565*H565</f>
        <v>0</v>
      </c>
      <c r="S565" s="188">
        <v>0</v>
      </c>
      <c r="T565" s="189">
        <f>S565*H565</f>
        <v>0</v>
      </c>
      <c r="U565" s="29"/>
      <c r="V565" s="29"/>
      <c r="W565" s="29"/>
      <c r="X565" s="29"/>
      <c r="Y565" s="29"/>
      <c r="Z565" s="29"/>
      <c r="AA565" s="29"/>
      <c r="AB565" s="29"/>
      <c r="AC565" s="29"/>
      <c r="AD565" s="29"/>
      <c r="AE565" s="29"/>
      <c r="AR565" s="153" t="s">
        <v>967</v>
      </c>
      <c r="AT565" s="153" t="s">
        <v>136</v>
      </c>
      <c r="AU565" s="153" t="s">
        <v>82</v>
      </c>
      <c r="AY565" s="17" t="s">
        <v>134</v>
      </c>
      <c r="BE565" s="154">
        <f>IF(N565="základní",J565,0)</f>
        <v>0</v>
      </c>
      <c r="BF565" s="154">
        <f>IF(N565="snížená",J565,0)</f>
        <v>0</v>
      </c>
      <c r="BG565" s="154">
        <f>IF(N565="zákl. přenesená",J565,0)</f>
        <v>0</v>
      </c>
      <c r="BH565" s="154">
        <f>IF(N565="sníž. přenesená",J565,0)</f>
        <v>0</v>
      </c>
      <c r="BI565" s="154">
        <f>IF(N565="nulová",J565,0)</f>
        <v>0</v>
      </c>
      <c r="BJ565" s="17" t="s">
        <v>80</v>
      </c>
      <c r="BK565" s="154">
        <f>ROUND(I565*H565,2)</f>
        <v>0</v>
      </c>
      <c r="BL565" s="17" t="s">
        <v>967</v>
      </c>
      <c r="BM565" s="153" t="s">
        <v>984</v>
      </c>
    </row>
    <row r="566" spans="1:65" s="2" customFormat="1" ht="6.9" customHeight="1">
      <c r="A566" s="29"/>
      <c r="B566" s="44"/>
      <c r="C566" s="45"/>
      <c r="D566" s="45"/>
      <c r="E566" s="45"/>
      <c r="F566" s="45"/>
      <c r="G566" s="45"/>
      <c r="H566" s="45"/>
      <c r="I566" s="45"/>
      <c r="J566" s="45"/>
      <c r="K566" s="45"/>
      <c r="L566" s="30"/>
      <c r="M566" s="29"/>
      <c r="O566" s="29"/>
      <c r="P566" s="29"/>
      <c r="Q566" s="29"/>
      <c r="R566" s="29"/>
      <c r="S566" s="29"/>
      <c r="T566" s="29"/>
      <c r="U566" s="29"/>
      <c r="V566" s="29"/>
      <c r="W566" s="29"/>
      <c r="X566" s="29"/>
      <c r="Y566" s="29"/>
      <c r="Z566" s="29"/>
      <c r="AA566" s="29"/>
      <c r="AB566" s="29"/>
      <c r="AC566" s="29"/>
      <c r="AD566" s="29"/>
      <c r="AE566" s="29"/>
    </row>
  </sheetData>
  <autoFilter ref="C136:K565"/>
  <mergeCells count="9">
    <mergeCell ref="E87:H87"/>
    <mergeCell ref="E127:H127"/>
    <mergeCell ref="E129:H12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M133"/>
  <sheetViews>
    <sheetView showGridLines="0" workbookViewId="0">
      <selection activeCell="I128" sqref="I128:I132"/>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0"/>
    </row>
    <row r="2" spans="1:46" s="1" customFormat="1" ht="36.9" customHeight="1">
      <c r="L2" s="323" t="s">
        <v>5</v>
      </c>
      <c r="M2" s="304"/>
      <c r="N2" s="304"/>
      <c r="O2" s="304"/>
      <c r="P2" s="304"/>
      <c r="Q2" s="304"/>
      <c r="R2" s="304"/>
      <c r="S2" s="304"/>
      <c r="T2" s="304"/>
      <c r="U2" s="304"/>
      <c r="V2" s="304"/>
      <c r="AT2" s="17" t="s">
        <v>86</v>
      </c>
    </row>
    <row r="3" spans="1:46" s="1" customFormat="1" ht="6.9" customHeight="1">
      <c r="B3" s="18"/>
      <c r="C3" s="19"/>
      <c r="D3" s="19"/>
      <c r="E3" s="19"/>
      <c r="F3" s="19"/>
      <c r="G3" s="19"/>
      <c r="H3" s="19"/>
      <c r="I3" s="19"/>
      <c r="J3" s="19"/>
      <c r="K3" s="19"/>
      <c r="L3" s="20"/>
      <c r="AT3" s="17" t="s">
        <v>82</v>
      </c>
    </row>
    <row r="4" spans="1:46" s="1" customFormat="1" ht="24.9" customHeight="1">
      <c r="B4" s="20"/>
      <c r="D4" s="21" t="s">
        <v>90</v>
      </c>
      <c r="L4" s="20"/>
      <c r="M4" s="91" t="s">
        <v>10</v>
      </c>
      <c r="AT4" s="17" t="s">
        <v>3</v>
      </c>
    </row>
    <row r="5" spans="1:46" s="1" customFormat="1" ht="6.9" customHeight="1">
      <c r="B5" s="20"/>
      <c r="L5" s="20"/>
    </row>
    <row r="6" spans="1:46" s="1" customFormat="1" ht="12" customHeight="1">
      <c r="B6" s="20"/>
      <c r="D6" s="26" t="s">
        <v>13</v>
      </c>
      <c r="L6" s="20"/>
    </row>
    <row r="7" spans="1:46" s="1" customFormat="1" ht="16.5" customHeight="1">
      <c r="B7" s="20"/>
      <c r="E7" s="338" t="str">
        <f>'Rekapitulace stavby'!K6</f>
        <v>Rekonstrukce sportovního hřiště</v>
      </c>
      <c r="F7" s="339"/>
      <c r="G7" s="339"/>
      <c r="H7" s="339"/>
      <c r="L7" s="20"/>
    </row>
    <row r="8" spans="1:46" s="2" customFormat="1" ht="12" customHeight="1">
      <c r="A8" s="29"/>
      <c r="B8" s="30"/>
      <c r="C8" s="29"/>
      <c r="D8" s="26" t="s">
        <v>91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324" t="s">
        <v>985</v>
      </c>
      <c r="F9" s="337"/>
      <c r="G9" s="337"/>
      <c r="H9" s="337"/>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customHeight="1">
      <c r="A12" s="29"/>
      <c r="B12" s="30"/>
      <c r="C12" s="29"/>
      <c r="D12" s="26" t="s">
        <v>17</v>
      </c>
      <c r="E12" s="29"/>
      <c r="F12" s="24" t="s">
        <v>18</v>
      </c>
      <c r="G12" s="29"/>
      <c r="H12" s="29"/>
      <c r="I12" s="26" t="s">
        <v>19</v>
      </c>
      <c r="J12" s="52">
        <f>'Rekapitulace stavby'!AN8</f>
        <v>45239</v>
      </c>
      <c r="K12" s="29"/>
      <c r="L12" s="39"/>
      <c r="S12" s="29"/>
      <c r="T12" s="29"/>
      <c r="U12" s="29"/>
      <c r="V12" s="29"/>
      <c r="W12" s="29"/>
      <c r="X12" s="29"/>
      <c r="Y12" s="29"/>
      <c r="Z12" s="29"/>
      <c r="AA12" s="29"/>
      <c r="AB12" s="29"/>
      <c r="AC12" s="29"/>
      <c r="AD12" s="29"/>
      <c r="AE12" s="29"/>
    </row>
    <row r="13" spans="1:46" s="2" customFormat="1" ht="10.8"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6" t="s">
        <v>20</v>
      </c>
      <c r="E14" s="29"/>
      <c r="F14" s="29"/>
      <c r="G14" s="29"/>
      <c r="H14" s="29"/>
      <c r="I14" s="26" t="s">
        <v>21</v>
      </c>
      <c r="J14" s="24" t="s">
        <v>1</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4" t="s">
        <v>22</v>
      </c>
      <c r="F15" s="29"/>
      <c r="G15" s="29"/>
      <c r="H15" s="29"/>
      <c r="I15" s="26" t="s">
        <v>23</v>
      </c>
      <c r="J15" s="24" t="s">
        <v>1</v>
      </c>
      <c r="K15" s="29"/>
      <c r="L15" s="39"/>
      <c r="S15" s="29"/>
      <c r="T15" s="29"/>
      <c r="U15" s="29"/>
      <c r="V15" s="29"/>
      <c r="W15" s="29"/>
      <c r="X15" s="29"/>
      <c r="Y15" s="29"/>
      <c r="Z15" s="29"/>
      <c r="AA15" s="29"/>
      <c r="AB15" s="29"/>
      <c r="AC15" s="29"/>
      <c r="AD15" s="29"/>
      <c r="AE15" s="29"/>
    </row>
    <row r="16" spans="1:46" s="2" customFormat="1" ht="6.9"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6" t="s">
        <v>24</v>
      </c>
      <c r="E17" s="29"/>
      <c r="F17" s="29"/>
      <c r="G17" s="29"/>
      <c r="H17" s="29"/>
      <c r="I17" s="26" t="s">
        <v>21</v>
      </c>
      <c r="J17" s="24" t="str">
        <f>'Rekapitulace stavby'!AN13</f>
        <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303" t="str">
        <f>'Rekapitulace stavby'!E14</f>
        <v xml:space="preserve"> </v>
      </c>
      <c r="F18" s="303"/>
      <c r="G18" s="303"/>
      <c r="H18" s="303"/>
      <c r="I18" s="26" t="s">
        <v>23</v>
      </c>
      <c r="J18" s="24" t="str">
        <f>'Rekapitulace stavby'!AN14</f>
        <v/>
      </c>
      <c r="K18" s="29"/>
      <c r="L18" s="39"/>
      <c r="S18" s="29"/>
      <c r="T18" s="29"/>
      <c r="U18" s="29"/>
      <c r="V18" s="29"/>
      <c r="W18" s="29"/>
      <c r="X18" s="29"/>
      <c r="Y18" s="29"/>
      <c r="Z18" s="29"/>
      <c r="AA18" s="29"/>
      <c r="AB18" s="29"/>
      <c r="AC18" s="29"/>
      <c r="AD18" s="29"/>
      <c r="AE18" s="29"/>
    </row>
    <row r="19" spans="1:31" s="2" customFormat="1" ht="6.9"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6" t="s">
        <v>26</v>
      </c>
      <c r="E20" s="29"/>
      <c r="F20" s="29"/>
      <c r="G20" s="29"/>
      <c r="H20" s="29"/>
      <c r="I20" s="26" t="s">
        <v>21</v>
      </c>
      <c r="J20" s="24" t="s">
        <v>1</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4" t="s">
        <v>27</v>
      </c>
      <c r="F21" s="29"/>
      <c r="G21" s="29"/>
      <c r="H21" s="29"/>
      <c r="I21" s="26" t="s">
        <v>23</v>
      </c>
      <c r="J21" s="24" t="s">
        <v>1</v>
      </c>
      <c r="K21" s="29"/>
      <c r="L21" s="39"/>
      <c r="S21" s="29"/>
      <c r="T21" s="29"/>
      <c r="U21" s="29"/>
      <c r="V21" s="29"/>
      <c r="W21" s="29"/>
      <c r="X21" s="29"/>
      <c r="Y21" s="29"/>
      <c r="Z21" s="29"/>
      <c r="AA21" s="29"/>
      <c r="AB21" s="29"/>
      <c r="AC21" s="29"/>
      <c r="AD21" s="29"/>
      <c r="AE21" s="29"/>
    </row>
    <row r="22" spans="1:31" s="2" customFormat="1" ht="6.9"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6" t="s">
        <v>29</v>
      </c>
      <c r="E23" s="29"/>
      <c r="F23" s="29"/>
      <c r="G23" s="29"/>
      <c r="H23" s="29"/>
      <c r="I23" s="26" t="s">
        <v>21</v>
      </c>
      <c r="J23" s="24" t="s">
        <v>1</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4" t="s">
        <v>30</v>
      </c>
      <c r="F24" s="29"/>
      <c r="G24" s="29"/>
      <c r="H24" s="29"/>
      <c r="I24" s="26" t="s">
        <v>23</v>
      </c>
      <c r="J24" s="24" t="s">
        <v>1</v>
      </c>
      <c r="K24" s="29"/>
      <c r="L24" s="39"/>
      <c r="S24" s="29"/>
      <c r="T24" s="29"/>
      <c r="U24" s="29"/>
      <c r="V24" s="29"/>
      <c r="W24" s="29"/>
      <c r="X24" s="29"/>
      <c r="Y24" s="29"/>
      <c r="Z24" s="29"/>
      <c r="AA24" s="29"/>
      <c r="AB24" s="29"/>
      <c r="AC24" s="29"/>
      <c r="AD24" s="29"/>
      <c r="AE24" s="29"/>
    </row>
    <row r="25" spans="1:31" s="2" customFormat="1" ht="6.9"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2"/>
      <c r="B27" s="93"/>
      <c r="C27" s="92"/>
      <c r="D27" s="92"/>
      <c r="E27" s="306" t="s">
        <v>1</v>
      </c>
      <c r="F27" s="306"/>
      <c r="G27" s="306"/>
      <c r="H27" s="306"/>
      <c r="I27" s="92"/>
      <c r="J27" s="92"/>
      <c r="K27" s="92"/>
      <c r="L27" s="94"/>
      <c r="S27" s="92"/>
      <c r="T27" s="92"/>
      <c r="U27" s="92"/>
      <c r="V27" s="92"/>
      <c r="W27" s="92"/>
      <c r="X27" s="92"/>
      <c r="Y27" s="92"/>
      <c r="Z27" s="92"/>
      <c r="AA27" s="92"/>
      <c r="AB27" s="92"/>
      <c r="AC27" s="92"/>
      <c r="AD27" s="92"/>
      <c r="AE27" s="92"/>
    </row>
    <row r="28" spans="1:31" s="2" customFormat="1" ht="6.9"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5" t="s">
        <v>32</v>
      </c>
      <c r="E30" s="29"/>
      <c r="F30" s="29"/>
      <c r="G30" s="29"/>
      <c r="H30" s="29"/>
      <c r="I30" s="29"/>
      <c r="J30" s="68">
        <f>ROUND(J122, 2)</f>
        <v>0</v>
      </c>
      <c r="K30" s="29"/>
      <c r="L30" s="39"/>
      <c r="S30" s="29"/>
      <c r="T30" s="29"/>
      <c r="U30" s="29"/>
      <c r="V30" s="29"/>
      <c r="W30" s="29"/>
      <c r="X30" s="29"/>
      <c r="Y30" s="29"/>
      <c r="Z30" s="29"/>
      <c r="AA30" s="29"/>
      <c r="AB30" s="29"/>
      <c r="AC30" s="29"/>
      <c r="AD30" s="29"/>
      <c r="AE30" s="29"/>
    </row>
    <row r="31" spans="1:31" s="2" customFormat="1" ht="6.9"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 customHeight="1">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 customHeight="1">
      <c r="A33" s="29"/>
      <c r="B33" s="30"/>
      <c r="C33" s="29"/>
      <c r="D33" s="96" t="s">
        <v>36</v>
      </c>
      <c r="E33" s="26" t="s">
        <v>37</v>
      </c>
      <c r="F33" s="97">
        <f>ROUND((SUM(BE122:BE132)),  2)</f>
        <v>0</v>
      </c>
      <c r="G33" s="29"/>
      <c r="H33" s="29"/>
      <c r="I33" s="98">
        <v>0.21</v>
      </c>
      <c r="J33" s="97">
        <f>ROUND(((SUM(BE122:BE132))*I33),  2)</f>
        <v>0</v>
      </c>
      <c r="K33" s="29"/>
      <c r="L33" s="39"/>
      <c r="S33" s="29"/>
      <c r="T33" s="29"/>
      <c r="U33" s="29"/>
      <c r="V33" s="29"/>
      <c r="W33" s="29"/>
      <c r="X33" s="29"/>
      <c r="Y33" s="29"/>
      <c r="Z33" s="29"/>
      <c r="AA33" s="29"/>
      <c r="AB33" s="29"/>
      <c r="AC33" s="29"/>
      <c r="AD33" s="29"/>
      <c r="AE33" s="29"/>
    </row>
    <row r="34" spans="1:31" s="2" customFormat="1" ht="14.4" customHeight="1">
      <c r="A34" s="29"/>
      <c r="B34" s="30"/>
      <c r="C34" s="29"/>
      <c r="D34" s="29"/>
      <c r="E34" s="26" t="s">
        <v>38</v>
      </c>
      <c r="F34" s="97">
        <f>ROUND((SUM(BF122:BF132)),  2)</f>
        <v>0</v>
      </c>
      <c r="G34" s="29"/>
      <c r="H34" s="29"/>
      <c r="I34" s="98">
        <v>0.15</v>
      </c>
      <c r="J34" s="97">
        <f>ROUND(((SUM(BF122:BF132))*I34),  2)</f>
        <v>0</v>
      </c>
      <c r="K34" s="29"/>
      <c r="L34" s="39"/>
      <c r="S34" s="29"/>
      <c r="T34" s="29"/>
      <c r="U34" s="29"/>
      <c r="V34" s="29"/>
      <c r="W34" s="29"/>
      <c r="X34" s="29"/>
      <c r="Y34" s="29"/>
      <c r="Z34" s="29"/>
      <c r="AA34" s="29"/>
      <c r="AB34" s="29"/>
      <c r="AC34" s="29"/>
      <c r="AD34" s="29"/>
      <c r="AE34" s="29"/>
    </row>
    <row r="35" spans="1:31" s="2" customFormat="1" ht="14.4" hidden="1" customHeight="1">
      <c r="A35" s="29"/>
      <c r="B35" s="30"/>
      <c r="C35" s="29"/>
      <c r="D35" s="29"/>
      <c r="E35" s="26" t="s">
        <v>39</v>
      </c>
      <c r="F35" s="97">
        <f>ROUND((SUM(BG122:BG132)),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 hidden="1" customHeight="1">
      <c r="A36" s="29"/>
      <c r="B36" s="30"/>
      <c r="C36" s="29"/>
      <c r="D36" s="29"/>
      <c r="E36" s="26" t="s">
        <v>40</v>
      </c>
      <c r="F36" s="97">
        <f>ROUND((SUM(BH122:BH132)),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 hidden="1" customHeight="1">
      <c r="A37" s="29"/>
      <c r="B37" s="30"/>
      <c r="C37" s="29"/>
      <c r="D37" s="29"/>
      <c r="E37" s="26" t="s">
        <v>41</v>
      </c>
      <c r="F37" s="97">
        <f>ROUND((SUM(BI122:BI132)),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39"/>
      <c r="D50" s="40" t="s">
        <v>45</v>
      </c>
      <c r="E50" s="41"/>
      <c r="F50" s="41"/>
      <c r="G50" s="40" t="s">
        <v>46</v>
      </c>
      <c r="H50" s="41"/>
      <c r="I50" s="41"/>
      <c r="J50" s="41"/>
      <c r="K50" s="41"/>
      <c r="L50" s="39"/>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c r="B62" s="20"/>
      <c r="L62" s="20"/>
    </row>
    <row r="63" spans="1:31">
      <c r="B63" s="20"/>
      <c r="L63" s="20"/>
    </row>
    <row r="64" spans="1:31">
      <c r="B64" s="20"/>
      <c r="L64" s="20"/>
    </row>
    <row r="65" spans="1:31" s="2" customFormat="1" ht="13.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 customHeight="1">
      <c r="A82" s="29"/>
      <c r="B82" s="30"/>
      <c r="C82" s="21" t="s">
        <v>93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6" t="s">
        <v>13</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338" t="str">
        <f>E7</f>
        <v>Rekonstrukce sportovního hřiště</v>
      </c>
      <c r="F85" s="339"/>
      <c r="G85" s="339"/>
      <c r="H85" s="339"/>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6" t="s">
        <v>91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324" t="str">
        <f>E9</f>
        <v>IO - 01 - Závlaha</v>
      </c>
      <c r="F87" s="337"/>
      <c r="G87" s="337"/>
      <c r="H87" s="337"/>
      <c r="I87" s="29"/>
      <c r="J87" s="29"/>
      <c r="K87" s="29"/>
      <c r="L87" s="39"/>
      <c r="S87" s="29"/>
      <c r="T87" s="29"/>
      <c r="U87" s="29"/>
      <c r="V87" s="29"/>
      <c r="W87" s="29"/>
      <c r="X87" s="29"/>
      <c r="Y87" s="29"/>
      <c r="Z87" s="29"/>
      <c r="AA87" s="29"/>
      <c r="AB87" s="29"/>
      <c r="AC87" s="29"/>
      <c r="AD87" s="29"/>
      <c r="AE87" s="29"/>
    </row>
    <row r="88" spans="1:47" s="2" customFormat="1" ht="6.9"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6" t="s">
        <v>17</v>
      </c>
      <c r="D89" s="29"/>
      <c r="E89" s="29"/>
      <c r="F89" s="24" t="str">
        <f>F12</f>
        <v>ZŠ Břeclav</v>
      </c>
      <c r="G89" s="29"/>
      <c r="H89" s="29"/>
      <c r="I89" s="26" t="s">
        <v>19</v>
      </c>
      <c r="J89" s="52">
        <f>IF(J12="","",J12)</f>
        <v>45239</v>
      </c>
      <c r="K89" s="29"/>
      <c r="L89" s="39"/>
      <c r="S89" s="29"/>
      <c r="T89" s="29"/>
      <c r="U89" s="29"/>
      <c r="V89" s="29"/>
      <c r="W89" s="29"/>
      <c r="X89" s="29"/>
      <c r="Y89" s="29"/>
      <c r="Z89" s="29"/>
      <c r="AA89" s="29"/>
      <c r="AB89" s="29"/>
      <c r="AC89" s="29"/>
      <c r="AD89" s="29"/>
      <c r="AE89" s="29"/>
    </row>
    <row r="90" spans="1:47" s="2" customFormat="1" ht="6.9"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65" customHeight="1">
      <c r="A91" s="29"/>
      <c r="B91" s="30"/>
      <c r="C91" s="26" t="s">
        <v>20</v>
      </c>
      <c r="D91" s="29"/>
      <c r="E91" s="29"/>
      <c r="F91" s="24" t="str">
        <f>E15</f>
        <v>Město Břeclav</v>
      </c>
      <c r="G91" s="29"/>
      <c r="H91" s="29"/>
      <c r="I91" s="26" t="s">
        <v>26</v>
      </c>
      <c r="J91" s="27" t="str">
        <f>E21</f>
        <v>Sportovní projekty s.r.o.</v>
      </c>
      <c r="K91" s="29"/>
      <c r="L91" s="39"/>
      <c r="S91" s="29"/>
      <c r="T91" s="29"/>
      <c r="U91" s="29"/>
      <c r="V91" s="29"/>
      <c r="W91" s="29"/>
      <c r="X91" s="29"/>
      <c r="Y91" s="29"/>
      <c r="Z91" s="29"/>
      <c r="AA91" s="29"/>
      <c r="AB91" s="29"/>
      <c r="AC91" s="29"/>
      <c r="AD91" s="29"/>
      <c r="AE91" s="29"/>
    </row>
    <row r="92" spans="1:47" s="2" customFormat="1" ht="15.15" customHeight="1">
      <c r="A92" s="29"/>
      <c r="B92" s="30"/>
      <c r="C92" s="26" t="s">
        <v>24</v>
      </c>
      <c r="D92" s="29"/>
      <c r="E92" s="29"/>
      <c r="F92" s="24" t="str">
        <f>IF(E18="","",E18)</f>
        <v xml:space="preserve"> </v>
      </c>
      <c r="G92" s="29"/>
      <c r="H92" s="29"/>
      <c r="I92" s="26" t="s">
        <v>29</v>
      </c>
      <c r="J92" s="27" t="str">
        <f>E24</f>
        <v>F.Pecka</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7" t="s">
        <v>94</v>
      </c>
      <c r="D94" s="99"/>
      <c r="E94" s="99"/>
      <c r="F94" s="99"/>
      <c r="G94" s="99"/>
      <c r="H94" s="99"/>
      <c r="I94" s="99"/>
      <c r="J94" s="108" t="s">
        <v>95</v>
      </c>
      <c r="K94" s="99"/>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8" customHeight="1">
      <c r="A96" s="29"/>
      <c r="B96" s="30"/>
      <c r="C96" s="109" t="s">
        <v>96</v>
      </c>
      <c r="D96" s="29"/>
      <c r="E96" s="29"/>
      <c r="F96" s="29"/>
      <c r="G96" s="29"/>
      <c r="H96" s="29"/>
      <c r="I96" s="29"/>
      <c r="J96" s="68">
        <f>J122</f>
        <v>0</v>
      </c>
      <c r="K96" s="29"/>
      <c r="L96" s="39"/>
      <c r="S96" s="29"/>
      <c r="T96" s="29"/>
      <c r="U96" s="29"/>
      <c r="V96" s="29"/>
      <c r="W96" s="29"/>
      <c r="X96" s="29"/>
      <c r="Y96" s="29"/>
      <c r="Z96" s="29"/>
      <c r="AA96" s="29"/>
      <c r="AB96" s="29"/>
      <c r="AC96" s="29"/>
      <c r="AD96" s="29"/>
      <c r="AE96" s="29"/>
      <c r="AU96" s="17" t="s">
        <v>97</v>
      </c>
    </row>
    <row r="97" spans="1:31" s="9" customFormat="1" ht="24.9" customHeight="1">
      <c r="B97" s="110"/>
      <c r="D97" s="111" t="s">
        <v>98</v>
      </c>
      <c r="E97" s="112"/>
      <c r="F97" s="112"/>
      <c r="G97" s="112"/>
      <c r="H97" s="112"/>
      <c r="I97" s="112"/>
      <c r="J97" s="113">
        <f>J123</f>
        <v>0</v>
      </c>
      <c r="L97" s="110"/>
    </row>
    <row r="98" spans="1:31" s="10" customFormat="1" ht="19.95" customHeight="1">
      <c r="B98" s="114"/>
      <c r="D98" s="115" t="s">
        <v>986</v>
      </c>
      <c r="E98" s="116"/>
      <c r="F98" s="116"/>
      <c r="G98" s="116"/>
      <c r="H98" s="116"/>
      <c r="I98" s="116"/>
      <c r="J98" s="117">
        <f>J124</f>
        <v>0</v>
      </c>
      <c r="L98" s="114"/>
    </row>
    <row r="99" spans="1:31" s="9" customFormat="1" ht="24.9" customHeight="1">
      <c r="B99" s="110"/>
      <c r="D99" s="111" t="s">
        <v>114</v>
      </c>
      <c r="E99" s="112"/>
      <c r="F99" s="112"/>
      <c r="G99" s="112"/>
      <c r="H99" s="112"/>
      <c r="I99" s="112"/>
      <c r="J99" s="113">
        <f>J126</f>
        <v>0</v>
      </c>
      <c r="L99" s="110"/>
    </row>
    <row r="100" spans="1:31" s="10" customFormat="1" ht="19.95" customHeight="1">
      <c r="B100" s="114"/>
      <c r="D100" s="115" t="s">
        <v>115</v>
      </c>
      <c r="E100" s="116"/>
      <c r="F100" s="116"/>
      <c r="G100" s="116"/>
      <c r="H100" s="116"/>
      <c r="I100" s="116"/>
      <c r="J100" s="117">
        <f>J127</f>
        <v>0</v>
      </c>
      <c r="L100" s="114"/>
    </row>
    <row r="101" spans="1:31" s="10" customFormat="1" ht="19.95" customHeight="1">
      <c r="B101" s="114"/>
      <c r="D101" s="115" t="s">
        <v>117</v>
      </c>
      <c r="E101" s="116"/>
      <c r="F101" s="116"/>
      <c r="G101" s="116"/>
      <c r="H101" s="116"/>
      <c r="I101" s="116"/>
      <c r="J101" s="117">
        <f>J129</f>
        <v>0</v>
      </c>
      <c r="L101" s="114"/>
    </row>
    <row r="102" spans="1:31" s="10" customFormat="1" ht="19.95" customHeight="1">
      <c r="B102" s="114"/>
      <c r="D102" s="115" t="s">
        <v>118</v>
      </c>
      <c r="E102" s="116"/>
      <c r="F102" s="116"/>
      <c r="G102" s="116"/>
      <c r="H102" s="116"/>
      <c r="I102" s="116"/>
      <c r="J102" s="117">
        <f>J131</f>
        <v>0</v>
      </c>
      <c r="L102" s="114"/>
    </row>
    <row r="103" spans="1:31" s="2" customFormat="1" ht="21.75" customHeight="1">
      <c r="A103" s="29"/>
      <c r="B103" s="30"/>
      <c r="C103" s="29"/>
      <c r="D103" s="29"/>
      <c r="E103" s="29"/>
      <c r="F103" s="29"/>
      <c r="G103" s="29"/>
      <c r="H103" s="29"/>
      <c r="I103" s="29"/>
      <c r="J103" s="29"/>
      <c r="K103" s="29"/>
      <c r="L103" s="39"/>
      <c r="S103" s="29"/>
      <c r="T103" s="29"/>
      <c r="U103" s="29"/>
      <c r="V103" s="29"/>
      <c r="W103" s="29"/>
      <c r="X103" s="29"/>
      <c r="Y103" s="29"/>
      <c r="Z103" s="29"/>
      <c r="AA103" s="29"/>
      <c r="AB103" s="29"/>
      <c r="AC103" s="29"/>
      <c r="AD103" s="29"/>
      <c r="AE103" s="29"/>
    </row>
    <row r="104" spans="1:31" s="2" customFormat="1" ht="6.9" customHeight="1">
      <c r="A104" s="29"/>
      <c r="B104" s="44"/>
      <c r="C104" s="45"/>
      <c r="D104" s="45"/>
      <c r="E104" s="45"/>
      <c r="F104" s="45"/>
      <c r="G104" s="45"/>
      <c r="H104" s="45"/>
      <c r="I104" s="45"/>
      <c r="J104" s="45"/>
      <c r="K104" s="45"/>
      <c r="L104" s="39"/>
      <c r="S104" s="29"/>
      <c r="T104" s="29"/>
      <c r="U104" s="29"/>
      <c r="V104" s="29"/>
      <c r="W104" s="29"/>
      <c r="X104" s="29"/>
      <c r="Y104" s="29"/>
      <c r="Z104" s="29"/>
      <c r="AA104" s="29"/>
      <c r="AB104" s="29"/>
      <c r="AC104" s="29"/>
      <c r="AD104" s="29"/>
      <c r="AE104" s="29"/>
    </row>
    <row r="108" spans="1:31" s="2" customFormat="1" ht="6.9" customHeight="1">
      <c r="A108" s="29"/>
      <c r="B108" s="46"/>
      <c r="C108" s="47"/>
      <c r="D108" s="47"/>
      <c r="E108" s="47"/>
      <c r="F108" s="47"/>
      <c r="G108" s="47"/>
      <c r="H108" s="47"/>
      <c r="I108" s="47"/>
      <c r="J108" s="47"/>
      <c r="K108" s="47"/>
      <c r="L108" s="39"/>
      <c r="S108" s="29"/>
      <c r="T108" s="29"/>
      <c r="U108" s="29"/>
      <c r="V108" s="29"/>
      <c r="W108" s="29"/>
      <c r="X108" s="29"/>
      <c r="Y108" s="29"/>
      <c r="Z108" s="29"/>
      <c r="AA108" s="29"/>
      <c r="AB108" s="29"/>
      <c r="AC108" s="29"/>
      <c r="AD108" s="29"/>
      <c r="AE108" s="29"/>
    </row>
    <row r="109" spans="1:31" s="2" customFormat="1" ht="24.9" customHeight="1">
      <c r="A109" s="29"/>
      <c r="B109" s="30"/>
      <c r="C109" s="21" t="s">
        <v>119</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6.9"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6" t="s">
        <v>13</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c r="A112" s="29"/>
      <c r="B112" s="30"/>
      <c r="C112" s="29"/>
      <c r="D112" s="29"/>
      <c r="E112" s="338" t="str">
        <f>E7</f>
        <v>Rekonstrukce sportovního hřiště</v>
      </c>
      <c r="F112" s="339"/>
      <c r="G112" s="339"/>
      <c r="H112" s="339"/>
      <c r="I112" s="29"/>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6" t="s">
        <v>91</v>
      </c>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6.5" customHeight="1">
      <c r="A114" s="29"/>
      <c r="B114" s="30"/>
      <c r="C114" s="29"/>
      <c r="D114" s="29"/>
      <c r="E114" s="324" t="str">
        <f>E9</f>
        <v>IO - 01 - Závlaha</v>
      </c>
      <c r="F114" s="337"/>
      <c r="G114" s="337"/>
      <c r="H114" s="337"/>
      <c r="I114" s="29"/>
      <c r="J114" s="29"/>
      <c r="K114" s="29"/>
      <c r="L114" s="39"/>
      <c r="S114" s="29"/>
      <c r="T114" s="29"/>
      <c r="U114" s="29"/>
      <c r="V114" s="29"/>
      <c r="W114" s="29"/>
      <c r="X114" s="29"/>
      <c r="Y114" s="29"/>
      <c r="Z114" s="29"/>
      <c r="AA114" s="29"/>
      <c r="AB114" s="29"/>
      <c r="AC114" s="29"/>
      <c r="AD114" s="29"/>
      <c r="AE114" s="29"/>
    </row>
    <row r="115" spans="1:65" s="2" customFormat="1" ht="6.9"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2" customHeight="1">
      <c r="A116" s="29"/>
      <c r="B116" s="30"/>
      <c r="C116" s="26" t="s">
        <v>17</v>
      </c>
      <c r="D116" s="29"/>
      <c r="E116" s="29"/>
      <c r="F116" s="24" t="str">
        <f>F12</f>
        <v>ZŠ Břeclav</v>
      </c>
      <c r="G116" s="29"/>
      <c r="H116" s="29"/>
      <c r="I116" s="26" t="s">
        <v>19</v>
      </c>
      <c r="J116" s="52">
        <f>IF(J12="","",J12)</f>
        <v>45239</v>
      </c>
      <c r="K116" s="29"/>
      <c r="L116" s="39"/>
      <c r="S116" s="29"/>
      <c r="T116" s="29"/>
      <c r="U116" s="29"/>
      <c r="V116" s="29"/>
      <c r="W116" s="29"/>
      <c r="X116" s="29"/>
      <c r="Y116" s="29"/>
      <c r="Z116" s="29"/>
      <c r="AA116" s="29"/>
      <c r="AB116" s="29"/>
      <c r="AC116" s="29"/>
      <c r="AD116" s="29"/>
      <c r="AE116" s="29"/>
    </row>
    <row r="117" spans="1:65" s="2" customFormat="1" ht="6.9" customHeight="1">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2" customFormat="1" ht="25.65" customHeight="1">
      <c r="A118" s="29"/>
      <c r="B118" s="30"/>
      <c r="C118" s="26" t="s">
        <v>20</v>
      </c>
      <c r="D118" s="29"/>
      <c r="E118" s="29"/>
      <c r="F118" s="24" t="str">
        <f>E15</f>
        <v>Město Břeclav</v>
      </c>
      <c r="G118" s="29"/>
      <c r="H118" s="29"/>
      <c r="I118" s="26" t="s">
        <v>26</v>
      </c>
      <c r="J118" s="27" t="str">
        <f>E21</f>
        <v>Sportovní projekty s.r.o.</v>
      </c>
      <c r="K118" s="29"/>
      <c r="L118" s="39"/>
      <c r="S118" s="29"/>
      <c r="T118" s="29"/>
      <c r="U118" s="29"/>
      <c r="V118" s="29"/>
      <c r="W118" s="29"/>
      <c r="X118" s="29"/>
      <c r="Y118" s="29"/>
      <c r="Z118" s="29"/>
      <c r="AA118" s="29"/>
      <c r="AB118" s="29"/>
      <c r="AC118" s="29"/>
      <c r="AD118" s="29"/>
      <c r="AE118" s="29"/>
    </row>
    <row r="119" spans="1:65" s="2" customFormat="1" ht="15.15" customHeight="1">
      <c r="A119" s="29"/>
      <c r="B119" s="30"/>
      <c r="C119" s="26" t="s">
        <v>24</v>
      </c>
      <c r="D119" s="29"/>
      <c r="E119" s="29"/>
      <c r="F119" s="24" t="str">
        <f>IF(E18="","",E18)</f>
        <v xml:space="preserve"> </v>
      </c>
      <c r="G119" s="29"/>
      <c r="H119" s="29"/>
      <c r="I119" s="26" t="s">
        <v>29</v>
      </c>
      <c r="J119" s="27" t="str">
        <f>E24</f>
        <v>F.Pecka</v>
      </c>
      <c r="K119" s="29"/>
      <c r="L119" s="39"/>
      <c r="S119" s="29"/>
      <c r="T119" s="29"/>
      <c r="U119" s="29"/>
      <c r="V119" s="29"/>
      <c r="W119" s="29"/>
      <c r="X119" s="29"/>
      <c r="Y119" s="29"/>
      <c r="Z119" s="29"/>
      <c r="AA119" s="29"/>
      <c r="AB119" s="29"/>
      <c r="AC119" s="29"/>
      <c r="AD119" s="29"/>
      <c r="AE119" s="29"/>
    </row>
    <row r="120" spans="1:65" s="2" customFormat="1" ht="10.35" customHeight="1">
      <c r="A120" s="29"/>
      <c r="B120" s="30"/>
      <c r="C120" s="29"/>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65" s="11" customFormat="1" ht="29.25" customHeight="1">
      <c r="A121" s="118"/>
      <c r="B121" s="119"/>
      <c r="C121" s="120" t="s">
        <v>120</v>
      </c>
      <c r="D121" s="121" t="s">
        <v>57</v>
      </c>
      <c r="E121" s="121" t="s">
        <v>53</v>
      </c>
      <c r="F121" s="121" t="s">
        <v>54</v>
      </c>
      <c r="G121" s="121" t="s">
        <v>121</v>
      </c>
      <c r="H121" s="121" t="s">
        <v>122</v>
      </c>
      <c r="I121" s="121" t="s">
        <v>123</v>
      </c>
      <c r="J121" s="122" t="s">
        <v>95</v>
      </c>
      <c r="K121" s="123" t="s">
        <v>124</v>
      </c>
      <c r="L121" s="124"/>
      <c r="M121" s="59" t="s">
        <v>1</v>
      </c>
      <c r="N121" s="60" t="s">
        <v>36</v>
      </c>
      <c r="O121" s="60" t="s">
        <v>125</v>
      </c>
      <c r="P121" s="60" t="s">
        <v>126</v>
      </c>
      <c r="Q121" s="60" t="s">
        <v>127</v>
      </c>
      <c r="R121" s="60" t="s">
        <v>128</v>
      </c>
      <c r="S121" s="60" t="s">
        <v>129</v>
      </c>
      <c r="T121" s="61" t="s">
        <v>130</v>
      </c>
      <c r="U121" s="118"/>
      <c r="V121" s="118"/>
      <c r="W121" s="118"/>
      <c r="X121" s="118"/>
      <c r="Y121" s="118"/>
      <c r="Z121" s="118"/>
      <c r="AA121" s="118"/>
      <c r="AB121" s="118"/>
      <c r="AC121" s="118"/>
      <c r="AD121" s="118"/>
      <c r="AE121" s="118"/>
    </row>
    <row r="122" spans="1:65" s="2" customFormat="1" ht="22.8" customHeight="1">
      <c r="A122" s="29"/>
      <c r="B122" s="30"/>
      <c r="C122" s="66" t="s">
        <v>131</v>
      </c>
      <c r="D122" s="29"/>
      <c r="E122" s="29"/>
      <c r="F122" s="29"/>
      <c r="G122" s="29"/>
      <c r="H122" s="29"/>
      <c r="I122" s="29"/>
      <c r="J122" s="125">
        <f>BK122</f>
        <v>0</v>
      </c>
      <c r="K122" s="29"/>
      <c r="L122" s="30"/>
      <c r="M122" s="62"/>
      <c r="N122" s="53"/>
      <c r="O122" s="63"/>
      <c r="P122" s="126">
        <f>P123+P126</f>
        <v>0</v>
      </c>
      <c r="Q122" s="63"/>
      <c r="R122" s="126">
        <f>R123+R126</f>
        <v>0</v>
      </c>
      <c r="S122" s="63"/>
      <c r="T122" s="127">
        <f>T123+T126</f>
        <v>0</v>
      </c>
      <c r="U122" s="29"/>
      <c r="V122" s="29"/>
      <c r="W122" s="29"/>
      <c r="X122" s="29"/>
      <c r="Y122" s="29"/>
      <c r="Z122" s="29"/>
      <c r="AA122" s="29"/>
      <c r="AB122" s="29"/>
      <c r="AC122" s="29"/>
      <c r="AD122" s="29"/>
      <c r="AE122" s="29"/>
      <c r="AT122" s="17" t="s">
        <v>71</v>
      </c>
      <c r="AU122" s="17" t="s">
        <v>97</v>
      </c>
      <c r="BK122" s="128">
        <f>BK123+BK126</f>
        <v>0</v>
      </c>
    </row>
    <row r="123" spans="1:65" s="12" customFormat="1" ht="25.95" customHeight="1">
      <c r="B123" s="129"/>
      <c r="D123" s="130" t="s">
        <v>71</v>
      </c>
      <c r="E123" s="131" t="s">
        <v>132</v>
      </c>
      <c r="F123" s="131" t="s">
        <v>133</v>
      </c>
      <c r="J123" s="132">
        <f>BK123</f>
        <v>0</v>
      </c>
      <c r="L123" s="129"/>
      <c r="M123" s="133"/>
      <c r="N123" s="134"/>
      <c r="O123" s="134"/>
      <c r="P123" s="135">
        <f>P124</f>
        <v>0</v>
      </c>
      <c r="Q123" s="134"/>
      <c r="R123" s="135">
        <f>R124</f>
        <v>0</v>
      </c>
      <c r="S123" s="134"/>
      <c r="T123" s="136">
        <f>T124</f>
        <v>0</v>
      </c>
      <c r="AR123" s="130" t="s">
        <v>80</v>
      </c>
      <c r="AT123" s="137" t="s">
        <v>71</v>
      </c>
      <c r="AU123" s="137" t="s">
        <v>72</v>
      </c>
      <c r="AY123" s="130" t="s">
        <v>134</v>
      </c>
      <c r="BK123" s="138">
        <f>BK124</f>
        <v>0</v>
      </c>
    </row>
    <row r="124" spans="1:65" s="12" customFormat="1" ht="22.8" customHeight="1">
      <c r="B124" s="129"/>
      <c r="D124" s="130" t="s">
        <v>71</v>
      </c>
      <c r="E124" s="139" t="s">
        <v>174</v>
      </c>
      <c r="F124" s="139" t="s">
        <v>987</v>
      </c>
      <c r="J124" s="140">
        <f>BK124</f>
        <v>0</v>
      </c>
      <c r="L124" s="129"/>
      <c r="M124" s="133"/>
      <c r="N124" s="134"/>
      <c r="O124" s="134"/>
      <c r="P124" s="135">
        <f>P125</f>
        <v>0</v>
      </c>
      <c r="Q124" s="134"/>
      <c r="R124" s="135">
        <f>R125</f>
        <v>0</v>
      </c>
      <c r="S124" s="134"/>
      <c r="T124" s="136">
        <f>T125</f>
        <v>0</v>
      </c>
      <c r="AR124" s="130" t="s">
        <v>80</v>
      </c>
      <c r="AT124" s="137" t="s">
        <v>71</v>
      </c>
      <c r="AU124" s="137" t="s">
        <v>80</v>
      </c>
      <c r="AY124" s="130" t="s">
        <v>134</v>
      </c>
      <c r="BK124" s="138">
        <f>BK125</f>
        <v>0</v>
      </c>
    </row>
    <row r="125" spans="1:65" s="2" customFormat="1" ht="16.5" customHeight="1">
      <c r="A125" s="29"/>
      <c r="B125" s="141"/>
      <c r="C125" s="142" t="s">
        <v>80</v>
      </c>
      <c r="D125" s="142" t="s">
        <v>136</v>
      </c>
      <c r="E125" s="143" t="s">
        <v>988</v>
      </c>
      <c r="F125" s="144" t="s">
        <v>989</v>
      </c>
      <c r="G125" s="145" t="s">
        <v>412</v>
      </c>
      <c r="H125" s="146">
        <v>1</v>
      </c>
      <c r="I125" s="147">
        <f>'IO-01'!G51</f>
        <v>0</v>
      </c>
      <c r="J125" s="147">
        <f>ROUND(I125*H125,2)</f>
        <v>0</v>
      </c>
      <c r="K125" s="148"/>
      <c r="L125" s="30"/>
      <c r="M125" s="149" t="s">
        <v>1</v>
      </c>
      <c r="N125" s="150" t="s">
        <v>37</v>
      </c>
      <c r="O125" s="151">
        <v>0</v>
      </c>
      <c r="P125" s="151">
        <f>O125*H125</f>
        <v>0</v>
      </c>
      <c r="Q125" s="151">
        <v>0</v>
      </c>
      <c r="R125" s="151">
        <f>Q125*H125</f>
        <v>0</v>
      </c>
      <c r="S125" s="151">
        <v>0</v>
      </c>
      <c r="T125" s="152">
        <f>S125*H125</f>
        <v>0</v>
      </c>
      <c r="U125" s="29"/>
      <c r="V125" s="29"/>
      <c r="W125" s="29"/>
      <c r="X125" s="29"/>
      <c r="Y125" s="29"/>
      <c r="Z125" s="29"/>
      <c r="AA125" s="29"/>
      <c r="AB125" s="29"/>
      <c r="AC125" s="29"/>
      <c r="AD125" s="29"/>
      <c r="AE125" s="29"/>
      <c r="AR125" s="153" t="s">
        <v>140</v>
      </c>
      <c r="AT125" s="153" t="s">
        <v>136</v>
      </c>
      <c r="AU125" s="153" t="s">
        <v>82</v>
      </c>
      <c r="AY125" s="17" t="s">
        <v>134</v>
      </c>
      <c r="BE125" s="154">
        <f>IF(N125="základní",J125,0)</f>
        <v>0</v>
      </c>
      <c r="BF125" s="154">
        <f>IF(N125="snížená",J125,0)</f>
        <v>0</v>
      </c>
      <c r="BG125" s="154">
        <f>IF(N125="zákl. přenesená",J125,0)</f>
        <v>0</v>
      </c>
      <c r="BH125" s="154">
        <f>IF(N125="sníž. přenesená",J125,0)</f>
        <v>0</v>
      </c>
      <c r="BI125" s="154">
        <f>IF(N125="nulová",J125,0)</f>
        <v>0</v>
      </c>
      <c r="BJ125" s="17" t="s">
        <v>80</v>
      </c>
      <c r="BK125" s="154">
        <f>ROUND(I125*H125,2)</f>
        <v>0</v>
      </c>
      <c r="BL125" s="17" t="s">
        <v>140</v>
      </c>
      <c r="BM125" s="153" t="s">
        <v>990</v>
      </c>
    </row>
    <row r="126" spans="1:65" s="12" customFormat="1" ht="25.95" customHeight="1">
      <c r="B126" s="129"/>
      <c r="D126" s="130" t="s">
        <v>71</v>
      </c>
      <c r="E126" s="131" t="s">
        <v>960</v>
      </c>
      <c r="F126" s="131" t="s">
        <v>961</v>
      </c>
      <c r="J126" s="132">
        <f>BK126</f>
        <v>0</v>
      </c>
      <c r="L126" s="129"/>
      <c r="M126" s="133"/>
      <c r="N126" s="134"/>
      <c r="O126" s="134"/>
      <c r="P126" s="135">
        <f>P127+P129+P131</f>
        <v>0</v>
      </c>
      <c r="Q126" s="134"/>
      <c r="R126" s="135">
        <f>R127+R129+R131</f>
        <v>0</v>
      </c>
      <c r="S126" s="134"/>
      <c r="T126" s="136">
        <f>T127+T129+T131</f>
        <v>0</v>
      </c>
      <c r="AR126" s="130" t="s">
        <v>161</v>
      </c>
      <c r="AT126" s="137" t="s">
        <v>71</v>
      </c>
      <c r="AU126" s="137" t="s">
        <v>72</v>
      </c>
      <c r="AY126" s="130" t="s">
        <v>134</v>
      </c>
      <c r="BK126" s="138">
        <f>BK127+BK129+BK131</f>
        <v>0</v>
      </c>
    </row>
    <row r="127" spans="1:65" s="12" customFormat="1" ht="22.8" customHeight="1">
      <c r="B127" s="129"/>
      <c r="D127" s="130" t="s">
        <v>71</v>
      </c>
      <c r="E127" s="139" t="s">
        <v>962</v>
      </c>
      <c r="F127" s="139" t="s">
        <v>963</v>
      </c>
      <c r="J127" s="140">
        <f>BK127</f>
        <v>0</v>
      </c>
      <c r="L127" s="129"/>
      <c r="M127" s="133"/>
      <c r="N127" s="134"/>
      <c r="O127" s="134"/>
      <c r="P127" s="135">
        <f>P128</f>
        <v>0</v>
      </c>
      <c r="Q127" s="134"/>
      <c r="R127" s="135">
        <f>R128</f>
        <v>0</v>
      </c>
      <c r="S127" s="134"/>
      <c r="T127" s="136">
        <f>T128</f>
        <v>0</v>
      </c>
      <c r="AR127" s="130" t="s">
        <v>161</v>
      </c>
      <c r="AT127" s="137" t="s">
        <v>71</v>
      </c>
      <c r="AU127" s="137" t="s">
        <v>80</v>
      </c>
      <c r="AY127" s="130" t="s">
        <v>134</v>
      </c>
      <c r="BK127" s="138">
        <f>BK128</f>
        <v>0</v>
      </c>
    </row>
    <row r="128" spans="1:65" s="2" customFormat="1" ht="16.5" customHeight="1">
      <c r="A128" s="29"/>
      <c r="B128" s="141"/>
      <c r="C128" s="142" t="s">
        <v>82</v>
      </c>
      <c r="D128" s="142" t="s">
        <v>136</v>
      </c>
      <c r="E128" s="143" t="s">
        <v>965</v>
      </c>
      <c r="F128" s="144" t="s">
        <v>966</v>
      </c>
      <c r="G128" s="145" t="s">
        <v>412</v>
      </c>
      <c r="H128" s="146">
        <v>1</v>
      </c>
      <c r="I128" s="147"/>
      <c r="J128" s="147">
        <f>ROUND(I128*H128,2)</f>
        <v>0</v>
      </c>
      <c r="K128" s="148"/>
      <c r="L128" s="30"/>
      <c r="M128" s="149" t="s">
        <v>1</v>
      </c>
      <c r="N128" s="150" t="s">
        <v>37</v>
      </c>
      <c r="O128" s="151">
        <v>0</v>
      </c>
      <c r="P128" s="151">
        <f>O128*H128</f>
        <v>0</v>
      </c>
      <c r="Q128" s="151">
        <v>0</v>
      </c>
      <c r="R128" s="151">
        <f>Q128*H128</f>
        <v>0</v>
      </c>
      <c r="S128" s="151">
        <v>0</v>
      </c>
      <c r="T128" s="152">
        <f>S128*H128</f>
        <v>0</v>
      </c>
      <c r="U128" s="29"/>
      <c r="V128" s="29"/>
      <c r="W128" s="29"/>
      <c r="X128" s="29"/>
      <c r="Y128" s="29"/>
      <c r="Z128" s="29"/>
      <c r="AA128" s="29"/>
      <c r="AB128" s="29"/>
      <c r="AC128" s="29"/>
      <c r="AD128" s="29"/>
      <c r="AE128" s="29"/>
      <c r="AR128" s="153" t="s">
        <v>967</v>
      </c>
      <c r="AT128" s="153" t="s">
        <v>136</v>
      </c>
      <c r="AU128" s="153" t="s">
        <v>82</v>
      </c>
      <c r="AY128" s="17" t="s">
        <v>134</v>
      </c>
      <c r="BE128" s="154">
        <f>IF(N128="základní",J128,0)</f>
        <v>0</v>
      </c>
      <c r="BF128" s="154">
        <f>IF(N128="snížená",J128,0)</f>
        <v>0</v>
      </c>
      <c r="BG128" s="154">
        <f>IF(N128="zákl. přenesená",J128,0)</f>
        <v>0</v>
      </c>
      <c r="BH128" s="154">
        <f>IF(N128="sníž. přenesená",J128,0)</f>
        <v>0</v>
      </c>
      <c r="BI128" s="154">
        <f>IF(N128="nulová",J128,0)</f>
        <v>0</v>
      </c>
      <c r="BJ128" s="17" t="s">
        <v>80</v>
      </c>
      <c r="BK128" s="154">
        <f>ROUND(I128*H128,2)</f>
        <v>0</v>
      </c>
      <c r="BL128" s="17" t="s">
        <v>967</v>
      </c>
      <c r="BM128" s="153" t="s">
        <v>991</v>
      </c>
    </row>
    <row r="129" spans="1:65" s="12" customFormat="1" ht="22.8" customHeight="1">
      <c r="B129" s="129"/>
      <c r="D129" s="130" t="s">
        <v>71</v>
      </c>
      <c r="E129" s="139" t="s">
        <v>974</v>
      </c>
      <c r="F129" s="139" t="s">
        <v>975</v>
      </c>
      <c r="J129" s="140">
        <f>BK129</f>
        <v>0</v>
      </c>
      <c r="L129" s="129"/>
      <c r="M129" s="133"/>
      <c r="N129" s="134"/>
      <c r="O129" s="134"/>
      <c r="P129" s="135">
        <f>P130</f>
        <v>0</v>
      </c>
      <c r="Q129" s="134"/>
      <c r="R129" s="135">
        <f>R130</f>
        <v>0</v>
      </c>
      <c r="S129" s="134"/>
      <c r="T129" s="136">
        <f>T130</f>
        <v>0</v>
      </c>
      <c r="AR129" s="130" t="s">
        <v>161</v>
      </c>
      <c r="AT129" s="137" t="s">
        <v>71</v>
      </c>
      <c r="AU129" s="137" t="s">
        <v>80</v>
      </c>
      <c r="AY129" s="130" t="s">
        <v>134</v>
      </c>
      <c r="BK129" s="138">
        <f>BK130</f>
        <v>0</v>
      </c>
    </row>
    <row r="130" spans="1:65" s="2" customFormat="1" ht="16.5" customHeight="1">
      <c r="A130" s="29"/>
      <c r="B130" s="141"/>
      <c r="C130" s="142" t="s">
        <v>153</v>
      </c>
      <c r="D130" s="142" t="s">
        <v>136</v>
      </c>
      <c r="E130" s="143" t="s">
        <v>977</v>
      </c>
      <c r="F130" s="144" t="s">
        <v>975</v>
      </c>
      <c r="G130" s="145" t="s">
        <v>844</v>
      </c>
      <c r="H130" s="146">
        <v>1.5</v>
      </c>
      <c r="I130" s="147"/>
      <c r="J130" s="147">
        <f>ROUND(I130*H130,2)</f>
        <v>0</v>
      </c>
      <c r="K130" s="148"/>
      <c r="L130" s="30"/>
      <c r="M130" s="149" t="s">
        <v>1</v>
      </c>
      <c r="N130" s="150" t="s">
        <v>37</v>
      </c>
      <c r="O130" s="151">
        <v>0</v>
      </c>
      <c r="P130" s="151">
        <f>O130*H130</f>
        <v>0</v>
      </c>
      <c r="Q130" s="151">
        <v>0</v>
      </c>
      <c r="R130" s="151">
        <f>Q130*H130</f>
        <v>0</v>
      </c>
      <c r="S130" s="151">
        <v>0</v>
      </c>
      <c r="T130" s="152">
        <f>S130*H130</f>
        <v>0</v>
      </c>
      <c r="U130" s="29"/>
      <c r="V130" s="29"/>
      <c r="W130" s="29"/>
      <c r="X130" s="29"/>
      <c r="Y130" s="29"/>
      <c r="Z130" s="29"/>
      <c r="AA130" s="29"/>
      <c r="AB130" s="29"/>
      <c r="AC130" s="29"/>
      <c r="AD130" s="29"/>
      <c r="AE130" s="29"/>
      <c r="AR130" s="153" t="s">
        <v>967</v>
      </c>
      <c r="AT130" s="153" t="s">
        <v>136</v>
      </c>
      <c r="AU130" s="153" t="s">
        <v>82</v>
      </c>
      <c r="AY130" s="17" t="s">
        <v>134</v>
      </c>
      <c r="BE130" s="154">
        <f>IF(N130="základní",J130,0)</f>
        <v>0</v>
      </c>
      <c r="BF130" s="154">
        <f>IF(N130="snížená",J130,0)</f>
        <v>0</v>
      </c>
      <c r="BG130" s="154">
        <f>IF(N130="zákl. přenesená",J130,0)</f>
        <v>0</v>
      </c>
      <c r="BH130" s="154">
        <f>IF(N130="sníž. přenesená",J130,0)</f>
        <v>0</v>
      </c>
      <c r="BI130" s="154">
        <f>IF(N130="nulová",J130,0)</f>
        <v>0</v>
      </c>
      <c r="BJ130" s="17" t="s">
        <v>80</v>
      </c>
      <c r="BK130" s="154">
        <f>ROUND(I130*H130,2)</f>
        <v>0</v>
      </c>
      <c r="BL130" s="17" t="s">
        <v>967</v>
      </c>
      <c r="BM130" s="153" t="s">
        <v>992</v>
      </c>
    </row>
    <row r="131" spans="1:65" s="12" customFormat="1" ht="22.8" customHeight="1">
      <c r="B131" s="129"/>
      <c r="D131" s="130" t="s">
        <v>71</v>
      </c>
      <c r="E131" s="139" t="s">
        <v>979</v>
      </c>
      <c r="F131" s="139" t="s">
        <v>980</v>
      </c>
      <c r="J131" s="140">
        <f>BK131</f>
        <v>0</v>
      </c>
      <c r="L131" s="129"/>
      <c r="M131" s="133"/>
      <c r="N131" s="134"/>
      <c r="O131" s="134"/>
      <c r="P131" s="135">
        <f>P132</f>
        <v>0</v>
      </c>
      <c r="Q131" s="134"/>
      <c r="R131" s="135">
        <f>R132</f>
        <v>0</v>
      </c>
      <c r="S131" s="134"/>
      <c r="T131" s="136">
        <f>T132</f>
        <v>0</v>
      </c>
      <c r="AR131" s="130" t="s">
        <v>161</v>
      </c>
      <c r="AT131" s="137" t="s">
        <v>71</v>
      </c>
      <c r="AU131" s="137" t="s">
        <v>80</v>
      </c>
      <c r="AY131" s="130" t="s">
        <v>134</v>
      </c>
      <c r="BK131" s="138">
        <f>BK132</f>
        <v>0</v>
      </c>
    </row>
    <row r="132" spans="1:65" s="2" customFormat="1" ht="16.5" customHeight="1">
      <c r="A132" s="29"/>
      <c r="B132" s="141"/>
      <c r="C132" s="142" t="s">
        <v>140</v>
      </c>
      <c r="D132" s="142" t="s">
        <v>136</v>
      </c>
      <c r="E132" s="143" t="s">
        <v>982</v>
      </c>
      <c r="F132" s="144" t="s">
        <v>983</v>
      </c>
      <c r="G132" s="145" t="s">
        <v>844</v>
      </c>
      <c r="H132" s="146">
        <v>1.5</v>
      </c>
      <c r="I132" s="147"/>
      <c r="J132" s="147">
        <f>ROUND(I132*H132,2)</f>
        <v>0</v>
      </c>
      <c r="K132" s="148"/>
      <c r="L132" s="30"/>
      <c r="M132" s="186" t="s">
        <v>1</v>
      </c>
      <c r="N132" s="187" t="s">
        <v>37</v>
      </c>
      <c r="O132" s="188">
        <v>0</v>
      </c>
      <c r="P132" s="188">
        <f>O132*H132</f>
        <v>0</v>
      </c>
      <c r="Q132" s="188">
        <v>0</v>
      </c>
      <c r="R132" s="188">
        <f>Q132*H132</f>
        <v>0</v>
      </c>
      <c r="S132" s="188">
        <v>0</v>
      </c>
      <c r="T132" s="189">
        <f>S132*H132</f>
        <v>0</v>
      </c>
      <c r="U132" s="29"/>
      <c r="V132" s="29"/>
      <c r="W132" s="29"/>
      <c r="X132" s="29"/>
      <c r="Y132" s="29"/>
      <c r="Z132" s="29"/>
      <c r="AA132" s="29"/>
      <c r="AB132" s="29"/>
      <c r="AC132" s="29"/>
      <c r="AD132" s="29"/>
      <c r="AE132" s="29"/>
      <c r="AR132" s="153" t="s">
        <v>967</v>
      </c>
      <c r="AT132" s="153" t="s">
        <v>136</v>
      </c>
      <c r="AU132" s="153" t="s">
        <v>82</v>
      </c>
      <c r="AY132" s="17" t="s">
        <v>134</v>
      </c>
      <c r="BE132" s="154">
        <f>IF(N132="základní",J132,0)</f>
        <v>0</v>
      </c>
      <c r="BF132" s="154">
        <f>IF(N132="snížená",J132,0)</f>
        <v>0</v>
      </c>
      <c r="BG132" s="154">
        <f>IF(N132="zákl. přenesená",J132,0)</f>
        <v>0</v>
      </c>
      <c r="BH132" s="154">
        <f>IF(N132="sníž. přenesená",J132,0)</f>
        <v>0</v>
      </c>
      <c r="BI132" s="154">
        <f>IF(N132="nulová",J132,0)</f>
        <v>0</v>
      </c>
      <c r="BJ132" s="17" t="s">
        <v>80</v>
      </c>
      <c r="BK132" s="154">
        <f>ROUND(I132*H132,2)</f>
        <v>0</v>
      </c>
      <c r="BL132" s="17" t="s">
        <v>967</v>
      </c>
      <c r="BM132" s="153" t="s">
        <v>993</v>
      </c>
    </row>
    <row r="133" spans="1:65" s="2" customFormat="1" ht="6.9" customHeight="1">
      <c r="A133" s="29"/>
      <c r="B133" s="44"/>
      <c r="C133" s="45"/>
      <c r="D133" s="45"/>
      <c r="E133" s="45"/>
      <c r="F133" s="45"/>
      <c r="G133" s="45"/>
      <c r="H133" s="45"/>
      <c r="I133" s="45"/>
      <c r="J133" s="45"/>
      <c r="K133" s="45"/>
      <c r="L133" s="30"/>
      <c r="M133" s="29"/>
      <c r="O133" s="29"/>
      <c r="P133" s="29"/>
      <c r="Q133" s="29"/>
      <c r="R133" s="29"/>
      <c r="S133" s="29"/>
      <c r="T133" s="29"/>
      <c r="U133" s="29"/>
      <c r="V133" s="29"/>
      <c r="W133" s="29"/>
      <c r="X133" s="29"/>
      <c r="Y133" s="29"/>
      <c r="Z133" s="29"/>
      <c r="AA133" s="29"/>
      <c r="AB133" s="29"/>
      <c r="AC133" s="29"/>
      <c r="AD133" s="29"/>
      <c r="AE133" s="29"/>
    </row>
  </sheetData>
  <autoFilter ref="C121:K13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dimension ref="A1:H51"/>
  <sheetViews>
    <sheetView workbookViewId="0">
      <selection activeCell="F15" sqref="F15:F50"/>
    </sheetView>
  </sheetViews>
  <sheetFormatPr defaultColWidth="17.5703125" defaultRowHeight="10.199999999999999"/>
  <cols>
    <col min="1" max="1" width="10.42578125" style="226" customWidth="1"/>
    <col min="2" max="2" width="17.5703125" style="227"/>
    <col min="3" max="3" width="50.7109375" style="227" customWidth="1"/>
    <col min="4" max="4" width="13" style="227" customWidth="1"/>
    <col min="5" max="5" width="17.5703125" style="228"/>
    <col min="6" max="7" width="17.5703125" style="229"/>
    <col min="8" max="8" width="17.5703125" style="228"/>
    <col min="9" max="16384" width="17.5703125" style="230"/>
  </cols>
  <sheetData>
    <row r="1" spans="1:8" s="190" customFormat="1" ht="17.399999999999999">
      <c r="A1" s="340" t="s">
        <v>1001</v>
      </c>
      <c r="B1" s="340"/>
      <c r="C1" s="340"/>
      <c r="D1" s="340"/>
      <c r="E1" s="340"/>
      <c r="F1" s="340"/>
      <c r="G1" s="340"/>
      <c r="H1" s="340"/>
    </row>
    <row r="2" spans="1:8" s="190" customFormat="1" ht="12">
      <c r="A2" s="191" t="s">
        <v>1002</v>
      </c>
      <c r="B2" s="191"/>
      <c r="C2" s="191"/>
      <c r="D2" s="191"/>
      <c r="E2" s="191"/>
      <c r="F2" s="191"/>
      <c r="G2" s="191"/>
      <c r="H2" s="191"/>
    </row>
    <row r="3" spans="1:8" s="190" customFormat="1" ht="12">
      <c r="A3" s="191" t="s">
        <v>1003</v>
      </c>
      <c r="B3" s="191"/>
      <c r="C3" s="191"/>
      <c r="D3" s="191"/>
      <c r="E3" s="191"/>
      <c r="F3" s="191"/>
      <c r="G3" s="191"/>
      <c r="H3" s="191"/>
    </row>
    <row r="4" spans="1:8" s="190" customFormat="1" ht="12">
      <c r="A4" s="192"/>
      <c r="B4" s="191"/>
      <c r="C4" s="192"/>
      <c r="D4" s="191"/>
      <c r="E4" s="191"/>
      <c r="F4" s="191"/>
      <c r="G4" s="191"/>
      <c r="H4" s="191"/>
    </row>
    <row r="5" spans="1:8" s="190" customFormat="1">
      <c r="A5" s="193"/>
      <c r="B5" s="194"/>
      <c r="C5" s="195"/>
      <c r="D5" s="194"/>
      <c r="E5" s="196"/>
      <c r="F5" s="197"/>
      <c r="G5" s="197"/>
      <c r="H5" s="198"/>
    </row>
    <row r="6" spans="1:8" s="190" customFormat="1" ht="11.4">
      <c r="A6" s="199" t="s">
        <v>1004</v>
      </c>
      <c r="B6" s="199"/>
      <c r="C6" s="199"/>
      <c r="D6" s="199"/>
      <c r="E6" s="199"/>
      <c r="F6" s="199"/>
      <c r="G6" s="199"/>
      <c r="H6" s="199"/>
    </row>
    <row r="7" spans="1:8" s="190" customFormat="1" ht="11.4">
      <c r="A7" s="199" t="s">
        <v>1005</v>
      </c>
      <c r="B7" s="199"/>
      <c r="C7" s="199"/>
      <c r="D7" s="199"/>
      <c r="E7" s="199"/>
      <c r="F7" s="199"/>
      <c r="G7" s="199" t="s">
        <v>1006</v>
      </c>
      <c r="H7" s="199"/>
    </row>
    <row r="8" spans="1:8" s="190" customFormat="1" ht="11.4">
      <c r="A8" s="199" t="s">
        <v>1007</v>
      </c>
      <c r="B8" s="200"/>
      <c r="C8" s="200"/>
      <c r="D8" s="200"/>
      <c r="E8" s="201"/>
      <c r="F8" s="202"/>
      <c r="G8" s="199" t="s">
        <v>1008</v>
      </c>
      <c r="H8" s="201"/>
    </row>
    <row r="9" spans="1:8" s="190" customFormat="1">
      <c r="A9" s="203"/>
      <c r="B9" s="203"/>
      <c r="C9" s="203"/>
      <c r="D9" s="203"/>
      <c r="E9" s="203"/>
      <c r="F9" s="203"/>
      <c r="G9" s="203"/>
      <c r="H9" s="203"/>
    </row>
    <row r="10" spans="1:8" s="190" customFormat="1">
      <c r="A10" s="204" t="s">
        <v>1009</v>
      </c>
      <c r="B10" s="204" t="s">
        <v>1010</v>
      </c>
      <c r="C10" s="204" t="s">
        <v>54</v>
      </c>
      <c r="D10" s="204" t="s">
        <v>121</v>
      </c>
      <c r="E10" s="204" t="s">
        <v>1011</v>
      </c>
      <c r="F10" s="204" t="s">
        <v>1012</v>
      </c>
      <c r="G10" s="204" t="s">
        <v>1013</v>
      </c>
      <c r="H10" s="204" t="s">
        <v>1014</v>
      </c>
    </row>
    <row r="11" spans="1:8" s="190" customFormat="1">
      <c r="A11" s="204" t="s">
        <v>80</v>
      </c>
      <c r="B11" s="204" t="s">
        <v>82</v>
      </c>
      <c r="C11" s="204" t="s">
        <v>153</v>
      </c>
      <c r="D11" s="204" t="s">
        <v>140</v>
      </c>
      <c r="E11" s="204" t="s">
        <v>161</v>
      </c>
      <c r="F11" s="204" t="s">
        <v>165</v>
      </c>
      <c r="G11" s="204" t="s">
        <v>169</v>
      </c>
      <c r="H11" s="204" t="s">
        <v>174</v>
      </c>
    </row>
    <row r="12" spans="1:8" s="190" customFormat="1">
      <c r="A12" s="203"/>
      <c r="B12" s="203"/>
      <c r="C12" s="203"/>
      <c r="D12" s="203"/>
      <c r="E12" s="203"/>
      <c r="F12" s="203"/>
      <c r="G12" s="203"/>
      <c r="H12" s="203"/>
    </row>
    <row r="13" spans="1:8" s="190" customFormat="1" ht="25.8" customHeight="1">
      <c r="A13" s="205"/>
      <c r="B13" s="206" t="s">
        <v>132</v>
      </c>
      <c r="C13" s="206" t="s">
        <v>1015</v>
      </c>
      <c r="D13" s="206"/>
      <c r="E13" s="207"/>
      <c r="F13" s="208"/>
      <c r="G13" s="208">
        <f>SUM(G14+G22+G24+G28+G30+G36+G47)</f>
        <v>0</v>
      </c>
      <c r="H13" s="207">
        <v>3.32</v>
      </c>
    </row>
    <row r="14" spans="1:8" s="190" customFormat="1" ht="20.399999999999999" customHeight="1">
      <c r="A14" s="209"/>
      <c r="B14" s="210" t="s">
        <v>80</v>
      </c>
      <c r="C14" s="210" t="s">
        <v>1016</v>
      </c>
      <c r="D14" s="210"/>
      <c r="E14" s="211"/>
      <c r="F14" s="212"/>
      <c r="G14" s="212">
        <f>SUM(G15:G21)</f>
        <v>0</v>
      </c>
      <c r="H14" s="211">
        <v>0</v>
      </c>
    </row>
    <row r="15" spans="1:8" s="190" customFormat="1" ht="35.4" customHeight="1">
      <c r="A15" s="213">
        <v>1</v>
      </c>
      <c r="B15" s="214" t="s">
        <v>1017</v>
      </c>
      <c r="C15" s="214" t="s">
        <v>1018</v>
      </c>
      <c r="D15" s="214" t="s">
        <v>199</v>
      </c>
      <c r="E15" s="215">
        <v>30.15</v>
      </c>
      <c r="F15" s="216"/>
      <c r="G15" s="216">
        <f>E15*F15</f>
        <v>0</v>
      </c>
      <c r="H15" s="215">
        <v>0</v>
      </c>
    </row>
    <row r="16" spans="1:8" s="190" customFormat="1" ht="25.2" customHeight="1">
      <c r="A16" s="213">
        <v>2</v>
      </c>
      <c r="B16" s="214" t="s">
        <v>1019</v>
      </c>
      <c r="C16" s="214" t="s">
        <v>1020</v>
      </c>
      <c r="D16" s="214" t="s">
        <v>199</v>
      </c>
      <c r="E16" s="215">
        <v>30.15</v>
      </c>
      <c r="F16" s="216"/>
      <c r="G16" s="216">
        <f t="shared" ref="G16:G50" si="0">E16*F16</f>
        <v>0</v>
      </c>
      <c r="H16" s="215">
        <v>0</v>
      </c>
    </row>
    <row r="17" spans="1:8" s="190" customFormat="1" ht="24" customHeight="1">
      <c r="A17" s="213">
        <v>3</v>
      </c>
      <c r="B17" s="214" t="s">
        <v>1021</v>
      </c>
      <c r="C17" s="214" t="s">
        <v>1022</v>
      </c>
      <c r="D17" s="214" t="s">
        <v>459</v>
      </c>
      <c r="E17" s="215">
        <v>30.15</v>
      </c>
      <c r="F17" s="216"/>
      <c r="G17" s="216">
        <f t="shared" si="0"/>
        <v>0</v>
      </c>
      <c r="H17" s="215">
        <v>0</v>
      </c>
    </row>
    <row r="18" spans="1:8" s="190" customFormat="1" ht="30" customHeight="1">
      <c r="A18" s="213">
        <v>4</v>
      </c>
      <c r="B18" s="214" t="s">
        <v>1023</v>
      </c>
      <c r="C18" s="214" t="s">
        <v>1024</v>
      </c>
      <c r="D18" s="214" t="s">
        <v>459</v>
      </c>
      <c r="E18" s="215">
        <v>9</v>
      </c>
      <c r="F18" s="216"/>
      <c r="G18" s="216">
        <f t="shared" si="0"/>
        <v>0</v>
      </c>
      <c r="H18" s="215">
        <v>0</v>
      </c>
    </row>
    <row r="19" spans="1:8" s="190" customFormat="1" ht="31.8" customHeight="1">
      <c r="A19" s="213">
        <v>5</v>
      </c>
      <c r="B19" s="214" t="s">
        <v>1025</v>
      </c>
      <c r="C19" s="214" t="s">
        <v>1026</v>
      </c>
      <c r="D19" s="214" t="s">
        <v>199</v>
      </c>
      <c r="E19" s="215">
        <v>30.15</v>
      </c>
      <c r="F19" s="216"/>
      <c r="G19" s="216">
        <f t="shared" si="0"/>
        <v>0</v>
      </c>
      <c r="H19" s="215">
        <v>0</v>
      </c>
    </row>
    <row r="20" spans="1:8" s="190" customFormat="1" ht="28.2" customHeight="1">
      <c r="A20" s="213">
        <v>6</v>
      </c>
      <c r="B20" s="214" t="s">
        <v>1027</v>
      </c>
      <c r="C20" s="214" t="s">
        <v>1028</v>
      </c>
      <c r="D20" s="214" t="s">
        <v>199</v>
      </c>
      <c r="E20" s="215">
        <v>30.15</v>
      </c>
      <c r="F20" s="216"/>
      <c r="G20" s="216">
        <f t="shared" si="0"/>
        <v>0</v>
      </c>
      <c r="H20" s="215">
        <v>0</v>
      </c>
    </row>
    <row r="21" spans="1:8" s="190" customFormat="1" ht="24.6" customHeight="1">
      <c r="A21" s="213">
        <v>7</v>
      </c>
      <c r="B21" s="214" t="s">
        <v>1029</v>
      </c>
      <c r="C21" s="214" t="s">
        <v>1030</v>
      </c>
      <c r="D21" s="214" t="s">
        <v>139</v>
      </c>
      <c r="E21" s="215">
        <v>335</v>
      </c>
      <c r="F21" s="216"/>
      <c r="G21" s="216">
        <f t="shared" si="0"/>
        <v>0</v>
      </c>
      <c r="H21" s="215">
        <v>0</v>
      </c>
    </row>
    <row r="22" spans="1:8" s="190" customFormat="1" ht="32.4" customHeight="1">
      <c r="A22" s="209"/>
      <c r="B22" s="210" t="s">
        <v>140</v>
      </c>
      <c r="C22" s="210" t="s">
        <v>1031</v>
      </c>
      <c r="D22" s="210"/>
      <c r="E22" s="211"/>
      <c r="F22" s="212"/>
      <c r="G22" s="212">
        <f>G23</f>
        <v>0</v>
      </c>
      <c r="H22" s="211">
        <v>0</v>
      </c>
    </row>
    <row r="23" spans="1:8" s="190" customFormat="1" ht="28.2" customHeight="1">
      <c r="A23" s="213">
        <v>8</v>
      </c>
      <c r="B23" s="214" t="s">
        <v>1032</v>
      </c>
      <c r="C23" s="214" t="s">
        <v>1033</v>
      </c>
      <c r="D23" s="214" t="s">
        <v>199</v>
      </c>
      <c r="E23" s="215">
        <v>3.35</v>
      </c>
      <c r="F23" s="216"/>
      <c r="G23" s="216">
        <f t="shared" si="0"/>
        <v>0</v>
      </c>
      <c r="H23" s="215">
        <v>0</v>
      </c>
    </row>
    <row r="24" spans="1:8" s="190" customFormat="1" ht="13.2">
      <c r="A24" s="209"/>
      <c r="B24" s="210" t="s">
        <v>174</v>
      </c>
      <c r="C24" s="210" t="s">
        <v>1034</v>
      </c>
      <c r="D24" s="210"/>
      <c r="E24" s="211"/>
      <c r="F24" s="212"/>
      <c r="G24" s="212">
        <f>SUM(G25:G27)</f>
        <v>0</v>
      </c>
      <c r="H24" s="211">
        <v>3.32</v>
      </c>
    </row>
    <row r="25" spans="1:8" s="190" customFormat="1" ht="30.6" customHeight="1">
      <c r="A25" s="213">
        <v>9</v>
      </c>
      <c r="B25" s="214" t="s">
        <v>1035</v>
      </c>
      <c r="C25" s="214" t="s">
        <v>1036</v>
      </c>
      <c r="D25" s="214" t="s">
        <v>193</v>
      </c>
      <c r="E25" s="215">
        <v>370</v>
      </c>
      <c r="F25" s="216"/>
      <c r="G25" s="216">
        <f t="shared" si="0"/>
        <v>0</v>
      </c>
      <c r="H25" s="215">
        <v>0</v>
      </c>
    </row>
    <row r="26" spans="1:8" s="190" customFormat="1" ht="31.8" customHeight="1">
      <c r="A26" s="217">
        <v>10</v>
      </c>
      <c r="B26" s="218" t="s">
        <v>1037</v>
      </c>
      <c r="C26" s="218" t="s">
        <v>1038</v>
      </c>
      <c r="D26" s="218" t="s">
        <v>193</v>
      </c>
      <c r="E26" s="219">
        <v>370</v>
      </c>
      <c r="F26" s="220"/>
      <c r="G26" s="221">
        <f t="shared" si="0"/>
        <v>0</v>
      </c>
      <c r="H26" s="219">
        <v>3.0710000000000002</v>
      </c>
    </row>
    <row r="27" spans="1:8" s="190" customFormat="1" ht="25.2" customHeight="1">
      <c r="A27" s="217">
        <v>11</v>
      </c>
      <c r="B27" s="218" t="s">
        <v>1039</v>
      </c>
      <c r="C27" s="218" t="s">
        <v>1040</v>
      </c>
      <c r="D27" s="218" t="s">
        <v>459</v>
      </c>
      <c r="E27" s="219">
        <v>30</v>
      </c>
      <c r="F27" s="220"/>
      <c r="G27" s="221">
        <f t="shared" si="0"/>
        <v>0</v>
      </c>
      <c r="H27" s="219">
        <v>0.249</v>
      </c>
    </row>
    <row r="28" spans="1:8" s="190" customFormat="1" ht="13.2">
      <c r="A28" s="209"/>
      <c r="B28" s="210" t="s">
        <v>759</v>
      </c>
      <c r="C28" s="210" t="s">
        <v>1041</v>
      </c>
      <c r="D28" s="210"/>
      <c r="E28" s="211"/>
      <c r="F28" s="212"/>
      <c r="G28" s="212">
        <f>G29</f>
        <v>0</v>
      </c>
      <c r="H28" s="211">
        <v>0</v>
      </c>
    </row>
    <row r="29" spans="1:8" s="190" customFormat="1" ht="33" customHeight="1">
      <c r="A29" s="213">
        <v>12</v>
      </c>
      <c r="B29" s="214" t="s">
        <v>1042</v>
      </c>
      <c r="C29" s="214" t="s">
        <v>1043</v>
      </c>
      <c r="D29" s="214" t="s">
        <v>206</v>
      </c>
      <c r="E29" s="215">
        <v>54.27</v>
      </c>
      <c r="F29" s="216"/>
      <c r="G29" s="216">
        <f t="shared" si="0"/>
        <v>0</v>
      </c>
      <c r="H29" s="215">
        <v>0</v>
      </c>
    </row>
    <row r="30" spans="1:8" s="190" customFormat="1" ht="13.2">
      <c r="A30" s="209"/>
      <c r="B30" s="210" t="s">
        <v>1044</v>
      </c>
      <c r="C30" s="210" t="s">
        <v>1045</v>
      </c>
      <c r="D30" s="210"/>
      <c r="E30" s="211"/>
      <c r="F30" s="212"/>
      <c r="G30" s="212">
        <f>SUM(G31:G35)</f>
        <v>0</v>
      </c>
      <c r="H30" s="211">
        <v>0</v>
      </c>
    </row>
    <row r="31" spans="1:8" s="190" customFormat="1" ht="39.6" customHeight="1">
      <c r="A31" s="213">
        <v>13</v>
      </c>
      <c r="B31" s="214" t="s">
        <v>1046</v>
      </c>
      <c r="C31" s="214" t="s">
        <v>1047</v>
      </c>
      <c r="D31" s="214" t="s">
        <v>459</v>
      </c>
      <c r="E31" s="215">
        <v>1</v>
      </c>
      <c r="F31" s="216"/>
      <c r="G31" s="216">
        <f t="shared" si="0"/>
        <v>0</v>
      </c>
      <c r="H31" s="215">
        <v>0</v>
      </c>
    </row>
    <row r="32" spans="1:8" s="190" customFormat="1" ht="29.4" customHeight="1">
      <c r="A32" s="213">
        <v>14</v>
      </c>
      <c r="B32" s="214" t="s">
        <v>1048</v>
      </c>
      <c r="C32" s="214" t="s">
        <v>1049</v>
      </c>
      <c r="D32" s="214" t="s">
        <v>459</v>
      </c>
      <c r="E32" s="215">
        <v>1</v>
      </c>
      <c r="F32" s="216"/>
      <c r="G32" s="216">
        <f t="shared" si="0"/>
        <v>0</v>
      </c>
      <c r="H32" s="215">
        <v>0</v>
      </c>
    </row>
    <row r="33" spans="1:8" s="190" customFormat="1" ht="24.6" customHeight="1">
      <c r="A33" s="213">
        <v>15</v>
      </c>
      <c r="B33" s="214" t="s">
        <v>1050</v>
      </c>
      <c r="C33" s="214" t="s">
        <v>1051</v>
      </c>
      <c r="D33" s="214" t="s">
        <v>459</v>
      </c>
      <c r="E33" s="215">
        <v>1</v>
      </c>
      <c r="F33" s="216"/>
      <c r="G33" s="216">
        <f t="shared" si="0"/>
        <v>0</v>
      </c>
      <c r="H33" s="215">
        <v>0</v>
      </c>
    </row>
    <row r="34" spans="1:8" s="190" customFormat="1" ht="26.4" customHeight="1">
      <c r="A34" s="213">
        <v>16</v>
      </c>
      <c r="B34" s="214" t="s">
        <v>1052</v>
      </c>
      <c r="C34" s="214" t="s">
        <v>1053</v>
      </c>
      <c r="D34" s="214" t="s">
        <v>459</v>
      </c>
      <c r="E34" s="215">
        <v>1</v>
      </c>
      <c r="F34" s="216"/>
      <c r="G34" s="216">
        <f t="shared" si="0"/>
        <v>0</v>
      </c>
      <c r="H34" s="215">
        <v>0</v>
      </c>
    </row>
    <row r="35" spans="1:8" s="190" customFormat="1" ht="26.4" customHeight="1">
      <c r="A35" s="213">
        <v>17</v>
      </c>
      <c r="B35" s="214" t="s">
        <v>1054</v>
      </c>
      <c r="C35" s="214" t="s">
        <v>1055</v>
      </c>
      <c r="D35" s="214" t="s">
        <v>1056</v>
      </c>
      <c r="E35" s="215">
        <v>135</v>
      </c>
      <c r="F35" s="216"/>
      <c r="G35" s="216">
        <f t="shared" si="0"/>
        <v>0</v>
      </c>
      <c r="H35" s="215">
        <v>0</v>
      </c>
    </row>
    <row r="36" spans="1:8" s="190" customFormat="1" ht="42.6" customHeight="1">
      <c r="A36" s="209"/>
      <c r="B36" s="210" t="s">
        <v>1057</v>
      </c>
      <c r="C36" s="210" t="s">
        <v>1058</v>
      </c>
      <c r="D36" s="210"/>
      <c r="E36" s="211"/>
      <c r="F36" s="212"/>
      <c r="G36" s="212">
        <f>SUM(G37:G46)</f>
        <v>0</v>
      </c>
      <c r="H36" s="211">
        <v>0</v>
      </c>
    </row>
    <row r="37" spans="1:8" s="190" customFormat="1" ht="35.4" customHeight="1">
      <c r="A37" s="213">
        <v>18</v>
      </c>
      <c r="B37" s="214" t="s">
        <v>1059</v>
      </c>
      <c r="C37" s="214" t="s">
        <v>1060</v>
      </c>
      <c r="D37" s="214" t="s">
        <v>459</v>
      </c>
      <c r="E37" s="215">
        <v>1</v>
      </c>
      <c r="F37" s="216"/>
      <c r="G37" s="216">
        <f t="shared" si="0"/>
        <v>0</v>
      </c>
      <c r="H37" s="215">
        <v>0</v>
      </c>
    </row>
    <row r="38" spans="1:8" s="190" customFormat="1" ht="33.6" customHeight="1">
      <c r="A38" s="213">
        <v>19</v>
      </c>
      <c r="B38" s="214" t="s">
        <v>1061</v>
      </c>
      <c r="C38" s="214" t="s">
        <v>1062</v>
      </c>
      <c r="D38" s="214" t="s">
        <v>459</v>
      </c>
      <c r="E38" s="215">
        <v>12</v>
      </c>
      <c r="F38" s="216"/>
      <c r="G38" s="216">
        <f t="shared" si="0"/>
        <v>0</v>
      </c>
      <c r="H38" s="215">
        <v>0</v>
      </c>
    </row>
    <row r="39" spans="1:8" s="190" customFormat="1" ht="30" customHeight="1">
      <c r="A39" s="213">
        <v>20</v>
      </c>
      <c r="B39" s="214" t="s">
        <v>1063</v>
      </c>
      <c r="C39" s="214" t="s">
        <v>1064</v>
      </c>
      <c r="D39" s="214" t="s">
        <v>459</v>
      </c>
      <c r="E39" s="215">
        <v>1</v>
      </c>
      <c r="F39" s="216"/>
      <c r="G39" s="216">
        <f t="shared" si="0"/>
        <v>0</v>
      </c>
      <c r="H39" s="215">
        <v>0</v>
      </c>
    </row>
    <row r="40" spans="1:8" s="190" customFormat="1" ht="31.8" customHeight="1">
      <c r="A40" s="213">
        <v>21</v>
      </c>
      <c r="B40" s="214" t="s">
        <v>1065</v>
      </c>
      <c r="C40" s="214" t="s">
        <v>1066</v>
      </c>
      <c r="D40" s="214" t="s">
        <v>459</v>
      </c>
      <c r="E40" s="215">
        <v>1</v>
      </c>
      <c r="F40" s="216"/>
      <c r="G40" s="216">
        <f t="shared" si="0"/>
        <v>0</v>
      </c>
      <c r="H40" s="215">
        <v>0</v>
      </c>
    </row>
    <row r="41" spans="1:8" s="190" customFormat="1" ht="24.6" customHeight="1">
      <c r="A41" s="213">
        <v>22</v>
      </c>
      <c r="B41" s="214" t="s">
        <v>1067</v>
      </c>
      <c r="C41" s="214" t="s">
        <v>1068</v>
      </c>
      <c r="D41" s="214" t="s">
        <v>459</v>
      </c>
      <c r="E41" s="215">
        <v>40</v>
      </c>
      <c r="F41" s="216"/>
      <c r="G41" s="216">
        <f t="shared" si="0"/>
        <v>0</v>
      </c>
      <c r="H41" s="215">
        <v>0</v>
      </c>
    </row>
    <row r="42" spans="1:8" s="190" customFormat="1" ht="23.4" customHeight="1">
      <c r="A42" s="213">
        <v>23</v>
      </c>
      <c r="B42" s="214" t="s">
        <v>1069</v>
      </c>
      <c r="C42" s="214" t="s">
        <v>1070</v>
      </c>
      <c r="D42" s="214" t="s">
        <v>459</v>
      </c>
      <c r="E42" s="215">
        <v>1</v>
      </c>
      <c r="F42" s="216"/>
      <c r="G42" s="216">
        <f t="shared" si="0"/>
        <v>0</v>
      </c>
      <c r="H42" s="215">
        <v>0</v>
      </c>
    </row>
    <row r="43" spans="1:8" s="190" customFormat="1" ht="24" customHeight="1">
      <c r="A43" s="213">
        <v>24</v>
      </c>
      <c r="B43" s="214" t="s">
        <v>1071</v>
      </c>
      <c r="C43" s="214" t="s">
        <v>1072</v>
      </c>
      <c r="D43" s="214" t="s">
        <v>1073</v>
      </c>
      <c r="E43" s="215">
        <v>1</v>
      </c>
      <c r="F43" s="216"/>
      <c r="G43" s="216">
        <f t="shared" si="0"/>
        <v>0</v>
      </c>
      <c r="H43" s="215">
        <v>0</v>
      </c>
    </row>
    <row r="44" spans="1:8" s="190" customFormat="1" ht="22.2" customHeight="1">
      <c r="A44" s="213">
        <v>25</v>
      </c>
      <c r="B44" s="214" t="s">
        <v>1074</v>
      </c>
      <c r="C44" s="214" t="s">
        <v>1075</v>
      </c>
      <c r="D44" s="214" t="s">
        <v>1056</v>
      </c>
      <c r="E44" s="215">
        <v>750</v>
      </c>
      <c r="F44" s="216"/>
      <c r="G44" s="216">
        <f t="shared" si="0"/>
        <v>0</v>
      </c>
      <c r="H44" s="215">
        <v>0</v>
      </c>
    </row>
    <row r="45" spans="1:8" s="190" customFormat="1" ht="25.2" customHeight="1">
      <c r="A45" s="213">
        <v>26</v>
      </c>
      <c r="B45" s="214" t="s">
        <v>1076</v>
      </c>
      <c r="C45" s="214" t="s">
        <v>1077</v>
      </c>
      <c r="D45" s="214" t="s">
        <v>459</v>
      </c>
      <c r="E45" s="215">
        <v>9</v>
      </c>
      <c r="F45" s="216"/>
      <c r="G45" s="216">
        <f t="shared" si="0"/>
        <v>0</v>
      </c>
      <c r="H45" s="215">
        <v>0</v>
      </c>
    </row>
    <row r="46" spans="1:8" s="190" customFormat="1" ht="23.4" customHeight="1">
      <c r="A46" s="213">
        <v>27</v>
      </c>
      <c r="B46" s="214" t="s">
        <v>1078</v>
      </c>
      <c r="C46" s="214" t="s">
        <v>1079</v>
      </c>
      <c r="D46" s="214" t="s">
        <v>459</v>
      </c>
      <c r="E46" s="215">
        <v>1</v>
      </c>
      <c r="F46" s="216"/>
      <c r="G46" s="216">
        <f t="shared" si="0"/>
        <v>0</v>
      </c>
      <c r="H46" s="215">
        <v>0</v>
      </c>
    </row>
    <row r="47" spans="1:8" s="190" customFormat="1" ht="43.2" customHeight="1">
      <c r="A47" s="209"/>
      <c r="B47" s="210" t="s">
        <v>1080</v>
      </c>
      <c r="C47" s="210" t="s">
        <v>1081</v>
      </c>
      <c r="D47" s="210"/>
      <c r="E47" s="211"/>
      <c r="F47" s="212"/>
      <c r="G47" s="212">
        <f>SUM(G48:G50)</f>
        <v>0</v>
      </c>
      <c r="H47" s="211">
        <v>0</v>
      </c>
    </row>
    <row r="48" spans="1:8" s="190" customFormat="1">
      <c r="A48" s="213">
        <v>28</v>
      </c>
      <c r="B48" s="214" t="s">
        <v>1082</v>
      </c>
      <c r="C48" s="214" t="s">
        <v>1083</v>
      </c>
      <c r="D48" s="214" t="s">
        <v>459</v>
      </c>
      <c r="E48" s="215">
        <v>1</v>
      </c>
      <c r="F48" s="216"/>
      <c r="G48" s="216">
        <f t="shared" si="0"/>
        <v>0</v>
      </c>
      <c r="H48" s="215">
        <v>0</v>
      </c>
    </row>
    <row r="49" spans="1:8" s="190" customFormat="1" ht="25.2" customHeight="1">
      <c r="A49" s="213">
        <v>29</v>
      </c>
      <c r="B49" s="214" t="s">
        <v>1084</v>
      </c>
      <c r="C49" s="214" t="s">
        <v>1085</v>
      </c>
      <c r="D49" s="214" t="s">
        <v>459</v>
      </c>
      <c r="E49" s="215">
        <v>1</v>
      </c>
      <c r="F49" s="216"/>
      <c r="G49" s="216">
        <f t="shared" si="0"/>
        <v>0</v>
      </c>
      <c r="H49" s="215">
        <v>0</v>
      </c>
    </row>
    <row r="50" spans="1:8" s="190" customFormat="1">
      <c r="A50" s="213">
        <v>30</v>
      </c>
      <c r="B50" s="214" t="s">
        <v>1086</v>
      </c>
      <c r="C50" s="214" t="s">
        <v>1087</v>
      </c>
      <c r="D50" s="214" t="s">
        <v>1088</v>
      </c>
      <c r="E50" s="215">
        <v>8</v>
      </c>
      <c r="F50" s="216"/>
      <c r="G50" s="216">
        <f t="shared" si="0"/>
        <v>0</v>
      </c>
      <c r="H50" s="215">
        <v>0</v>
      </c>
    </row>
    <row r="51" spans="1:8" s="190" customFormat="1" ht="13.8">
      <c r="A51" s="222"/>
      <c r="B51" s="223"/>
      <c r="C51" s="223" t="s">
        <v>1089</v>
      </c>
      <c r="D51" s="223"/>
      <c r="E51" s="224"/>
      <c r="F51" s="225"/>
      <c r="G51" s="225">
        <f>SUM(G14+G22+G24+G28+G30+G36+G47)</f>
        <v>0</v>
      </c>
      <c r="H51" s="224">
        <v>3.32</v>
      </c>
    </row>
  </sheetData>
  <mergeCells count="1">
    <mergeCell ref="A1:H1"/>
  </mergeCells>
  <pageMargins left="0.7" right="0.7" top="0.78740157499999996" bottom="0.78740157499999996" header="0.3" footer="0.3"/>
  <pageSetup paperSize="9" orientation="landscape" verticalDpi="0" r:id="rId1"/>
  <rowBreaks count="1" manualBreakCount="1">
    <brk id="23"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BM133"/>
  <sheetViews>
    <sheetView showGridLines="0" workbookViewId="0">
      <selection activeCell="I125" sqref="I125"/>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0"/>
    </row>
    <row r="2" spans="1:46" s="1" customFormat="1" ht="36.9" customHeight="1">
      <c r="L2" s="323" t="s">
        <v>5</v>
      </c>
      <c r="M2" s="304"/>
      <c r="N2" s="304"/>
      <c r="O2" s="304"/>
      <c r="P2" s="304"/>
      <c r="Q2" s="304"/>
      <c r="R2" s="304"/>
      <c r="S2" s="304"/>
      <c r="T2" s="304"/>
      <c r="U2" s="304"/>
      <c r="V2" s="304"/>
      <c r="AT2" s="17" t="s">
        <v>89</v>
      </c>
    </row>
    <row r="3" spans="1:46" s="1" customFormat="1" ht="6.9" customHeight="1">
      <c r="B3" s="18"/>
      <c r="C3" s="19"/>
      <c r="D3" s="19"/>
      <c r="E3" s="19"/>
      <c r="F3" s="19"/>
      <c r="G3" s="19"/>
      <c r="H3" s="19"/>
      <c r="I3" s="19"/>
      <c r="J3" s="19"/>
      <c r="K3" s="19"/>
      <c r="L3" s="20"/>
      <c r="AT3" s="17" t="s">
        <v>82</v>
      </c>
    </row>
    <row r="4" spans="1:46" s="1" customFormat="1" ht="24.9" customHeight="1">
      <c r="B4" s="20"/>
      <c r="D4" s="21" t="s">
        <v>90</v>
      </c>
      <c r="L4" s="20"/>
      <c r="M4" s="91" t="s">
        <v>10</v>
      </c>
      <c r="AT4" s="17" t="s">
        <v>3</v>
      </c>
    </row>
    <row r="5" spans="1:46" s="1" customFormat="1" ht="6.9" customHeight="1">
      <c r="B5" s="20"/>
      <c r="L5" s="20"/>
    </row>
    <row r="6" spans="1:46" s="1" customFormat="1" ht="12" customHeight="1">
      <c r="B6" s="20"/>
      <c r="D6" s="26" t="s">
        <v>13</v>
      </c>
      <c r="L6" s="20"/>
    </row>
    <row r="7" spans="1:46" s="1" customFormat="1" ht="16.5" customHeight="1">
      <c r="B7" s="20"/>
      <c r="E7" s="338" t="str">
        <f>'Rekapitulace stavby'!K6</f>
        <v>Rekonstrukce sportovního hřiště</v>
      </c>
      <c r="F7" s="339"/>
      <c r="G7" s="339"/>
      <c r="H7" s="339"/>
      <c r="L7" s="20"/>
    </row>
    <row r="8" spans="1:46" s="2" customFormat="1" ht="12" customHeight="1">
      <c r="A8" s="29"/>
      <c r="B8" s="30"/>
      <c r="C8" s="29"/>
      <c r="D8" s="26" t="s">
        <v>91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324" t="s">
        <v>994</v>
      </c>
      <c r="F9" s="337"/>
      <c r="G9" s="337"/>
      <c r="H9" s="337"/>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6" t="s">
        <v>15</v>
      </c>
      <c r="E11" s="29"/>
      <c r="F11" s="24" t="s">
        <v>1</v>
      </c>
      <c r="G11" s="29"/>
      <c r="H11" s="29"/>
      <c r="I11" s="26" t="s">
        <v>16</v>
      </c>
      <c r="J11" s="24" t="s">
        <v>1</v>
      </c>
      <c r="K11" s="29"/>
      <c r="L11" s="39"/>
      <c r="S11" s="29"/>
      <c r="T11" s="29"/>
      <c r="U11" s="29"/>
      <c r="V11" s="29"/>
      <c r="W11" s="29"/>
      <c r="X11" s="29"/>
      <c r="Y11" s="29"/>
      <c r="Z11" s="29"/>
      <c r="AA11" s="29"/>
      <c r="AB11" s="29"/>
      <c r="AC11" s="29"/>
      <c r="AD11" s="29"/>
      <c r="AE11" s="29"/>
    </row>
    <row r="12" spans="1:46" s="2" customFormat="1" ht="12" customHeight="1">
      <c r="A12" s="29"/>
      <c r="B12" s="30"/>
      <c r="C12" s="29"/>
      <c r="D12" s="26" t="s">
        <v>17</v>
      </c>
      <c r="E12" s="29"/>
      <c r="F12" s="24" t="s">
        <v>18</v>
      </c>
      <c r="G12" s="29"/>
      <c r="H12" s="29"/>
      <c r="I12" s="26" t="s">
        <v>19</v>
      </c>
      <c r="J12" s="52">
        <f>'Rekapitulace stavby'!AN8</f>
        <v>45239</v>
      </c>
      <c r="K12" s="29"/>
      <c r="L12" s="39"/>
      <c r="S12" s="29"/>
      <c r="T12" s="29"/>
      <c r="U12" s="29"/>
      <c r="V12" s="29"/>
      <c r="W12" s="29"/>
      <c r="X12" s="29"/>
      <c r="Y12" s="29"/>
      <c r="Z12" s="29"/>
      <c r="AA12" s="29"/>
      <c r="AB12" s="29"/>
      <c r="AC12" s="29"/>
      <c r="AD12" s="29"/>
      <c r="AE12" s="29"/>
    </row>
    <row r="13" spans="1:46" s="2" customFormat="1" ht="10.8"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6" t="s">
        <v>20</v>
      </c>
      <c r="E14" s="29"/>
      <c r="F14" s="29"/>
      <c r="G14" s="29"/>
      <c r="H14" s="29"/>
      <c r="I14" s="26" t="s">
        <v>21</v>
      </c>
      <c r="J14" s="24" t="s">
        <v>1</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4" t="s">
        <v>22</v>
      </c>
      <c r="F15" s="29"/>
      <c r="G15" s="29"/>
      <c r="H15" s="29"/>
      <c r="I15" s="26" t="s">
        <v>23</v>
      </c>
      <c r="J15" s="24" t="s">
        <v>1</v>
      </c>
      <c r="K15" s="29"/>
      <c r="L15" s="39"/>
      <c r="S15" s="29"/>
      <c r="T15" s="29"/>
      <c r="U15" s="29"/>
      <c r="V15" s="29"/>
      <c r="W15" s="29"/>
      <c r="X15" s="29"/>
      <c r="Y15" s="29"/>
      <c r="Z15" s="29"/>
      <c r="AA15" s="29"/>
      <c r="AB15" s="29"/>
      <c r="AC15" s="29"/>
      <c r="AD15" s="29"/>
      <c r="AE15" s="29"/>
    </row>
    <row r="16" spans="1:46" s="2" customFormat="1" ht="6.9"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6" t="s">
        <v>24</v>
      </c>
      <c r="E17" s="29"/>
      <c r="F17" s="29"/>
      <c r="G17" s="29"/>
      <c r="H17" s="29"/>
      <c r="I17" s="26" t="s">
        <v>21</v>
      </c>
      <c r="J17" s="24" t="str">
        <f>'Rekapitulace stavby'!AN13</f>
        <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303" t="str">
        <f>'Rekapitulace stavby'!E14</f>
        <v xml:space="preserve"> </v>
      </c>
      <c r="F18" s="303"/>
      <c r="G18" s="303"/>
      <c r="H18" s="303"/>
      <c r="I18" s="26" t="s">
        <v>23</v>
      </c>
      <c r="J18" s="24" t="str">
        <f>'Rekapitulace stavby'!AN14</f>
        <v/>
      </c>
      <c r="K18" s="29"/>
      <c r="L18" s="39"/>
      <c r="S18" s="29"/>
      <c r="T18" s="29"/>
      <c r="U18" s="29"/>
      <c r="V18" s="29"/>
      <c r="W18" s="29"/>
      <c r="X18" s="29"/>
      <c r="Y18" s="29"/>
      <c r="Z18" s="29"/>
      <c r="AA18" s="29"/>
      <c r="AB18" s="29"/>
      <c r="AC18" s="29"/>
      <c r="AD18" s="29"/>
      <c r="AE18" s="29"/>
    </row>
    <row r="19" spans="1:31" s="2" customFormat="1" ht="6.9"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6" t="s">
        <v>26</v>
      </c>
      <c r="E20" s="29"/>
      <c r="F20" s="29"/>
      <c r="G20" s="29"/>
      <c r="H20" s="29"/>
      <c r="I20" s="26" t="s">
        <v>21</v>
      </c>
      <c r="J20" s="24" t="s">
        <v>1</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4" t="s">
        <v>27</v>
      </c>
      <c r="F21" s="29"/>
      <c r="G21" s="29"/>
      <c r="H21" s="29"/>
      <c r="I21" s="26" t="s">
        <v>23</v>
      </c>
      <c r="J21" s="24" t="s">
        <v>1</v>
      </c>
      <c r="K21" s="29"/>
      <c r="L21" s="39"/>
      <c r="S21" s="29"/>
      <c r="T21" s="29"/>
      <c r="U21" s="29"/>
      <c r="V21" s="29"/>
      <c r="W21" s="29"/>
      <c r="X21" s="29"/>
      <c r="Y21" s="29"/>
      <c r="Z21" s="29"/>
      <c r="AA21" s="29"/>
      <c r="AB21" s="29"/>
      <c r="AC21" s="29"/>
      <c r="AD21" s="29"/>
      <c r="AE21" s="29"/>
    </row>
    <row r="22" spans="1:31" s="2" customFormat="1" ht="6.9"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6" t="s">
        <v>29</v>
      </c>
      <c r="E23" s="29"/>
      <c r="F23" s="29"/>
      <c r="G23" s="29"/>
      <c r="H23" s="29"/>
      <c r="I23" s="26" t="s">
        <v>21</v>
      </c>
      <c r="J23" s="24" t="s">
        <v>1</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4" t="s">
        <v>30</v>
      </c>
      <c r="F24" s="29"/>
      <c r="G24" s="29"/>
      <c r="H24" s="29"/>
      <c r="I24" s="26" t="s">
        <v>23</v>
      </c>
      <c r="J24" s="24" t="s">
        <v>1</v>
      </c>
      <c r="K24" s="29"/>
      <c r="L24" s="39"/>
      <c r="S24" s="29"/>
      <c r="T24" s="29"/>
      <c r="U24" s="29"/>
      <c r="V24" s="29"/>
      <c r="W24" s="29"/>
      <c r="X24" s="29"/>
      <c r="Y24" s="29"/>
      <c r="Z24" s="29"/>
      <c r="AA24" s="29"/>
      <c r="AB24" s="29"/>
      <c r="AC24" s="29"/>
      <c r="AD24" s="29"/>
      <c r="AE24" s="29"/>
    </row>
    <row r="25" spans="1:31" s="2" customFormat="1" ht="6.9"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6" t="s">
        <v>31</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2"/>
      <c r="B27" s="93"/>
      <c r="C27" s="92"/>
      <c r="D27" s="92"/>
      <c r="E27" s="306" t="s">
        <v>1</v>
      </c>
      <c r="F27" s="306"/>
      <c r="G27" s="306"/>
      <c r="H27" s="306"/>
      <c r="I27" s="92"/>
      <c r="J27" s="92"/>
      <c r="K27" s="92"/>
      <c r="L27" s="94"/>
      <c r="S27" s="92"/>
      <c r="T27" s="92"/>
      <c r="U27" s="92"/>
      <c r="V27" s="92"/>
      <c r="W27" s="92"/>
      <c r="X27" s="92"/>
      <c r="Y27" s="92"/>
      <c r="Z27" s="92"/>
      <c r="AA27" s="92"/>
      <c r="AB27" s="92"/>
      <c r="AC27" s="92"/>
      <c r="AD27" s="92"/>
      <c r="AE27" s="92"/>
    </row>
    <row r="28" spans="1:31" s="2" customFormat="1" ht="6.9"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5" t="s">
        <v>32</v>
      </c>
      <c r="E30" s="29"/>
      <c r="F30" s="29"/>
      <c r="G30" s="29"/>
      <c r="H30" s="29"/>
      <c r="I30" s="29"/>
      <c r="J30" s="68">
        <f>ROUND(J122, 2)</f>
        <v>0</v>
      </c>
      <c r="K30" s="29"/>
      <c r="L30" s="39"/>
      <c r="S30" s="29"/>
      <c r="T30" s="29"/>
      <c r="U30" s="29"/>
      <c r="V30" s="29"/>
      <c r="W30" s="29"/>
      <c r="X30" s="29"/>
      <c r="Y30" s="29"/>
      <c r="Z30" s="29"/>
      <c r="AA30" s="29"/>
      <c r="AB30" s="29"/>
      <c r="AC30" s="29"/>
      <c r="AD30" s="29"/>
      <c r="AE30" s="29"/>
    </row>
    <row r="31" spans="1:31" s="2" customFormat="1" ht="6.9"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 customHeight="1">
      <c r="A32" s="29"/>
      <c r="B32" s="30"/>
      <c r="C32" s="29"/>
      <c r="D32" s="29"/>
      <c r="E32" s="29"/>
      <c r="F32" s="33" t="s">
        <v>34</v>
      </c>
      <c r="G32" s="29"/>
      <c r="H32" s="29"/>
      <c r="I32" s="33" t="s">
        <v>33</v>
      </c>
      <c r="J32" s="33" t="s">
        <v>35</v>
      </c>
      <c r="K32" s="29"/>
      <c r="L32" s="39"/>
      <c r="S32" s="29"/>
      <c r="T32" s="29"/>
      <c r="U32" s="29"/>
      <c r="V32" s="29"/>
      <c r="W32" s="29"/>
      <c r="X32" s="29"/>
      <c r="Y32" s="29"/>
      <c r="Z32" s="29"/>
      <c r="AA32" s="29"/>
      <c r="AB32" s="29"/>
      <c r="AC32" s="29"/>
      <c r="AD32" s="29"/>
      <c r="AE32" s="29"/>
    </row>
    <row r="33" spans="1:31" s="2" customFormat="1" ht="14.4" customHeight="1">
      <c r="A33" s="29"/>
      <c r="B33" s="30"/>
      <c r="C33" s="29"/>
      <c r="D33" s="96" t="s">
        <v>36</v>
      </c>
      <c r="E33" s="26" t="s">
        <v>37</v>
      </c>
      <c r="F33" s="97">
        <f>ROUND((SUM(BE122:BE132)),  2)</f>
        <v>0</v>
      </c>
      <c r="G33" s="29"/>
      <c r="H33" s="29"/>
      <c r="I33" s="98">
        <v>0.21</v>
      </c>
      <c r="J33" s="97">
        <f>ROUND(((SUM(BE122:BE132))*I33),  2)</f>
        <v>0</v>
      </c>
      <c r="K33" s="29"/>
      <c r="L33" s="39"/>
      <c r="S33" s="29"/>
      <c r="T33" s="29"/>
      <c r="U33" s="29"/>
      <c r="V33" s="29"/>
      <c r="W33" s="29"/>
      <c r="X33" s="29"/>
      <c r="Y33" s="29"/>
      <c r="Z33" s="29"/>
      <c r="AA33" s="29"/>
      <c r="AB33" s="29"/>
      <c r="AC33" s="29"/>
      <c r="AD33" s="29"/>
      <c r="AE33" s="29"/>
    </row>
    <row r="34" spans="1:31" s="2" customFormat="1" ht="14.4" customHeight="1">
      <c r="A34" s="29"/>
      <c r="B34" s="30"/>
      <c r="C34" s="29"/>
      <c r="D34" s="29"/>
      <c r="E34" s="26" t="s">
        <v>38</v>
      </c>
      <c r="F34" s="97">
        <f>ROUND((SUM(BF122:BF132)),  2)</f>
        <v>0</v>
      </c>
      <c r="G34" s="29"/>
      <c r="H34" s="29"/>
      <c r="I34" s="98">
        <v>0.15</v>
      </c>
      <c r="J34" s="97">
        <f>ROUND(((SUM(BF122:BF132))*I34),  2)</f>
        <v>0</v>
      </c>
      <c r="K34" s="29"/>
      <c r="L34" s="39"/>
      <c r="S34" s="29"/>
      <c r="T34" s="29"/>
      <c r="U34" s="29"/>
      <c r="V34" s="29"/>
      <c r="W34" s="29"/>
      <c r="X34" s="29"/>
      <c r="Y34" s="29"/>
      <c r="Z34" s="29"/>
      <c r="AA34" s="29"/>
      <c r="AB34" s="29"/>
      <c r="AC34" s="29"/>
      <c r="AD34" s="29"/>
      <c r="AE34" s="29"/>
    </row>
    <row r="35" spans="1:31" s="2" customFormat="1" ht="14.4" hidden="1" customHeight="1">
      <c r="A35" s="29"/>
      <c r="B35" s="30"/>
      <c r="C35" s="29"/>
      <c r="D35" s="29"/>
      <c r="E35" s="26" t="s">
        <v>39</v>
      </c>
      <c r="F35" s="97">
        <f>ROUND((SUM(BG122:BG132)),  2)</f>
        <v>0</v>
      </c>
      <c r="G35" s="29"/>
      <c r="H35" s="29"/>
      <c r="I35" s="98">
        <v>0.21</v>
      </c>
      <c r="J35" s="97">
        <f>0</f>
        <v>0</v>
      </c>
      <c r="K35" s="29"/>
      <c r="L35" s="39"/>
      <c r="S35" s="29"/>
      <c r="T35" s="29"/>
      <c r="U35" s="29"/>
      <c r="V35" s="29"/>
      <c r="W35" s="29"/>
      <c r="X35" s="29"/>
      <c r="Y35" s="29"/>
      <c r="Z35" s="29"/>
      <c r="AA35" s="29"/>
      <c r="AB35" s="29"/>
      <c r="AC35" s="29"/>
      <c r="AD35" s="29"/>
      <c r="AE35" s="29"/>
    </row>
    <row r="36" spans="1:31" s="2" customFormat="1" ht="14.4" hidden="1" customHeight="1">
      <c r="A36" s="29"/>
      <c r="B36" s="30"/>
      <c r="C36" s="29"/>
      <c r="D36" s="29"/>
      <c r="E36" s="26" t="s">
        <v>40</v>
      </c>
      <c r="F36" s="97">
        <f>ROUND((SUM(BH122:BH132)),  2)</f>
        <v>0</v>
      </c>
      <c r="G36" s="29"/>
      <c r="H36" s="29"/>
      <c r="I36" s="98">
        <v>0.15</v>
      </c>
      <c r="J36" s="97">
        <f>0</f>
        <v>0</v>
      </c>
      <c r="K36" s="29"/>
      <c r="L36" s="39"/>
      <c r="S36" s="29"/>
      <c r="T36" s="29"/>
      <c r="U36" s="29"/>
      <c r="V36" s="29"/>
      <c r="W36" s="29"/>
      <c r="X36" s="29"/>
      <c r="Y36" s="29"/>
      <c r="Z36" s="29"/>
      <c r="AA36" s="29"/>
      <c r="AB36" s="29"/>
      <c r="AC36" s="29"/>
      <c r="AD36" s="29"/>
      <c r="AE36" s="29"/>
    </row>
    <row r="37" spans="1:31" s="2" customFormat="1" ht="14.4" hidden="1" customHeight="1">
      <c r="A37" s="29"/>
      <c r="B37" s="30"/>
      <c r="C37" s="29"/>
      <c r="D37" s="29"/>
      <c r="E37" s="26" t="s">
        <v>41</v>
      </c>
      <c r="F37" s="97">
        <f>ROUND((SUM(BI122:BI132)),  2)</f>
        <v>0</v>
      </c>
      <c r="G37" s="29"/>
      <c r="H37" s="29"/>
      <c r="I37" s="98">
        <v>0</v>
      </c>
      <c r="J37" s="97">
        <f>0</f>
        <v>0</v>
      </c>
      <c r="K37" s="29"/>
      <c r="L37" s="39"/>
      <c r="S37" s="29"/>
      <c r="T37" s="29"/>
      <c r="U37" s="29"/>
      <c r="V37" s="29"/>
      <c r="W37" s="29"/>
      <c r="X37" s="29"/>
      <c r="Y37" s="29"/>
      <c r="Z37" s="29"/>
      <c r="AA37" s="29"/>
      <c r="AB37" s="29"/>
      <c r="AC37" s="29"/>
      <c r="AD37" s="29"/>
      <c r="AE37" s="29"/>
    </row>
    <row r="38" spans="1:31" s="2" customFormat="1" ht="6.9"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9"/>
      <c r="D39" s="100" t="s">
        <v>42</v>
      </c>
      <c r="E39" s="57"/>
      <c r="F39" s="57"/>
      <c r="G39" s="101" t="s">
        <v>43</v>
      </c>
      <c r="H39" s="102" t="s">
        <v>44</v>
      </c>
      <c r="I39" s="57"/>
      <c r="J39" s="103">
        <f>SUM(J30:J37)</f>
        <v>0</v>
      </c>
      <c r="K39" s="104"/>
      <c r="L39" s="39"/>
      <c r="S39" s="29"/>
      <c r="T39" s="29"/>
      <c r="U39" s="29"/>
      <c r="V39" s="29"/>
      <c r="W39" s="29"/>
      <c r="X39" s="29"/>
      <c r="Y39" s="29"/>
      <c r="Z39" s="29"/>
      <c r="AA39" s="29"/>
      <c r="AB39" s="29"/>
      <c r="AC39" s="29"/>
      <c r="AD39" s="29"/>
      <c r="AE39" s="29"/>
    </row>
    <row r="40" spans="1:31" s="2" customFormat="1" ht="14.4"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39"/>
      <c r="D50" s="40" t="s">
        <v>45</v>
      </c>
      <c r="E50" s="41"/>
      <c r="F50" s="41"/>
      <c r="G50" s="40" t="s">
        <v>46</v>
      </c>
      <c r="H50" s="41"/>
      <c r="I50" s="41"/>
      <c r="J50" s="41"/>
      <c r="K50" s="41"/>
      <c r="L50" s="39"/>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29"/>
      <c r="B61" s="30"/>
      <c r="C61" s="29"/>
      <c r="D61" s="42" t="s">
        <v>47</v>
      </c>
      <c r="E61" s="32"/>
      <c r="F61" s="105" t="s">
        <v>48</v>
      </c>
      <c r="G61" s="42" t="s">
        <v>47</v>
      </c>
      <c r="H61" s="32"/>
      <c r="I61" s="32"/>
      <c r="J61" s="106" t="s">
        <v>48</v>
      </c>
      <c r="K61" s="32"/>
      <c r="L61" s="39"/>
      <c r="S61" s="29"/>
      <c r="T61" s="29"/>
      <c r="U61" s="29"/>
      <c r="V61" s="29"/>
      <c r="W61" s="29"/>
      <c r="X61" s="29"/>
      <c r="Y61" s="29"/>
      <c r="Z61" s="29"/>
      <c r="AA61" s="29"/>
      <c r="AB61" s="29"/>
      <c r="AC61" s="29"/>
      <c r="AD61" s="29"/>
      <c r="AE61" s="29"/>
    </row>
    <row r="62" spans="1:31">
      <c r="B62" s="20"/>
      <c r="L62" s="20"/>
    </row>
    <row r="63" spans="1:31">
      <c r="B63" s="20"/>
      <c r="L63" s="20"/>
    </row>
    <row r="64" spans="1:31">
      <c r="B64" s="20"/>
      <c r="L64" s="20"/>
    </row>
    <row r="65" spans="1:31" s="2" customFormat="1" ht="13.2">
      <c r="A65" s="29"/>
      <c r="B65" s="30"/>
      <c r="C65" s="29"/>
      <c r="D65" s="40" t="s">
        <v>49</v>
      </c>
      <c r="E65" s="43"/>
      <c r="F65" s="43"/>
      <c r="G65" s="40" t="s">
        <v>50</v>
      </c>
      <c r="H65" s="43"/>
      <c r="I65" s="43"/>
      <c r="J65" s="43"/>
      <c r="K65" s="43"/>
      <c r="L65" s="39"/>
      <c r="S65" s="29"/>
      <c r="T65" s="29"/>
      <c r="U65" s="29"/>
      <c r="V65" s="29"/>
      <c r="W65" s="29"/>
      <c r="X65" s="29"/>
      <c r="Y65" s="29"/>
      <c r="Z65" s="29"/>
      <c r="AA65" s="29"/>
      <c r="AB65" s="29"/>
      <c r="AC65" s="29"/>
      <c r="AD65" s="29"/>
      <c r="AE65" s="29"/>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29"/>
      <c r="B76" s="30"/>
      <c r="C76" s="29"/>
      <c r="D76" s="42" t="s">
        <v>47</v>
      </c>
      <c r="E76" s="32"/>
      <c r="F76" s="105" t="s">
        <v>48</v>
      </c>
      <c r="G76" s="42" t="s">
        <v>47</v>
      </c>
      <c r="H76" s="32"/>
      <c r="I76" s="32"/>
      <c r="J76" s="106" t="s">
        <v>48</v>
      </c>
      <c r="K76" s="32"/>
      <c r="L76" s="39"/>
      <c r="S76" s="29"/>
      <c r="T76" s="29"/>
      <c r="U76" s="29"/>
      <c r="V76" s="29"/>
      <c r="W76" s="29"/>
      <c r="X76" s="29"/>
      <c r="Y76" s="29"/>
      <c r="Z76" s="29"/>
      <c r="AA76" s="29"/>
      <c r="AB76" s="29"/>
      <c r="AC76" s="29"/>
      <c r="AD76" s="29"/>
      <c r="AE76" s="29"/>
    </row>
    <row r="77" spans="1:31" s="2" customFormat="1" ht="14.4"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 customHeight="1">
      <c r="A82" s="29"/>
      <c r="B82" s="30"/>
      <c r="C82" s="21" t="s">
        <v>93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6" t="s">
        <v>13</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338" t="str">
        <f>E7</f>
        <v>Rekonstrukce sportovního hřiště</v>
      </c>
      <c r="F85" s="339"/>
      <c r="G85" s="339"/>
      <c r="H85" s="339"/>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6" t="s">
        <v>91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324" t="str">
        <f>E9</f>
        <v>IO - 02 - Areálové osvětlení</v>
      </c>
      <c r="F87" s="337"/>
      <c r="G87" s="337"/>
      <c r="H87" s="337"/>
      <c r="I87" s="29"/>
      <c r="J87" s="29"/>
      <c r="K87" s="29"/>
      <c r="L87" s="39"/>
      <c r="S87" s="29"/>
      <c r="T87" s="29"/>
      <c r="U87" s="29"/>
      <c r="V87" s="29"/>
      <c r="W87" s="29"/>
      <c r="X87" s="29"/>
      <c r="Y87" s="29"/>
      <c r="Z87" s="29"/>
      <c r="AA87" s="29"/>
      <c r="AB87" s="29"/>
      <c r="AC87" s="29"/>
      <c r="AD87" s="29"/>
      <c r="AE87" s="29"/>
    </row>
    <row r="88" spans="1:47" s="2" customFormat="1" ht="6.9"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6" t="s">
        <v>17</v>
      </c>
      <c r="D89" s="29"/>
      <c r="E89" s="29"/>
      <c r="F89" s="24" t="str">
        <f>F12</f>
        <v>ZŠ Břeclav</v>
      </c>
      <c r="G89" s="29"/>
      <c r="H89" s="29"/>
      <c r="I89" s="26" t="s">
        <v>19</v>
      </c>
      <c r="J89" s="52">
        <f>IF(J12="","",J12)</f>
        <v>45239</v>
      </c>
      <c r="K89" s="29"/>
      <c r="L89" s="39"/>
      <c r="S89" s="29"/>
      <c r="T89" s="29"/>
      <c r="U89" s="29"/>
      <c r="V89" s="29"/>
      <c r="W89" s="29"/>
      <c r="X89" s="29"/>
      <c r="Y89" s="29"/>
      <c r="Z89" s="29"/>
      <c r="AA89" s="29"/>
      <c r="AB89" s="29"/>
      <c r="AC89" s="29"/>
      <c r="AD89" s="29"/>
      <c r="AE89" s="29"/>
    </row>
    <row r="90" spans="1:47" s="2" customFormat="1" ht="6.9"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25.65" customHeight="1">
      <c r="A91" s="29"/>
      <c r="B91" s="30"/>
      <c r="C91" s="26" t="s">
        <v>20</v>
      </c>
      <c r="D91" s="29"/>
      <c r="E91" s="29"/>
      <c r="F91" s="24" t="str">
        <f>E15</f>
        <v>Město Břeclav</v>
      </c>
      <c r="G91" s="29"/>
      <c r="H91" s="29"/>
      <c r="I91" s="26" t="s">
        <v>26</v>
      </c>
      <c r="J91" s="27" t="str">
        <f>E21</f>
        <v>Sportovní projekty s.r.o.</v>
      </c>
      <c r="K91" s="29"/>
      <c r="L91" s="39"/>
      <c r="S91" s="29"/>
      <c r="T91" s="29"/>
      <c r="U91" s="29"/>
      <c r="V91" s="29"/>
      <c r="W91" s="29"/>
      <c r="X91" s="29"/>
      <c r="Y91" s="29"/>
      <c r="Z91" s="29"/>
      <c r="AA91" s="29"/>
      <c r="AB91" s="29"/>
      <c r="AC91" s="29"/>
      <c r="AD91" s="29"/>
      <c r="AE91" s="29"/>
    </row>
    <row r="92" spans="1:47" s="2" customFormat="1" ht="15.15" customHeight="1">
      <c r="A92" s="29"/>
      <c r="B92" s="30"/>
      <c r="C92" s="26" t="s">
        <v>24</v>
      </c>
      <c r="D92" s="29"/>
      <c r="E92" s="29"/>
      <c r="F92" s="24" t="str">
        <f>IF(E18="","",E18)</f>
        <v xml:space="preserve"> </v>
      </c>
      <c r="G92" s="29"/>
      <c r="H92" s="29"/>
      <c r="I92" s="26" t="s">
        <v>29</v>
      </c>
      <c r="J92" s="27" t="str">
        <f>E24</f>
        <v>F.Pecka</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7" t="s">
        <v>94</v>
      </c>
      <c r="D94" s="99"/>
      <c r="E94" s="99"/>
      <c r="F94" s="99"/>
      <c r="G94" s="99"/>
      <c r="H94" s="99"/>
      <c r="I94" s="99"/>
      <c r="J94" s="108" t="s">
        <v>95</v>
      </c>
      <c r="K94" s="99"/>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8" customHeight="1">
      <c r="A96" s="29"/>
      <c r="B96" s="30"/>
      <c r="C96" s="109" t="s">
        <v>96</v>
      </c>
      <c r="D96" s="29"/>
      <c r="E96" s="29"/>
      <c r="F96" s="29"/>
      <c r="G96" s="29"/>
      <c r="H96" s="29"/>
      <c r="I96" s="29"/>
      <c r="J96" s="68">
        <f>J122</f>
        <v>0</v>
      </c>
      <c r="K96" s="29"/>
      <c r="L96" s="39"/>
      <c r="S96" s="29"/>
      <c r="T96" s="29"/>
      <c r="U96" s="29"/>
      <c r="V96" s="29"/>
      <c r="W96" s="29"/>
      <c r="X96" s="29"/>
      <c r="Y96" s="29"/>
      <c r="Z96" s="29"/>
      <c r="AA96" s="29"/>
      <c r="AB96" s="29"/>
      <c r="AC96" s="29"/>
      <c r="AD96" s="29"/>
      <c r="AE96" s="29"/>
      <c r="AU96" s="17" t="s">
        <v>97</v>
      </c>
    </row>
    <row r="97" spans="1:31" s="9" customFormat="1" ht="24.9" customHeight="1">
      <c r="B97" s="110"/>
      <c r="D97" s="111" t="s">
        <v>112</v>
      </c>
      <c r="E97" s="112"/>
      <c r="F97" s="112"/>
      <c r="G97" s="112"/>
      <c r="H97" s="112"/>
      <c r="I97" s="112"/>
      <c r="J97" s="113">
        <f>J123</f>
        <v>0</v>
      </c>
      <c r="L97" s="110"/>
    </row>
    <row r="98" spans="1:31" s="10" customFormat="1" ht="19.95" customHeight="1">
      <c r="B98" s="114"/>
      <c r="D98" s="115" t="s">
        <v>113</v>
      </c>
      <c r="E98" s="116"/>
      <c r="F98" s="116"/>
      <c r="G98" s="116"/>
      <c r="H98" s="116"/>
      <c r="I98" s="116"/>
      <c r="J98" s="117">
        <f>J124</f>
        <v>0</v>
      </c>
      <c r="L98" s="114"/>
    </row>
    <row r="99" spans="1:31" s="9" customFormat="1" ht="24.9" customHeight="1">
      <c r="B99" s="110"/>
      <c r="D99" s="111" t="s">
        <v>114</v>
      </c>
      <c r="E99" s="112"/>
      <c r="F99" s="112"/>
      <c r="G99" s="112"/>
      <c r="H99" s="112"/>
      <c r="I99" s="112"/>
      <c r="J99" s="113">
        <f>J126</f>
        <v>0</v>
      </c>
      <c r="L99" s="110"/>
    </row>
    <row r="100" spans="1:31" s="10" customFormat="1" ht="19.95" customHeight="1">
      <c r="B100" s="114"/>
      <c r="D100" s="115" t="s">
        <v>116</v>
      </c>
      <c r="E100" s="116"/>
      <c r="F100" s="116"/>
      <c r="G100" s="116"/>
      <c r="H100" s="116"/>
      <c r="I100" s="116"/>
      <c r="J100" s="117">
        <f>J127</f>
        <v>0</v>
      </c>
      <c r="L100" s="114"/>
    </row>
    <row r="101" spans="1:31" s="10" customFormat="1" ht="19.95" customHeight="1">
      <c r="B101" s="114"/>
      <c r="D101" s="115" t="s">
        <v>117</v>
      </c>
      <c r="E101" s="116"/>
      <c r="F101" s="116"/>
      <c r="G101" s="116"/>
      <c r="H101" s="116"/>
      <c r="I101" s="116"/>
      <c r="J101" s="117">
        <f>J129</f>
        <v>0</v>
      </c>
      <c r="L101" s="114"/>
    </row>
    <row r="102" spans="1:31" s="10" customFormat="1" ht="19.95" customHeight="1">
      <c r="B102" s="114"/>
      <c r="D102" s="115" t="s">
        <v>118</v>
      </c>
      <c r="E102" s="116"/>
      <c r="F102" s="116"/>
      <c r="G102" s="116"/>
      <c r="H102" s="116"/>
      <c r="I102" s="116"/>
      <c r="J102" s="117">
        <f>J131</f>
        <v>0</v>
      </c>
      <c r="L102" s="114"/>
    </row>
    <row r="103" spans="1:31" s="2" customFormat="1" ht="21.75" customHeight="1">
      <c r="A103" s="29"/>
      <c r="B103" s="30"/>
      <c r="C103" s="29"/>
      <c r="D103" s="29"/>
      <c r="E103" s="29"/>
      <c r="F103" s="29"/>
      <c r="G103" s="29"/>
      <c r="H103" s="29"/>
      <c r="I103" s="29"/>
      <c r="J103" s="29"/>
      <c r="K103" s="29"/>
      <c r="L103" s="39"/>
      <c r="S103" s="29"/>
      <c r="T103" s="29"/>
      <c r="U103" s="29"/>
      <c r="V103" s="29"/>
      <c r="W103" s="29"/>
      <c r="X103" s="29"/>
      <c r="Y103" s="29"/>
      <c r="Z103" s="29"/>
      <c r="AA103" s="29"/>
      <c r="AB103" s="29"/>
      <c r="AC103" s="29"/>
      <c r="AD103" s="29"/>
      <c r="AE103" s="29"/>
    </row>
    <row r="104" spans="1:31" s="2" customFormat="1" ht="6.9" customHeight="1">
      <c r="A104" s="29"/>
      <c r="B104" s="44"/>
      <c r="C104" s="45"/>
      <c r="D104" s="45"/>
      <c r="E104" s="45"/>
      <c r="F104" s="45"/>
      <c r="G104" s="45"/>
      <c r="H104" s="45"/>
      <c r="I104" s="45"/>
      <c r="J104" s="45"/>
      <c r="K104" s="45"/>
      <c r="L104" s="39"/>
      <c r="S104" s="29"/>
      <c r="T104" s="29"/>
      <c r="U104" s="29"/>
      <c r="V104" s="29"/>
      <c r="W104" s="29"/>
      <c r="X104" s="29"/>
      <c r="Y104" s="29"/>
      <c r="Z104" s="29"/>
      <c r="AA104" s="29"/>
      <c r="AB104" s="29"/>
      <c r="AC104" s="29"/>
      <c r="AD104" s="29"/>
      <c r="AE104" s="29"/>
    </row>
    <row r="108" spans="1:31" s="2" customFormat="1" ht="6.9" customHeight="1">
      <c r="A108" s="29"/>
      <c r="B108" s="46"/>
      <c r="C108" s="47"/>
      <c r="D108" s="47"/>
      <c r="E108" s="47"/>
      <c r="F108" s="47"/>
      <c r="G108" s="47"/>
      <c r="H108" s="47"/>
      <c r="I108" s="47"/>
      <c r="J108" s="47"/>
      <c r="K108" s="47"/>
      <c r="L108" s="39"/>
      <c r="S108" s="29"/>
      <c r="T108" s="29"/>
      <c r="U108" s="29"/>
      <c r="V108" s="29"/>
      <c r="W108" s="29"/>
      <c r="X108" s="29"/>
      <c r="Y108" s="29"/>
      <c r="Z108" s="29"/>
      <c r="AA108" s="29"/>
      <c r="AB108" s="29"/>
      <c r="AC108" s="29"/>
      <c r="AD108" s="29"/>
      <c r="AE108" s="29"/>
    </row>
    <row r="109" spans="1:31" s="2" customFormat="1" ht="24.9" customHeight="1">
      <c r="A109" s="29"/>
      <c r="B109" s="30"/>
      <c r="C109" s="21" t="s">
        <v>119</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6.9"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6" t="s">
        <v>13</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c r="A112" s="29"/>
      <c r="B112" s="30"/>
      <c r="C112" s="29"/>
      <c r="D112" s="29"/>
      <c r="E112" s="338" t="str">
        <f>E7</f>
        <v>Rekonstrukce sportovního hřiště</v>
      </c>
      <c r="F112" s="339"/>
      <c r="G112" s="339"/>
      <c r="H112" s="339"/>
      <c r="I112" s="29"/>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6" t="s">
        <v>91</v>
      </c>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6.5" customHeight="1">
      <c r="A114" s="29"/>
      <c r="B114" s="30"/>
      <c r="C114" s="29"/>
      <c r="D114" s="29"/>
      <c r="E114" s="324" t="str">
        <f>E9</f>
        <v>IO - 02 - Areálové osvětlení</v>
      </c>
      <c r="F114" s="337"/>
      <c r="G114" s="337"/>
      <c r="H114" s="337"/>
      <c r="I114" s="29"/>
      <c r="J114" s="29"/>
      <c r="K114" s="29"/>
      <c r="L114" s="39"/>
      <c r="S114" s="29"/>
      <c r="T114" s="29"/>
      <c r="U114" s="29"/>
      <c r="V114" s="29"/>
      <c r="W114" s="29"/>
      <c r="X114" s="29"/>
      <c r="Y114" s="29"/>
      <c r="Z114" s="29"/>
      <c r="AA114" s="29"/>
      <c r="AB114" s="29"/>
      <c r="AC114" s="29"/>
      <c r="AD114" s="29"/>
      <c r="AE114" s="29"/>
    </row>
    <row r="115" spans="1:65" s="2" customFormat="1" ht="6.9"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2" customHeight="1">
      <c r="A116" s="29"/>
      <c r="B116" s="30"/>
      <c r="C116" s="26" t="s">
        <v>17</v>
      </c>
      <c r="D116" s="29"/>
      <c r="E116" s="29"/>
      <c r="F116" s="24" t="str">
        <f>F12</f>
        <v>ZŠ Břeclav</v>
      </c>
      <c r="G116" s="29"/>
      <c r="H116" s="29"/>
      <c r="I116" s="26" t="s">
        <v>19</v>
      </c>
      <c r="J116" s="52">
        <f>IF(J12="","",J12)</f>
        <v>45239</v>
      </c>
      <c r="K116" s="29"/>
      <c r="L116" s="39"/>
      <c r="S116" s="29"/>
      <c r="T116" s="29"/>
      <c r="U116" s="29"/>
      <c r="V116" s="29"/>
      <c r="W116" s="29"/>
      <c r="X116" s="29"/>
      <c r="Y116" s="29"/>
      <c r="Z116" s="29"/>
      <c r="AA116" s="29"/>
      <c r="AB116" s="29"/>
      <c r="AC116" s="29"/>
      <c r="AD116" s="29"/>
      <c r="AE116" s="29"/>
    </row>
    <row r="117" spans="1:65" s="2" customFormat="1" ht="6.9" customHeight="1">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2" customFormat="1" ht="25.65" customHeight="1">
      <c r="A118" s="29"/>
      <c r="B118" s="30"/>
      <c r="C118" s="26" t="s">
        <v>20</v>
      </c>
      <c r="D118" s="29"/>
      <c r="E118" s="29"/>
      <c r="F118" s="24" t="str">
        <f>E15</f>
        <v>Město Břeclav</v>
      </c>
      <c r="G118" s="29"/>
      <c r="H118" s="29"/>
      <c r="I118" s="26" t="s">
        <v>26</v>
      </c>
      <c r="J118" s="27" t="str">
        <f>E21</f>
        <v>Sportovní projekty s.r.o.</v>
      </c>
      <c r="K118" s="29"/>
      <c r="L118" s="39"/>
      <c r="S118" s="29"/>
      <c r="T118" s="29"/>
      <c r="U118" s="29"/>
      <c r="V118" s="29"/>
      <c r="W118" s="29"/>
      <c r="X118" s="29"/>
      <c r="Y118" s="29"/>
      <c r="Z118" s="29"/>
      <c r="AA118" s="29"/>
      <c r="AB118" s="29"/>
      <c r="AC118" s="29"/>
      <c r="AD118" s="29"/>
      <c r="AE118" s="29"/>
    </row>
    <row r="119" spans="1:65" s="2" customFormat="1" ht="15.15" customHeight="1">
      <c r="A119" s="29"/>
      <c r="B119" s="30"/>
      <c r="C119" s="26" t="s">
        <v>24</v>
      </c>
      <c r="D119" s="29"/>
      <c r="E119" s="29"/>
      <c r="F119" s="24" t="str">
        <f>IF(E18="","",E18)</f>
        <v xml:space="preserve"> </v>
      </c>
      <c r="G119" s="29"/>
      <c r="H119" s="29"/>
      <c r="I119" s="26" t="s">
        <v>29</v>
      </c>
      <c r="J119" s="27" t="str">
        <f>E24</f>
        <v>F.Pecka</v>
      </c>
      <c r="K119" s="29"/>
      <c r="L119" s="39"/>
      <c r="S119" s="29"/>
      <c r="T119" s="29"/>
      <c r="U119" s="29"/>
      <c r="V119" s="29"/>
      <c r="W119" s="29"/>
      <c r="X119" s="29"/>
      <c r="Y119" s="29"/>
      <c r="Z119" s="29"/>
      <c r="AA119" s="29"/>
      <c r="AB119" s="29"/>
      <c r="AC119" s="29"/>
      <c r="AD119" s="29"/>
      <c r="AE119" s="29"/>
    </row>
    <row r="120" spans="1:65" s="2" customFormat="1" ht="10.35" customHeight="1">
      <c r="A120" s="29"/>
      <c r="B120" s="30"/>
      <c r="C120" s="29"/>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65" s="11" customFormat="1" ht="29.25" customHeight="1">
      <c r="A121" s="118"/>
      <c r="B121" s="119"/>
      <c r="C121" s="120" t="s">
        <v>120</v>
      </c>
      <c r="D121" s="121" t="s">
        <v>57</v>
      </c>
      <c r="E121" s="121" t="s">
        <v>53</v>
      </c>
      <c r="F121" s="121" t="s">
        <v>54</v>
      </c>
      <c r="G121" s="121" t="s">
        <v>121</v>
      </c>
      <c r="H121" s="121" t="s">
        <v>122</v>
      </c>
      <c r="I121" s="121" t="s">
        <v>123</v>
      </c>
      <c r="J121" s="122" t="s">
        <v>95</v>
      </c>
      <c r="K121" s="123" t="s">
        <v>124</v>
      </c>
      <c r="L121" s="124"/>
      <c r="M121" s="59" t="s">
        <v>1</v>
      </c>
      <c r="N121" s="60" t="s">
        <v>36</v>
      </c>
      <c r="O121" s="60" t="s">
        <v>125</v>
      </c>
      <c r="P121" s="60" t="s">
        <v>126</v>
      </c>
      <c r="Q121" s="60" t="s">
        <v>127</v>
      </c>
      <c r="R121" s="60" t="s">
        <v>128</v>
      </c>
      <c r="S121" s="60" t="s">
        <v>129</v>
      </c>
      <c r="T121" s="61" t="s">
        <v>130</v>
      </c>
      <c r="U121" s="118"/>
      <c r="V121" s="118"/>
      <c r="W121" s="118"/>
      <c r="X121" s="118"/>
      <c r="Y121" s="118"/>
      <c r="Z121" s="118"/>
      <c r="AA121" s="118"/>
      <c r="AB121" s="118"/>
      <c r="AC121" s="118"/>
      <c r="AD121" s="118"/>
      <c r="AE121" s="118"/>
    </row>
    <row r="122" spans="1:65" s="2" customFormat="1" ht="22.8" customHeight="1">
      <c r="A122" s="29"/>
      <c r="B122" s="30"/>
      <c r="C122" s="66" t="s">
        <v>131</v>
      </c>
      <c r="D122" s="29"/>
      <c r="E122" s="29"/>
      <c r="F122" s="29"/>
      <c r="G122" s="29"/>
      <c r="H122" s="29"/>
      <c r="I122" s="29"/>
      <c r="J122" s="125">
        <f>BK122</f>
        <v>0</v>
      </c>
      <c r="K122" s="29"/>
      <c r="L122" s="30"/>
      <c r="M122" s="62"/>
      <c r="N122" s="53"/>
      <c r="O122" s="63"/>
      <c r="P122" s="126">
        <f>P123+P126</f>
        <v>0</v>
      </c>
      <c r="Q122" s="63"/>
      <c r="R122" s="126">
        <f>R123+R126</f>
        <v>0</v>
      </c>
      <c r="S122" s="63"/>
      <c r="T122" s="127">
        <f>T123+T126</f>
        <v>0</v>
      </c>
      <c r="U122" s="29"/>
      <c r="V122" s="29"/>
      <c r="W122" s="29"/>
      <c r="X122" s="29"/>
      <c r="Y122" s="29"/>
      <c r="Z122" s="29"/>
      <c r="AA122" s="29"/>
      <c r="AB122" s="29"/>
      <c r="AC122" s="29"/>
      <c r="AD122" s="29"/>
      <c r="AE122" s="29"/>
      <c r="AT122" s="17" t="s">
        <v>71</v>
      </c>
      <c r="AU122" s="17" t="s">
        <v>97</v>
      </c>
      <c r="BK122" s="128">
        <f>BK123+BK126</f>
        <v>0</v>
      </c>
    </row>
    <row r="123" spans="1:65" s="12" customFormat="1" ht="25.95" customHeight="1">
      <c r="B123" s="129"/>
      <c r="D123" s="130" t="s">
        <v>71</v>
      </c>
      <c r="E123" s="131" t="s">
        <v>203</v>
      </c>
      <c r="F123" s="131" t="s">
        <v>947</v>
      </c>
      <c r="J123" s="132">
        <f>BK123</f>
        <v>0</v>
      </c>
      <c r="L123" s="129"/>
      <c r="M123" s="133"/>
      <c r="N123" s="134"/>
      <c r="O123" s="134"/>
      <c r="P123" s="135">
        <f>P124</f>
        <v>0</v>
      </c>
      <c r="Q123" s="134"/>
      <c r="R123" s="135">
        <f>R124</f>
        <v>0</v>
      </c>
      <c r="S123" s="134"/>
      <c r="T123" s="136">
        <f>T124</f>
        <v>0</v>
      </c>
      <c r="AR123" s="130" t="s">
        <v>153</v>
      </c>
      <c r="AT123" s="137" t="s">
        <v>71</v>
      </c>
      <c r="AU123" s="137" t="s">
        <v>72</v>
      </c>
      <c r="AY123" s="130" t="s">
        <v>134</v>
      </c>
      <c r="BK123" s="138">
        <f>BK124</f>
        <v>0</v>
      </c>
    </row>
    <row r="124" spans="1:65" s="12" customFormat="1" ht="22.8" customHeight="1">
      <c r="B124" s="129"/>
      <c r="D124" s="130" t="s">
        <v>71</v>
      </c>
      <c r="E124" s="139" t="s">
        <v>948</v>
      </c>
      <c r="F124" s="139" t="s">
        <v>949</v>
      </c>
      <c r="J124" s="140">
        <f>BK124</f>
        <v>0</v>
      </c>
      <c r="L124" s="129"/>
      <c r="M124" s="133"/>
      <c r="N124" s="134"/>
      <c r="O124" s="134"/>
      <c r="P124" s="135">
        <f>P125</f>
        <v>0</v>
      </c>
      <c r="Q124" s="134"/>
      <c r="R124" s="135">
        <f>R125</f>
        <v>0</v>
      </c>
      <c r="S124" s="134"/>
      <c r="T124" s="136">
        <f>T125</f>
        <v>0</v>
      </c>
      <c r="AR124" s="130" t="s">
        <v>153</v>
      </c>
      <c r="AT124" s="137" t="s">
        <v>71</v>
      </c>
      <c r="AU124" s="137" t="s">
        <v>80</v>
      </c>
      <c r="AY124" s="130" t="s">
        <v>134</v>
      </c>
      <c r="BK124" s="138">
        <f>BK125</f>
        <v>0</v>
      </c>
    </row>
    <row r="125" spans="1:65" s="2" customFormat="1" ht="16.5" customHeight="1">
      <c r="A125" s="29"/>
      <c r="B125" s="141"/>
      <c r="C125" s="142" t="s">
        <v>80</v>
      </c>
      <c r="D125" s="142" t="s">
        <v>136</v>
      </c>
      <c r="E125" s="143" t="s">
        <v>995</v>
      </c>
      <c r="F125" s="144" t="s">
        <v>996</v>
      </c>
      <c r="G125" s="145" t="s">
        <v>412</v>
      </c>
      <c r="H125" s="146">
        <v>1</v>
      </c>
      <c r="I125" s="147">
        <f>'IO-02'!G79</f>
        <v>0</v>
      </c>
      <c r="J125" s="147">
        <f>ROUND(I125*H125,2)</f>
        <v>0</v>
      </c>
      <c r="K125" s="148"/>
      <c r="L125" s="30"/>
      <c r="M125" s="149" t="s">
        <v>1</v>
      </c>
      <c r="N125" s="150" t="s">
        <v>37</v>
      </c>
      <c r="O125" s="151">
        <v>0</v>
      </c>
      <c r="P125" s="151">
        <f>O125*H125</f>
        <v>0</v>
      </c>
      <c r="Q125" s="151">
        <v>0</v>
      </c>
      <c r="R125" s="151">
        <f>Q125*H125</f>
        <v>0</v>
      </c>
      <c r="S125" s="151">
        <v>0</v>
      </c>
      <c r="T125" s="152">
        <f>S125*H125</f>
        <v>0</v>
      </c>
      <c r="U125" s="29"/>
      <c r="V125" s="29"/>
      <c r="W125" s="29"/>
      <c r="X125" s="29"/>
      <c r="Y125" s="29"/>
      <c r="Z125" s="29"/>
      <c r="AA125" s="29"/>
      <c r="AB125" s="29"/>
      <c r="AC125" s="29"/>
      <c r="AD125" s="29"/>
      <c r="AE125" s="29"/>
      <c r="AR125" s="153" t="s">
        <v>477</v>
      </c>
      <c r="AT125" s="153" t="s">
        <v>136</v>
      </c>
      <c r="AU125" s="153" t="s">
        <v>82</v>
      </c>
      <c r="AY125" s="17" t="s">
        <v>134</v>
      </c>
      <c r="BE125" s="154">
        <f>IF(N125="základní",J125,0)</f>
        <v>0</v>
      </c>
      <c r="BF125" s="154">
        <f>IF(N125="snížená",J125,0)</f>
        <v>0</v>
      </c>
      <c r="BG125" s="154">
        <f>IF(N125="zákl. přenesená",J125,0)</f>
        <v>0</v>
      </c>
      <c r="BH125" s="154">
        <f>IF(N125="sníž. přenesená",J125,0)</f>
        <v>0</v>
      </c>
      <c r="BI125" s="154">
        <f>IF(N125="nulová",J125,0)</f>
        <v>0</v>
      </c>
      <c r="BJ125" s="17" t="s">
        <v>80</v>
      </c>
      <c r="BK125" s="154">
        <f>ROUND(I125*H125,2)</f>
        <v>0</v>
      </c>
      <c r="BL125" s="17" t="s">
        <v>477</v>
      </c>
      <c r="BM125" s="153" t="s">
        <v>997</v>
      </c>
    </row>
    <row r="126" spans="1:65" s="12" customFormat="1" ht="25.95" customHeight="1">
      <c r="B126" s="129"/>
      <c r="D126" s="130" t="s">
        <v>71</v>
      </c>
      <c r="E126" s="131" t="s">
        <v>960</v>
      </c>
      <c r="F126" s="131" t="s">
        <v>961</v>
      </c>
      <c r="J126" s="132">
        <f>BK126</f>
        <v>0</v>
      </c>
      <c r="L126" s="129"/>
      <c r="M126" s="133"/>
      <c r="N126" s="134"/>
      <c r="O126" s="134"/>
      <c r="P126" s="135">
        <f>P127+P129+P131</f>
        <v>0</v>
      </c>
      <c r="Q126" s="134"/>
      <c r="R126" s="135">
        <f>R127+R129+R131</f>
        <v>0</v>
      </c>
      <c r="S126" s="134"/>
      <c r="T126" s="136">
        <f>T127+T129+T131</f>
        <v>0</v>
      </c>
      <c r="AR126" s="130" t="s">
        <v>161</v>
      </c>
      <c r="AT126" s="137" t="s">
        <v>71</v>
      </c>
      <c r="AU126" s="137" t="s">
        <v>72</v>
      </c>
      <c r="AY126" s="130" t="s">
        <v>134</v>
      </c>
      <c r="BK126" s="138">
        <f>BK127+BK129+BK131</f>
        <v>0</v>
      </c>
    </row>
    <row r="127" spans="1:65" s="12" customFormat="1" ht="22.8" customHeight="1">
      <c r="B127" s="129"/>
      <c r="D127" s="130" t="s">
        <v>71</v>
      </c>
      <c r="E127" s="139" t="s">
        <v>969</v>
      </c>
      <c r="F127" s="139" t="s">
        <v>970</v>
      </c>
      <c r="J127" s="140">
        <f>BK127</f>
        <v>0</v>
      </c>
      <c r="L127" s="129"/>
      <c r="M127" s="133"/>
      <c r="N127" s="134"/>
      <c r="O127" s="134"/>
      <c r="P127" s="135">
        <f>P128</f>
        <v>0</v>
      </c>
      <c r="Q127" s="134"/>
      <c r="R127" s="135">
        <f>R128</f>
        <v>0</v>
      </c>
      <c r="S127" s="134"/>
      <c r="T127" s="136">
        <f>T128</f>
        <v>0</v>
      </c>
      <c r="AR127" s="130" t="s">
        <v>161</v>
      </c>
      <c r="AT127" s="137" t="s">
        <v>71</v>
      </c>
      <c r="AU127" s="137" t="s">
        <v>80</v>
      </c>
      <c r="AY127" s="130" t="s">
        <v>134</v>
      </c>
      <c r="BK127" s="138">
        <f>BK128</f>
        <v>0</v>
      </c>
    </row>
    <row r="128" spans="1:65" s="2" customFormat="1" ht="16.5" customHeight="1">
      <c r="A128" s="29"/>
      <c r="B128" s="141"/>
      <c r="C128" s="142" t="s">
        <v>82</v>
      </c>
      <c r="D128" s="142" t="s">
        <v>136</v>
      </c>
      <c r="E128" s="143" t="s">
        <v>972</v>
      </c>
      <c r="F128" s="144" t="s">
        <v>970</v>
      </c>
      <c r="G128" s="145" t="s">
        <v>844</v>
      </c>
      <c r="H128" s="146">
        <v>2.5</v>
      </c>
      <c r="I128" s="147"/>
      <c r="J128" s="147">
        <f>ROUND(I128*H128,2)</f>
        <v>0</v>
      </c>
      <c r="K128" s="148"/>
      <c r="L128" s="30"/>
      <c r="M128" s="149" t="s">
        <v>1</v>
      </c>
      <c r="N128" s="150" t="s">
        <v>37</v>
      </c>
      <c r="O128" s="151">
        <v>0</v>
      </c>
      <c r="P128" s="151">
        <f>O128*H128</f>
        <v>0</v>
      </c>
      <c r="Q128" s="151">
        <v>0</v>
      </c>
      <c r="R128" s="151">
        <f>Q128*H128</f>
        <v>0</v>
      </c>
      <c r="S128" s="151">
        <v>0</v>
      </c>
      <c r="T128" s="152">
        <f>S128*H128</f>
        <v>0</v>
      </c>
      <c r="U128" s="29"/>
      <c r="V128" s="29"/>
      <c r="W128" s="29"/>
      <c r="X128" s="29"/>
      <c r="Y128" s="29"/>
      <c r="Z128" s="29"/>
      <c r="AA128" s="29"/>
      <c r="AB128" s="29"/>
      <c r="AC128" s="29"/>
      <c r="AD128" s="29"/>
      <c r="AE128" s="29"/>
      <c r="AR128" s="153" t="s">
        <v>967</v>
      </c>
      <c r="AT128" s="153" t="s">
        <v>136</v>
      </c>
      <c r="AU128" s="153" t="s">
        <v>82</v>
      </c>
      <c r="AY128" s="17" t="s">
        <v>134</v>
      </c>
      <c r="BE128" s="154">
        <f>IF(N128="základní",J128,0)</f>
        <v>0</v>
      </c>
      <c r="BF128" s="154">
        <f>IF(N128="snížená",J128,0)</f>
        <v>0</v>
      </c>
      <c r="BG128" s="154">
        <f>IF(N128="zákl. přenesená",J128,0)</f>
        <v>0</v>
      </c>
      <c r="BH128" s="154">
        <f>IF(N128="sníž. přenesená",J128,0)</f>
        <v>0</v>
      </c>
      <c r="BI128" s="154">
        <f>IF(N128="nulová",J128,0)</f>
        <v>0</v>
      </c>
      <c r="BJ128" s="17" t="s">
        <v>80</v>
      </c>
      <c r="BK128" s="154">
        <f>ROUND(I128*H128,2)</f>
        <v>0</v>
      </c>
      <c r="BL128" s="17" t="s">
        <v>967</v>
      </c>
      <c r="BM128" s="153" t="s">
        <v>998</v>
      </c>
    </row>
    <row r="129" spans="1:65" s="12" customFormat="1" ht="22.8" customHeight="1">
      <c r="B129" s="129"/>
      <c r="D129" s="130" t="s">
        <v>71</v>
      </c>
      <c r="E129" s="139" t="s">
        <v>974</v>
      </c>
      <c r="F129" s="139" t="s">
        <v>975</v>
      </c>
      <c r="J129" s="140">
        <f>BK129</f>
        <v>0</v>
      </c>
      <c r="L129" s="129"/>
      <c r="M129" s="133"/>
      <c r="N129" s="134"/>
      <c r="O129" s="134"/>
      <c r="P129" s="135">
        <f>P130</f>
        <v>0</v>
      </c>
      <c r="Q129" s="134"/>
      <c r="R129" s="135">
        <f>R130</f>
        <v>0</v>
      </c>
      <c r="S129" s="134"/>
      <c r="T129" s="136">
        <f>T130</f>
        <v>0</v>
      </c>
      <c r="AR129" s="130" t="s">
        <v>161</v>
      </c>
      <c r="AT129" s="137" t="s">
        <v>71</v>
      </c>
      <c r="AU129" s="137" t="s">
        <v>80</v>
      </c>
      <c r="AY129" s="130" t="s">
        <v>134</v>
      </c>
      <c r="BK129" s="138">
        <f>BK130</f>
        <v>0</v>
      </c>
    </row>
    <row r="130" spans="1:65" s="2" customFormat="1" ht="16.5" customHeight="1">
      <c r="A130" s="29"/>
      <c r="B130" s="141"/>
      <c r="C130" s="142" t="s">
        <v>153</v>
      </c>
      <c r="D130" s="142" t="s">
        <v>136</v>
      </c>
      <c r="E130" s="143" t="s">
        <v>977</v>
      </c>
      <c r="F130" s="144" t="s">
        <v>975</v>
      </c>
      <c r="G130" s="145" t="s">
        <v>844</v>
      </c>
      <c r="H130" s="146">
        <v>1.5</v>
      </c>
      <c r="I130" s="147"/>
      <c r="J130" s="147">
        <f>ROUND(I130*H130,2)</f>
        <v>0</v>
      </c>
      <c r="K130" s="148"/>
      <c r="L130" s="30"/>
      <c r="M130" s="149" t="s">
        <v>1</v>
      </c>
      <c r="N130" s="150" t="s">
        <v>37</v>
      </c>
      <c r="O130" s="151">
        <v>0</v>
      </c>
      <c r="P130" s="151">
        <f>O130*H130</f>
        <v>0</v>
      </c>
      <c r="Q130" s="151">
        <v>0</v>
      </c>
      <c r="R130" s="151">
        <f>Q130*H130</f>
        <v>0</v>
      </c>
      <c r="S130" s="151">
        <v>0</v>
      </c>
      <c r="T130" s="152">
        <f>S130*H130</f>
        <v>0</v>
      </c>
      <c r="U130" s="29"/>
      <c r="V130" s="29"/>
      <c r="W130" s="29"/>
      <c r="X130" s="29"/>
      <c r="Y130" s="29"/>
      <c r="Z130" s="29"/>
      <c r="AA130" s="29"/>
      <c r="AB130" s="29"/>
      <c r="AC130" s="29"/>
      <c r="AD130" s="29"/>
      <c r="AE130" s="29"/>
      <c r="AR130" s="153" t="s">
        <v>967</v>
      </c>
      <c r="AT130" s="153" t="s">
        <v>136</v>
      </c>
      <c r="AU130" s="153" t="s">
        <v>82</v>
      </c>
      <c r="AY130" s="17" t="s">
        <v>134</v>
      </c>
      <c r="BE130" s="154">
        <f>IF(N130="základní",J130,0)</f>
        <v>0</v>
      </c>
      <c r="BF130" s="154">
        <f>IF(N130="snížená",J130,0)</f>
        <v>0</v>
      </c>
      <c r="BG130" s="154">
        <f>IF(N130="zákl. přenesená",J130,0)</f>
        <v>0</v>
      </c>
      <c r="BH130" s="154">
        <f>IF(N130="sníž. přenesená",J130,0)</f>
        <v>0</v>
      </c>
      <c r="BI130" s="154">
        <f>IF(N130="nulová",J130,0)</f>
        <v>0</v>
      </c>
      <c r="BJ130" s="17" t="s">
        <v>80</v>
      </c>
      <c r="BK130" s="154">
        <f>ROUND(I130*H130,2)</f>
        <v>0</v>
      </c>
      <c r="BL130" s="17" t="s">
        <v>967</v>
      </c>
      <c r="BM130" s="153" t="s">
        <v>999</v>
      </c>
    </row>
    <row r="131" spans="1:65" s="12" customFormat="1" ht="22.8" customHeight="1">
      <c r="B131" s="129"/>
      <c r="D131" s="130" t="s">
        <v>71</v>
      </c>
      <c r="E131" s="139" t="s">
        <v>979</v>
      </c>
      <c r="F131" s="139" t="s">
        <v>980</v>
      </c>
      <c r="J131" s="140">
        <f>BK131</f>
        <v>0</v>
      </c>
      <c r="L131" s="129"/>
      <c r="M131" s="133"/>
      <c r="N131" s="134"/>
      <c r="O131" s="134"/>
      <c r="P131" s="135">
        <f>P132</f>
        <v>0</v>
      </c>
      <c r="Q131" s="134"/>
      <c r="R131" s="135">
        <f>R132</f>
        <v>0</v>
      </c>
      <c r="S131" s="134"/>
      <c r="T131" s="136">
        <f>T132</f>
        <v>0</v>
      </c>
      <c r="AR131" s="130" t="s">
        <v>161</v>
      </c>
      <c r="AT131" s="137" t="s">
        <v>71</v>
      </c>
      <c r="AU131" s="137" t="s">
        <v>80</v>
      </c>
      <c r="AY131" s="130" t="s">
        <v>134</v>
      </c>
      <c r="BK131" s="138">
        <f>BK132</f>
        <v>0</v>
      </c>
    </row>
    <row r="132" spans="1:65" s="2" customFormat="1" ht="16.5" customHeight="1">
      <c r="A132" s="29"/>
      <c r="B132" s="141"/>
      <c r="C132" s="142" t="s">
        <v>140</v>
      </c>
      <c r="D132" s="142" t="s">
        <v>136</v>
      </c>
      <c r="E132" s="143" t="s">
        <v>982</v>
      </c>
      <c r="F132" s="144" t="s">
        <v>983</v>
      </c>
      <c r="G132" s="145" t="s">
        <v>844</v>
      </c>
      <c r="H132" s="146">
        <v>1.5</v>
      </c>
      <c r="I132" s="147"/>
      <c r="J132" s="147">
        <f>ROUND(I132*H132,2)</f>
        <v>0</v>
      </c>
      <c r="K132" s="148"/>
      <c r="L132" s="30"/>
      <c r="M132" s="186" t="s">
        <v>1</v>
      </c>
      <c r="N132" s="187" t="s">
        <v>37</v>
      </c>
      <c r="O132" s="188">
        <v>0</v>
      </c>
      <c r="P132" s="188">
        <f>O132*H132</f>
        <v>0</v>
      </c>
      <c r="Q132" s="188">
        <v>0</v>
      </c>
      <c r="R132" s="188">
        <f>Q132*H132</f>
        <v>0</v>
      </c>
      <c r="S132" s="188">
        <v>0</v>
      </c>
      <c r="T132" s="189">
        <f>S132*H132</f>
        <v>0</v>
      </c>
      <c r="U132" s="29"/>
      <c r="V132" s="29"/>
      <c r="W132" s="29"/>
      <c r="X132" s="29"/>
      <c r="Y132" s="29"/>
      <c r="Z132" s="29"/>
      <c r="AA132" s="29"/>
      <c r="AB132" s="29"/>
      <c r="AC132" s="29"/>
      <c r="AD132" s="29"/>
      <c r="AE132" s="29"/>
      <c r="AR132" s="153" t="s">
        <v>967</v>
      </c>
      <c r="AT132" s="153" t="s">
        <v>136</v>
      </c>
      <c r="AU132" s="153" t="s">
        <v>82</v>
      </c>
      <c r="AY132" s="17" t="s">
        <v>134</v>
      </c>
      <c r="BE132" s="154">
        <f>IF(N132="základní",J132,0)</f>
        <v>0</v>
      </c>
      <c r="BF132" s="154">
        <f>IF(N132="snížená",J132,0)</f>
        <v>0</v>
      </c>
      <c r="BG132" s="154">
        <f>IF(N132="zákl. přenesená",J132,0)</f>
        <v>0</v>
      </c>
      <c r="BH132" s="154">
        <f>IF(N132="sníž. přenesená",J132,0)</f>
        <v>0</v>
      </c>
      <c r="BI132" s="154">
        <f>IF(N132="nulová",J132,0)</f>
        <v>0</v>
      </c>
      <c r="BJ132" s="17" t="s">
        <v>80</v>
      </c>
      <c r="BK132" s="154">
        <f>ROUND(I132*H132,2)</f>
        <v>0</v>
      </c>
      <c r="BL132" s="17" t="s">
        <v>967</v>
      </c>
      <c r="BM132" s="153" t="s">
        <v>1000</v>
      </c>
    </row>
    <row r="133" spans="1:65" s="2" customFormat="1" ht="6.9" customHeight="1">
      <c r="A133" s="29"/>
      <c r="B133" s="44"/>
      <c r="C133" s="45"/>
      <c r="D133" s="45"/>
      <c r="E133" s="45"/>
      <c r="F133" s="45"/>
      <c r="G133" s="45"/>
      <c r="H133" s="45"/>
      <c r="I133" s="45"/>
      <c r="J133" s="45"/>
      <c r="K133" s="45"/>
      <c r="L133" s="30"/>
      <c r="M133" s="29"/>
      <c r="O133" s="29"/>
      <c r="P133" s="29"/>
      <c r="Q133" s="29"/>
      <c r="R133" s="29"/>
      <c r="S133" s="29"/>
      <c r="T133" s="29"/>
      <c r="U133" s="29"/>
      <c r="V133" s="29"/>
      <c r="W133" s="29"/>
      <c r="X133" s="29"/>
      <c r="Y133" s="29"/>
      <c r="Z133" s="29"/>
      <c r="AA133" s="29"/>
      <c r="AB133" s="29"/>
      <c r="AC133" s="29"/>
      <c r="AD133" s="29"/>
      <c r="AE133" s="29"/>
    </row>
  </sheetData>
  <autoFilter ref="C121:K13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dimension ref="A1:O5014"/>
  <sheetViews>
    <sheetView workbookViewId="0">
      <selection activeCell="J59" sqref="J59"/>
    </sheetView>
  </sheetViews>
  <sheetFormatPr defaultColWidth="11.7109375" defaultRowHeight="12" outlineLevelRow="1"/>
  <cols>
    <col min="1" max="1" width="5.28515625" style="232" customWidth="1"/>
    <col min="2" max="2" width="16" style="237" bestFit="1" customWidth="1"/>
    <col min="3" max="3" width="49.28515625" style="237" customWidth="1"/>
    <col min="4" max="4" width="6.28515625" style="232" customWidth="1"/>
    <col min="5" max="5" width="13.5703125" style="232" customWidth="1"/>
    <col min="6" max="6" width="12.7109375" style="232" customWidth="1"/>
    <col min="7" max="7" width="16.28515625" style="232" customWidth="1"/>
    <col min="8" max="10" width="11.7109375" style="232"/>
    <col min="11" max="11" width="11.7109375" style="232" customWidth="1"/>
    <col min="12" max="13" width="11.7109375" style="232" hidden="1" customWidth="1"/>
    <col min="14" max="14" width="13.28515625" style="232" bestFit="1" customWidth="1"/>
    <col min="15" max="16384" width="11.7109375" style="232"/>
  </cols>
  <sheetData>
    <row r="1" spans="1:14" ht="15.6">
      <c r="A1" s="342" t="s">
        <v>1090</v>
      </c>
      <c r="B1" s="342"/>
      <c r="C1" s="342"/>
      <c r="D1" s="342"/>
      <c r="E1" s="342"/>
      <c r="F1" s="342"/>
      <c r="G1" s="342"/>
      <c r="H1" s="231"/>
      <c r="I1" s="231"/>
    </row>
    <row r="2" spans="1:14">
      <c r="A2" s="233" t="s">
        <v>1091</v>
      </c>
      <c r="B2" s="234" t="str">
        <f>[1]Stavba!CisloStavby</f>
        <v>0001</v>
      </c>
      <c r="C2" s="343" t="str">
        <f>[1]Stavba!NazevStavby</f>
        <v>Rekonstrukce sportovního hřiště ZŠ Břeclav</v>
      </c>
      <c r="D2" s="343"/>
      <c r="E2" s="343"/>
      <c r="F2" s="343"/>
      <c r="G2" s="343"/>
      <c r="H2" s="343"/>
      <c r="I2" s="343"/>
      <c r="J2" s="343"/>
      <c r="K2" s="343"/>
    </row>
    <row r="3" spans="1:14">
      <c r="A3" s="233" t="s">
        <v>1092</v>
      </c>
      <c r="B3" s="234" t="str">
        <f>cisloobjektu</f>
        <v>IO-02</v>
      </c>
      <c r="C3" s="344" t="str">
        <f>[1]Stavba!E3</f>
        <v>IO-02 Elektro</v>
      </c>
      <c r="D3" s="344"/>
      <c r="E3" s="344"/>
      <c r="F3" s="344"/>
      <c r="G3" s="344"/>
      <c r="H3" s="344"/>
      <c r="I3" s="344"/>
      <c r="J3" s="344"/>
      <c r="K3" s="344"/>
    </row>
    <row r="4" spans="1:14">
      <c r="A4" s="235" t="s">
        <v>1093</v>
      </c>
      <c r="B4" s="236" t="str">
        <f>CisloStavebnihoRozpoctu</f>
        <v>01</v>
      </c>
      <c r="C4" s="345" t="str">
        <f>NazevStavebnihoRozpoctu</f>
        <v>projektový rozpočet</v>
      </c>
      <c r="D4" s="346"/>
      <c r="E4" s="346"/>
      <c r="F4" s="346"/>
      <c r="G4" s="346"/>
      <c r="H4" s="346"/>
      <c r="I4" s="346"/>
      <c r="J4" s="346"/>
      <c r="K4" s="347"/>
    </row>
    <row r="5" spans="1:14">
      <c r="D5" s="238"/>
      <c r="H5" s="231"/>
      <c r="I5" s="231"/>
    </row>
    <row r="6" spans="1:14" ht="24">
      <c r="A6" s="239" t="s">
        <v>1094</v>
      </c>
      <c r="B6" s="240" t="s">
        <v>1095</v>
      </c>
      <c r="C6" s="240" t="s">
        <v>1096</v>
      </c>
      <c r="D6" s="241" t="s">
        <v>121</v>
      </c>
      <c r="E6" s="239" t="s">
        <v>1097</v>
      </c>
      <c r="F6" s="239" t="s">
        <v>1098</v>
      </c>
      <c r="G6" s="242" t="s">
        <v>1099</v>
      </c>
      <c r="H6" s="243" t="s">
        <v>1100</v>
      </c>
      <c r="I6" s="243" t="s">
        <v>1101</v>
      </c>
      <c r="J6" s="244" t="s">
        <v>1102</v>
      </c>
      <c r="K6" s="244" t="s">
        <v>1103</v>
      </c>
      <c r="L6" s="244" t="s">
        <v>36</v>
      </c>
      <c r="M6" s="244" t="s">
        <v>1104</v>
      </c>
    </row>
    <row r="7" spans="1:14">
      <c r="A7" s="245"/>
      <c r="B7" s="246"/>
      <c r="C7" s="246"/>
      <c r="D7" s="247"/>
      <c r="E7" s="248"/>
      <c r="F7" s="249"/>
      <c r="G7" s="249"/>
      <c r="H7" s="250"/>
      <c r="I7" s="250"/>
      <c r="J7" s="249"/>
      <c r="K7" s="249"/>
      <c r="L7" s="249"/>
      <c r="M7" s="249"/>
    </row>
    <row r="8" spans="1:14" s="260" customFormat="1">
      <c r="A8" s="251" t="s">
        <v>1105</v>
      </c>
      <c r="B8" s="252" t="s">
        <v>1106</v>
      </c>
      <c r="C8" s="253" t="s">
        <v>1107</v>
      </c>
      <c r="D8" s="254"/>
      <c r="E8" s="255"/>
      <c r="F8" s="256"/>
      <c r="G8" s="256">
        <f>SUM(G9:G43)</f>
        <v>0</v>
      </c>
      <c r="H8" s="256"/>
      <c r="I8" s="256">
        <f>SUM(I9:I43)</f>
        <v>0</v>
      </c>
      <c r="J8" s="256"/>
      <c r="K8" s="257">
        <f>SUM(K9:K43)</f>
        <v>0</v>
      </c>
      <c r="L8" s="258"/>
      <c r="M8" s="258">
        <f>SUM(M9:M43)</f>
        <v>0</v>
      </c>
      <c r="N8" s="259"/>
    </row>
    <row r="9" spans="1:14" s="260" customFormat="1" ht="24">
      <c r="A9" s="261">
        <v>1</v>
      </c>
      <c r="B9" s="262"/>
      <c r="C9" s="263" t="s">
        <v>1108</v>
      </c>
      <c r="D9" s="264" t="s">
        <v>193</v>
      </c>
      <c r="E9" s="265">
        <v>30</v>
      </c>
      <c r="F9" s="266">
        <f t="shared" ref="F9:F31" si="0">H9+J9</f>
        <v>0</v>
      </c>
      <c r="G9" s="266">
        <f t="shared" ref="G9:G40" si="1">E9*F9</f>
        <v>0</v>
      </c>
      <c r="H9" s="267"/>
      <c r="I9" s="266">
        <f t="shared" ref="I9:I43" si="2">ROUND(E9*H9,2)</f>
        <v>0</v>
      </c>
      <c r="J9" s="267"/>
      <c r="K9" s="268">
        <f t="shared" ref="K9:K31" si="3">ROUND(E9*J9,2)</f>
        <v>0</v>
      </c>
      <c r="L9" s="269">
        <v>21</v>
      </c>
      <c r="M9" s="269">
        <f t="shared" ref="M9:M33" si="4">G9*(1+L9/100)</f>
        <v>0</v>
      </c>
      <c r="N9" s="259"/>
    </row>
    <row r="10" spans="1:14" s="260" customFormat="1" ht="24">
      <c r="A10" s="261">
        <v>2</v>
      </c>
      <c r="B10" s="262" t="s">
        <v>1109</v>
      </c>
      <c r="C10" s="263" t="s">
        <v>1110</v>
      </c>
      <c r="D10" s="264" t="s">
        <v>193</v>
      </c>
      <c r="E10" s="265">
        <v>120</v>
      </c>
      <c r="F10" s="266">
        <f t="shared" si="0"/>
        <v>0</v>
      </c>
      <c r="G10" s="266">
        <f t="shared" si="1"/>
        <v>0</v>
      </c>
      <c r="H10" s="267"/>
      <c r="I10" s="266">
        <f t="shared" si="2"/>
        <v>0</v>
      </c>
      <c r="J10" s="267"/>
      <c r="K10" s="268">
        <f t="shared" si="3"/>
        <v>0</v>
      </c>
      <c r="L10" s="269">
        <v>21</v>
      </c>
      <c r="M10" s="269">
        <f t="shared" si="4"/>
        <v>0</v>
      </c>
      <c r="N10" s="259"/>
    </row>
    <row r="11" spans="1:14" s="260" customFormat="1" ht="24">
      <c r="A11" s="261">
        <v>3</v>
      </c>
      <c r="B11" s="262" t="s">
        <v>1111</v>
      </c>
      <c r="C11" s="263" t="s">
        <v>1112</v>
      </c>
      <c r="D11" s="264" t="s">
        <v>193</v>
      </c>
      <c r="E11" s="265">
        <v>250</v>
      </c>
      <c r="F11" s="266">
        <f t="shared" si="0"/>
        <v>0</v>
      </c>
      <c r="G11" s="266">
        <f t="shared" si="1"/>
        <v>0</v>
      </c>
      <c r="H11" s="267"/>
      <c r="I11" s="266">
        <f t="shared" si="2"/>
        <v>0</v>
      </c>
      <c r="J11" s="267"/>
      <c r="K11" s="268">
        <f t="shared" si="3"/>
        <v>0</v>
      </c>
      <c r="L11" s="269">
        <v>21</v>
      </c>
      <c r="M11" s="269">
        <f t="shared" si="4"/>
        <v>0</v>
      </c>
      <c r="N11" s="259"/>
    </row>
    <row r="12" spans="1:14" s="260" customFormat="1" ht="24">
      <c r="A12" s="261">
        <v>4</v>
      </c>
      <c r="B12" s="262" t="s">
        <v>1113</v>
      </c>
      <c r="C12" s="263" t="s">
        <v>1114</v>
      </c>
      <c r="D12" s="264" t="s">
        <v>193</v>
      </c>
      <c r="E12" s="265">
        <v>40</v>
      </c>
      <c r="F12" s="266">
        <f t="shared" si="0"/>
        <v>0</v>
      </c>
      <c r="G12" s="266">
        <f t="shared" si="1"/>
        <v>0</v>
      </c>
      <c r="H12" s="267"/>
      <c r="I12" s="266">
        <f t="shared" si="2"/>
        <v>0</v>
      </c>
      <c r="J12" s="267"/>
      <c r="K12" s="268">
        <f t="shared" si="3"/>
        <v>0</v>
      </c>
      <c r="L12" s="269">
        <v>21</v>
      </c>
      <c r="M12" s="269">
        <f t="shared" si="4"/>
        <v>0</v>
      </c>
      <c r="N12" s="259"/>
    </row>
    <row r="13" spans="1:14" s="260" customFormat="1" ht="24">
      <c r="A13" s="261">
        <v>5</v>
      </c>
      <c r="B13" s="262" t="s">
        <v>1115</v>
      </c>
      <c r="C13" s="263" t="s">
        <v>1116</v>
      </c>
      <c r="D13" s="264" t="s">
        <v>193</v>
      </c>
      <c r="E13" s="265">
        <v>230</v>
      </c>
      <c r="F13" s="266">
        <f t="shared" si="0"/>
        <v>0</v>
      </c>
      <c r="G13" s="266">
        <f t="shared" si="1"/>
        <v>0</v>
      </c>
      <c r="H13" s="267"/>
      <c r="I13" s="266">
        <f t="shared" si="2"/>
        <v>0</v>
      </c>
      <c r="J13" s="267"/>
      <c r="K13" s="268">
        <f t="shared" si="3"/>
        <v>0</v>
      </c>
      <c r="L13" s="269">
        <v>21</v>
      </c>
      <c r="M13" s="269">
        <f t="shared" si="4"/>
        <v>0</v>
      </c>
      <c r="N13" s="259"/>
    </row>
    <row r="14" spans="1:14" s="260" customFormat="1" ht="24">
      <c r="A14" s="261">
        <v>6</v>
      </c>
      <c r="B14" s="262" t="s">
        <v>1117</v>
      </c>
      <c r="C14" s="263" t="s">
        <v>1118</v>
      </c>
      <c r="D14" s="264" t="s">
        <v>193</v>
      </c>
      <c r="E14" s="265">
        <v>10</v>
      </c>
      <c r="F14" s="266">
        <f t="shared" si="0"/>
        <v>0</v>
      </c>
      <c r="G14" s="266">
        <f t="shared" si="1"/>
        <v>0</v>
      </c>
      <c r="H14" s="267"/>
      <c r="I14" s="266">
        <f t="shared" si="2"/>
        <v>0</v>
      </c>
      <c r="J14" s="267"/>
      <c r="K14" s="268">
        <f t="shared" si="3"/>
        <v>0</v>
      </c>
      <c r="L14" s="269">
        <v>21</v>
      </c>
      <c r="M14" s="269">
        <f t="shared" si="4"/>
        <v>0</v>
      </c>
      <c r="N14" s="259"/>
    </row>
    <row r="15" spans="1:14" s="260" customFormat="1" ht="24">
      <c r="A15" s="261">
        <v>7</v>
      </c>
      <c r="B15" s="262" t="s">
        <v>1119</v>
      </c>
      <c r="C15" s="263" t="s">
        <v>1120</v>
      </c>
      <c r="D15" s="264" t="s">
        <v>193</v>
      </c>
      <c r="E15" s="265">
        <v>50</v>
      </c>
      <c r="F15" s="266">
        <f t="shared" si="0"/>
        <v>0</v>
      </c>
      <c r="G15" s="266">
        <f t="shared" si="1"/>
        <v>0</v>
      </c>
      <c r="H15" s="267"/>
      <c r="I15" s="266">
        <f t="shared" si="2"/>
        <v>0</v>
      </c>
      <c r="J15" s="267"/>
      <c r="K15" s="268">
        <f t="shared" si="3"/>
        <v>0</v>
      </c>
      <c r="L15" s="269">
        <v>21</v>
      </c>
      <c r="M15" s="269">
        <f t="shared" si="4"/>
        <v>0</v>
      </c>
      <c r="N15" s="259"/>
    </row>
    <row r="16" spans="1:14" s="260" customFormat="1">
      <c r="A16" s="261">
        <v>8</v>
      </c>
      <c r="B16" s="262" t="s">
        <v>1121</v>
      </c>
      <c r="C16" s="263" t="s">
        <v>1122</v>
      </c>
      <c r="D16" s="264" t="s">
        <v>459</v>
      </c>
      <c r="E16" s="265">
        <v>50</v>
      </c>
      <c r="F16" s="266">
        <f>H16+J16</f>
        <v>0</v>
      </c>
      <c r="G16" s="266">
        <f t="shared" si="1"/>
        <v>0</v>
      </c>
      <c r="H16" s="267"/>
      <c r="I16" s="266">
        <f t="shared" si="2"/>
        <v>0</v>
      </c>
      <c r="J16" s="267"/>
      <c r="K16" s="268">
        <f>ROUND(E16*J16,2)</f>
        <v>0</v>
      </c>
      <c r="L16" s="269">
        <v>21</v>
      </c>
      <c r="M16" s="269">
        <f>G16*(1+L16/100)</f>
        <v>0</v>
      </c>
      <c r="N16" s="259"/>
    </row>
    <row r="17" spans="1:15" s="260" customFormat="1" ht="12.75" customHeight="1" outlineLevel="1">
      <c r="A17" s="261">
        <v>9</v>
      </c>
      <c r="B17" s="262" t="s">
        <v>1123</v>
      </c>
      <c r="C17" s="263" t="s">
        <v>1124</v>
      </c>
      <c r="D17" s="264" t="s">
        <v>459</v>
      </c>
      <c r="E17" s="265">
        <v>60</v>
      </c>
      <c r="F17" s="266">
        <f t="shared" ref="F17:F23" si="5">H17+J17</f>
        <v>0</v>
      </c>
      <c r="G17" s="266">
        <f t="shared" si="1"/>
        <v>0</v>
      </c>
      <c r="H17" s="267"/>
      <c r="I17" s="266">
        <f t="shared" si="2"/>
        <v>0</v>
      </c>
      <c r="J17" s="267"/>
      <c r="K17" s="268">
        <f t="shared" ref="K17:K23" si="6">ROUND(E17*J17,2)</f>
        <v>0</v>
      </c>
      <c r="L17" s="269">
        <v>21</v>
      </c>
      <c r="M17" s="269">
        <f t="shared" ref="M17:M23" si="7">G17*(1+L17/100)</f>
        <v>0</v>
      </c>
      <c r="N17" s="259"/>
    </row>
    <row r="18" spans="1:15" s="260" customFormat="1" ht="24" outlineLevel="1">
      <c r="A18" s="261">
        <v>10</v>
      </c>
      <c r="B18" s="262"/>
      <c r="C18" s="263" t="s">
        <v>1125</v>
      </c>
      <c r="D18" s="264" t="s">
        <v>412</v>
      </c>
      <c r="E18" s="265">
        <v>1</v>
      </c>
      <c r="F18" s="266">
        <f t="shared" si="5"/>
        <v>0</v>
      </c>
      <c r="G18" s="266">
        <f t="shared" si="1"/>
        <v>0</v>
      </c>
      <c r="H18" s="267"/>
      <c r="I18" s="266">
        <f t="shared" si="2"/>
        <v>0</v>
      </c>
      <c r="J18" s="267"/>
      <c r="K18" s="268">
        <f t="shared" si="6"/>
        <v>0</v>
      </c>
      <c r="L18" s="269">
        <v>21</v>
      </c>
      <c r="M18" s="269">
        <f t="shared" si="7"/>
        <v>0</v>
      </c>
      <c r="N18" s="259"/>
    </row>
    <row r="19" spans="1:15" s="260" customFormat="1" ht="24" outlineLevel="1">
      <c r="A19" s="261">
        <v>11</v>
      </c>
      <c r="B19" s="262"/>
      <c r="C19" s="263" t="s">
        <v>1126</v>
      </c>
      <c r="D19" s="264" t="s">
        <v>412</v>
      </c>
      <c r="E19" s="265">
        <v>1</v>
      </c>
      <c r="F19" s="266">
        <f t="shared" si="5"/>
        <v>0</v>
      </c>
      <c r="G19" s="266">
        <f t="shared" si="1"/>
        <v>0</v>
      </c>
      <c r="H19" s="267"/>
      <c r="I19" s="266">
        <f t="shared" si="2"/>
        <v>0</v>
      </c>
      <c r="J19" s="267"/>
      <c r="K19" s="268">
        <f t="shared" si="6"/>
        <v>0</v>
      </c>
      <c r="L19" s="269">
        <v>21</v>
      </c>
      <c r="M19" s="269">
        <f t="shared" si="7"/>
        <v>0</v>
      </c>
      <c r="N19" s="259"/>
    </row>
    <row r="20" spans="1:15" s="260" customFormat="1" outlineLevel="1">
      <c r="A20" s="261">
        <v>12</v>
      </c>
      <c r="B20" s="262"/>
      <c r="C20" s="263" t="s">
        <v>1127</v>
      </c>
      <c r="D20" s="264" t="s">
        <v>412</v>
      </c>
      <c r="E20" s="265">
        <v>1</v>
      </c>
      <c r="F20" s="266">
        <f t="shared" si="5"/>
        <v>0</v>
      </c>
      <c r="G20" s="266">
        <f t="shared" si="1"/>
        <v>0</v>
      </c>
      <c r="H20" s="267"/>
      <c r="I20" s="266">
        <f t="shared" si="2"/>
        <v>0</v>
      </c>
      <c r="J20" s="267"/>
      <c r="K20" s="268">
        <f t="shared" si="6"/>
        <v>0</v>
      </c>
      <c r="L20" s="269">
        <v>21</v>
      </c>
      <c r="M20" s="269">
        <f t="shared" si="7"/>
        <v>0</v>
      </c>
      <c r="N20" s="259"/>
    </row>
    <row r="21" spans="1:15" s="260" customFormat="1" outlineLevel="1">
      <c r="A21" s="261">
        <v>13</v>
      </c>
      <c r="B21" s="262"/>
      <c r="C21" s="263" t="s">
        <v>1128</v>
      </c>
      <c r="D21" s="264" t="s">
        <v>459</v>
      </c>
      <c r="E21" s="265">
        <v>1</v>
      </c>
      <c r="F21" s="266">
        <f t="shared" si="5"/>
        <v>0</v>
      </c>
      <c r="G21" s="266">
        <f t="shared" si="1"/>
        <v>0</v>
      </c>
      <c r="H21" s="267"/>
      <c r="I21" s="266">
        <f t="shared" si="2"/>
        <v>0</v>
      </c>
      <c r="J21" s="267"/>
      <c r="K21" s="268">
        <f t="shared" si="6"/>
        <v>0</v>
      </c>
      <c r="L21" s="269">
        <v>21</v>
      </c>
      <c r="M21" s="269">
        <f t="shared" si="7"/>
        <v>0</v>
      </c>
      <c r="N21" s="259"/>
    </row>
    <row r="22" spans="1:15" s="260" customFormat="1" outlineLevel="1">
      <c r="A22" s="261">
        <v>14</v>
      </c>
      <c r="B22" s="262"/>
      <c r="C22" s="263" t="s">
        <v>1129</v>
      </c>
      <c r="D22" s="264" t="s">
        <v>459</v>
      </c>
      <c r="E22" s="265">
        <v>2</v>
      </c>
      <c r="F22" s="266">
        <f t="shared" si="5"/>
        <v>0</v>
      </c>
      <c r="G22" s="266">
        <f t="shared" si="1"/>
        <v>0</v>
      </c>
      <c r="H22" s="267"/>
      <c r="I22" s="266">
        <f t="shared" si="2"/>
        <v>0</v>
      </c>
      <c r="J22" s="267"/>
      <c r="K22" s="268">
        <f t="shared" si="6"/>
        <v>0</v>
      </c>
      <c r="L22" s="269">
        <v>21</v>
      </c>
      <c r="M22" s="269">
        <f t="shared" si="7"/>
        <v>0</v>
      </c>
      <c r="N22" s="259"/>
    </row>
    <row r="23" spans="1:15" s="260" customFormat="1" ht="12.75" customHeight="1" outlineLevel="1">
      <c r="A23" s="261">
        <v>15</v>
      </c>
      <c r="B23" s="262"/>
      <c r="C23" s="263" t="s">
        <v>1130</v>
      </c>
      <c r="D23" s="264" t="s">
        <v>412</v>
      </c>
      <c r="E23" s="265">
        <v>1</v>
      </c>
      <c r="F23" s="266">
        <f t="shared" si="5"/>
        <v>0</v>
      </c>
      <c r="G23" s="266">
        <f t="shared" si="1"/>
        <v>0</v>
      </c>
      <c r="H23" s="267"/>
      <c r="I23" s="266">
        <f t="shared" si="2"/>
        <v>0</v>
      </c>
      <c r="J23" s="267"/>
      <c r="K23" s="268">
        <f t="shared" si="6"/>
        <v>0</v>
      </c>
      <c r="L23" s="269">
        <v>21</v>
      </c>
      <c r="M23" s="269">
        <f t="shared" si="7"/>
        <v>0</v>
      </c>
      <c r="N23" s="259"/>
    </row>
    <row r="24" spans="1:15" s="260" customFormat="1" ht="12.75" customHeight="1" outlineLevel="1">
      <c r="A24" s="261">
        <v>16</v>
      </c>
      <c r="B24" s="262"/>
      <c r="C24" s="270" t="s">
        <v>1131</v>
      </c>
      <c r="D24" s="264" t="s">
        <v>459</v>
      </c>
      <c r="E24" s="265">
        <v>4</v>
      </c>
      <c r="F24" s="266">
        <f t="shared" si="0"/>
        <v>0</v>
      </c>
      <c r="G24" s="266">
        <f t="shared" si="1"/>
        <v>0</v>
      </c>
      <c r="H24" s="267"/>
      <c r="I24" s="266">
        <f t="shared" si="2"/>
        <v>0</v>
      </c>
      <c r="J24" s="267"/>
      <c r="K24" s="268">
        <f t="shared" si="3"/>
        <v>0</v>
      </c>
      <c r="L24" s="269">
        <v>21</v>
      </c>
      <c r="M24" s="269">
        <f t="shared" si="4"/>
        <v>0</v>
      </c>
      <c r="N24" s="259"/>
    </row>
    <row r="25" spans="1:15" s="260" customFormat="1" ht="12.75" customHeight="1" outlineLevel="1">
      <c r="A25" s="261">
        <v>17</v>
      </c>
      <c r="B25" s="262"/>
      <c r="C25" s="270" t="s">
        <v>1132</v>
      </c>
      <c r="D25" s="264" t="s">
        <v>459</v>
      </c>
      <c r="E25" s="265">
        <v>4</v>
      </c>
      <c r="F25" s="266">
        <f t="shared" si="0"/>
        <v>0</v>
      </c>
      <c r="G25" s="266">
        <f t="shared" si="1"/>
        <v>0</v>
      </c>
      <c r="H25" s="267"/>
      <c r="I25" s="266">
        <f t="shared" si="2"/>
        <v>0</v>
      </c>
      <c r="J25" s="267"/>
      <c r="K25" s="268">
        <f t="shared" si="3"/>
        <v>0</v>
      </c>
      <c r="L25" s="269">
        <v>21</v>
      </c>
      <c r="M25" s="269">
        <f t="shared" si="4"/>
        <v>0</v>
      </c>
      <c r="N25" s="259"/>
    </row>
    <row r="26" spans="1:15" s="260" customFormat="1" outlineLevel="1">
      <c r="A26" s="261">
        <v>18</v>
      </c>
      <c r="B26" s="262"/>
      <c r="C26" s="270" t="s">
        <v>1133</v>
      </c>
      <c r="D26" s="264" t="s">
        <v>412</v>
      </c>
      <c r="E26" s="265">
        <v>4</v>
      </c>
      <c r="F26" s="266">
        <f t="shared" si="0"/>
        <v>0</v>
      </c>
      <c r="G26" s="266">
        <f t="shared" si="1"/>
        <v>0</v>
      </c>
      <c r="H26" s="267"/>
      <c r="I26" s="266">
        <f t="shared" si="2"/>
        <v>0</v>
      </c>
      <c r="J26" s="267"/>
      <c r="K26" s="268">
        <f t="shared" si="3"/>
        <v>0</v>
      </c>
      <c r="L26" s="269">
        <v>21</v>
      </c>
      <c r="M26" s="269">
        <f t="shared" si="4"/>
        <v>0</v>
      </c>
      <c r="N26" s="259"/>
    </row>
    <row r="27" spans="1:15" s="260" customFormat="1" outlineLevel="1">
      <c r="A27" s="261">
        <v>19</v>
      </c>
      <c r="B27" s="262"/>
      <c r="C27" s="270" t="s">
        <v>1134</v>
      </c>
      <c r="D27" s="264" t="s">
        <v>412</v>
      </c>
      <c r="E27" s="265">
        <v>4</v>
      </c>
      <c r="F27" s="266">
        <f t="shared" si="0"/>
        <v>0</v>
      </c>
      <c r="G27" s="266">
        <f t="shared" si="1"/>
        <v>0</v>
      </c>
      <c r="H27" s="267"/>
      <c r="I27" s="266">
        <f t="shared" si="2"/>
        <v>0</v>
      </c>
      <c r="J27" s="267"/>
      <c r="K27" s="268">
        <f t="shared" si="3"/>
        <v>0</v>
      </c>
      <c r="L27" s="269">
        <v>21</v>
      </c>
      <c r="M27" s="269">
        <f t="shared" si="4"/>
        <v>0</v>
      </c>
      <c r="N27" s="259"/>
    </row>
    <row r="28" spans="1:15" s="260" customFormat="1" outlineLevel="1">
      <c r="A28" s="261">
        <v>20</v>
      </c>
      <c r="B28" s="262"/>
      <c r="C28" s="270" t="s">
        <v>1135</v>
      </c>
      <c r="D28" s="264" t="s">
        <v>412</v>
      </c>
      <c r="E28" s="265">
        <v>4</v>
      </c>
      <c r="F28" s="266">
        <f t="shared" si="0"/>
        <v>0</v>
      </c>
      <c r="G28" s="266">
        <f t="shared" si="1"/>
        <v>0</v>
      </c>
      <c r="H28" s="267"/>
      <c r="I28" s="266">
        <f t="shared" si="2"/>
        <v>0</v>
      </c>
      <c r="J28" s="267"/>
      <c r="K28" s="268">
        <f t="shared" si="3"/>
        <v>0</v>
      </c>
      <c r="L28" s="269">
        <v>21</v>
      </c>
      <c r="M28" s="269">
        <f t="shared" si="4"/>
        <v>0</v>
      </c>
      <c r="N28" s="259"/>
    </row>
    <row r="29" spans="1:15" s="260" customFormat="1" outlineLevel="1">
      <c r="A29" s="261">
        <v>21</v>
      </c>
      <c r="B29" s="262"/>
      <c r="C29" s="270" t="s">
        <v>1136</v>
      </c>
      <c r="D29" s="264" t="s">
        <v>412</v>
      </c>
      <c r="E29" s="265">
        <v>8</v>
      </c>
      <c r="F29" s="266">
        <f t="shared" si="0"/>
        <v>0</v>
      </c>
      <c r="G29" s="266">
        <f t="shared" si="1"/>
        <v>0</v>
      </c>
      <c r="H29" s="267"/>
      <c r="I29" s="266">
        <f t="shared" si="2"/>
        <v>0</v>
      </c>
      <c r="J29" s="267"/>
      <c r="K29" s="268">
        <f t="shared" si="3"/>
        <v>0</v>
      </c>
      <c r="L29" s="269">
        <v>21</v>
      </c>
      <c r="M29" s="269">
        <f t="shared" si="4"/>
        <v>0</v>
      </c>
      <c r="N29" s="259"/>
    </row>
    <row r="30" spans="1:15" s="260" customFormat="1" outlineLevel="1">
      <c r="A30" s="261">
        <v>22</v>
      </c>
      <c r="B30" s="262"/>
      <c r="C30" s="263" t="s">
        <v>1137</v>
      </c>
      <c r="D30" s="264" t="s">
        <v>412</v>
      </c>
      <c r="E30" s="265">
        <v>8</v>
      </c>
      <c r="F30" s="266">
        <f t="shared" si="0"/>
        <v>0</v>
      </c>
      <c r="G30" s="266">
        <f t="shared" si="1"/>
        <v>0</v>
      </c>
      <c r="H30" s="267"/>
      <c r="I30" s="266">
        <f t="shared" si="2"/>
        <v>0</v>
      </c>
      <c r="J30" s="267"/>
      <c r="K30" s="268">
        <f t="shared" si="3"/>
        <v>0</v>
      </c>
      <c r="L30" s="269">
        <v>21</v>
      </c>
      <c r="M30" s="269">
        <f t="shared" si="4"/>
        <v>0</v>
      </c>
      <c r="N30" s="259"/>
      <c r="O30" s="271"/>
    </row>
    <row r="31" spans="1:15" s="260" customFormat="1" outlineLevel="1">
      <c r="A31" s="261">
        <v>23</v>
      </c>
      <c r="B31" s="262"/>
      <c r="C31" s="263" t="s">
        <v>1138</v>
      </c>
      <c r="D31" s="264" t="s">
        <v>412</v>
      </c>
      <c r="E31" s="265">
        <v>1</v>
      </c>
      <c r="F31" s="266">
        <f t="shared" si="0"/>
        <v>0</v>
      </c>
      <c r="G31" s="266">
        <f t="shared" si="1"/>
        <v>0</v>
      </c>
      <c r="H31" s="267"/>
      <c r="I31" s="266">
        <f t="shared" si="2"/>
        <v>0</v>
      </c>
      <c r="J31" s="267"/>
      <c r="K31" s="268">
        <f t="shared" si="3"/>
        <v>0</v>
      </c>
      <c r="L31" s="269">
        <v>21</v>
      </c>
      <c r="M31" s="269">
        <f t="shared" si="4"/>
        <v>0</v>
      </c>
      <c r="N31" s="259"/>
      <c r="O31" s="271"/>
    </row>
    <row r="32" spans="1:15" s="260" customFormat="1" outlineLevel="1">
      <c r="A32" s="261">
        <v>24</v>
      </c>
      <c r="B32" s="262" t="s">
        <v>1139</v>
      </c>
      <c r="C32" s="263" t="s">
        <v>1140</v>
      </c>
      <c r="D32" s="264" t="s">
        <v>193</v>
      </c>
      <c r="E32" s="265">
        <v>270</v>
      </c>
      <c r="F32" s="266">
        <f>H32+J32</f>
        <v>0</v>
      </c>
      <c r="G32" s="266">
        <f t="shared" si="1"/>
        <v>0</v>
      </c>
      <c r="H32" s="267"/>
      <c r="I32" s="266">
        <f t="shared" si="2"/>
        <v>0</v>
      </c>
      <c r="J32" s="267"/>
      <c r="K32" s="268">
        <f>ROUND(E32*J32,2)</f>
        <v>0</v>
      </c>
      <c r="L32" s="269">
        <v>21</v>
      </c>
      <c r="M32" s="269">
        <f t="shared" si="4"/>
        <v>0</v>
      </c>
      <c r="N32" s="259"/>
    </row>
    <row r="33" spans="1:14" s="260" customFormat="1">
      <c r="A33" s="261">
        <v>25</v>
      </c>
      <c r="B33" s="262" t="s">
        <v>1139</v>
      </c>
      <c r="C33" s="263" t="s">
        <v>1141</v>
      </c>
      <c r="D33" s="264" t="s">
        <v>193</v>
      </c>
      <c r="E33" s="265">
        <v>15</v>
      </c>
      <c r="F33" s="266">
        <f>H33+J33</f>
        <v>0</v>
      </c>
      <c r="G33" s="266">
        <f t="shared" si="1"/>
        <v>0</v>
      </c>
      <c r="H33" s="267"/>
      <c r="I33" s="266">
        <f t="shared" si="2"/>
        <v>0</v>
      </c>
      <c r="J33" s="267"/>
      <c r="K33" s="268">
        <f>ROUND(E33*J33,2)</f>
        <v>0</v>
      </c>
      <c r="L33" s="269">
        <v>21</v>
      </c>
      <c r="M33" s="269">
        <f t="shared" si="4"/>
        <v>0</v>
      </c>
      <c r="N33" s="259"/>
    </row>
    <row r="34" spans="1:14" s="260" customFormat="1">
      <c r="A34" s="261">
        <v>26</v>
      </c>
      <c r="B34" s="262"/>
      <c r="C34" s="263" t="s">
        <v>1142</v>
      </c>
      <c r="D34" s="264" t="s">
        <v>291</v>
      </c>
      <c r="E34" s="265">
        <v>110</v>
      </c>
      <c r="F34" s="266">
        <f>H34+J34</f>
        <v>0</v>
      </c>
      <c r="G34" s="266">
        <f t="shared" si="1"/>
        <v>0</v>
      </c>
      <c r="H34" s="267"/>
      <c r="I34" s="266">
        <f t="shared" si="2"/>
        <v>0</v>
      </c>
      <c r="J34" s="267"/>
      <c r="K34" s="268">
        <f>ROUND(E34*J34,2)</f>
        <v>0</v>
      </c>
      <c r="L34" s="269">
        <v>21</v>
      </c>
      <c r="M34" s="269">
        <f>G34*(1+L34/100)</f>
        <v>0</v>
      </c>
      <c r="N34" s="259"/>
    </row>
    <row r="35" spans="1:14" s="260" customFormat="1">
      <c r="A35" s="261">
        <v>27</v>
      </c>
      <c r="B35" s="262"/>
      <c r="C35" s="263" t="s">
        <v>1143</v>
      </c>
      <c r="D35" s="264" t="s">
        <v>291</v>
      </c>
      <c r="E35" s="265">
        <v>15</v>
      </c>
      <c r="F35" s="266">
        <f>H35+J35</f>
        <v>0</v>
      </c>
      <c r="G35" s="266">
        <f t="shared" si="1"/>
        <v>0</v>
      </c>
      <c r="H35" s="267"/>
      <c r="I35" s="266">
        <f t="shared" si="2"/>
        <v>0</v>
      </c>
      <c r="J35" s="267"/>
      <c r="K35" s="268">
        <f>ROUND(E35*J35,2)</f>
        <v>0</v>
      </c>
      <c r="L35" s="269">
        <v>21</v>
      </c>
      <c r="M35" s="269">
        <f>G35*(1+L35/100)</f>
        <v>0</v>
      </c>
      <c r="N35" s="259"/>
    </row>
    <row r="36" spans="1:14" s="260" customFormat="1">
      <c r="A36" s="261">
        <v>28</v>
      </c>
      <c r="B36" s="262" t="s">
        <v>1144</v>
      </c>
      <c r="C36" s="263" t="s">
        <v>1145</v>
      </c>
      <c r="D36" s="264" t="s">
        <v>459</v>
      </c>
      <c r="E36" s="265">
        <v>4</v>
      </c>
      <c r="F36" s="266">
        <f t="shared" ref="F36:F43" si="8">H36+J36</f>
        <v>0</v>
      </c>
      <c r="G36" s="266">
        <f t="shared" si="1"/>
        <v>0</v>
      </c>
      <c r="H36" s="267"/>
      <c r="I36" s="266">
        <f t="shared" si="2"/>
        <v>0</v>
      </c>
      <c r="J36" s="267"/>
      <c r="K36" s="268">
        <f t="shared" ref="K36:K43" si="9">ROUND(E36*J36,2)</f>
        <v>0</v>
      </c>
      <c r="L36" s="269">
        <v>21</v>
      </c>
      <c r="M36" s="269">
        <f t="shared" ref="M36:M43" si="10">G36*(1+L36/100)</f>
        <v>0</v>
      </c>
      <c r="N36" s="259"/>
    </row>
    <row r="37" spans="1:14" s="260" customFormat="1">
      <c r="A37" s="261">
        <v>29</v>
      </c>
      <c r="B37" s="262"/>
      <c r="C37" s="263" t="s">
        <v>1146</v>
      </c>
      <c r="D37" s="264" t="s">
        <v>459</v>
      </c>
      <c r="E37" s="265">
        <v>4</v>
      </c>
      <c r="F37" s="266">
        <f t="shared" si="8"/>
        <v>0</v>
      </c>
      <c r="G37" s="266">
        <f t="shared" si="1"/>
        <v>0</v>
      </c>
      <c r="H37" s="267"/>
      <c r="I37" s="266">
        <f t="shared" si="2"/>
        <v>0</v>
      </c>
      <c r="J37" s="267"/>
      <c r="K37" s="268">
        <f t="shared" si="9"/>
        <v>0</v>
      </c>
      <c r="L37" s="269">
        <v>21</v>
      </c>
      <c r="M37" s="269">
        <f t="shared" si="10"/>
        <v>0</v>
      </c>
      <c r="N37" s="259"/>
    </row>
    <row r="38" spans="1:14" s="260" customFormat="1">
      <c r="A38" s="261">
        <v>30</v>
      </c>
      <c r="B38" s="262"/>
      <c r="C38" s="263" t="s">
        <v>1147</v>
      </c>
      <c r="D38" s="264" t="s">
        <v>459</v>
      </c>
      <c r="E38" s="265">
        <v>7</v>
      </c>
      <c r="F38" s="266">
        <f t="shared" si="8"/>
        <v>0</v>
      </c>
      <c r="G38" s="266">
        <f t="shared" si="1"/>
        <v>0</v>
      </c>
      <c r="H38" s="267"/>
      <c r="I38" s="266">
        <f t="shared" si="2"/>
        <v>0</v>
      </c>
      <c r="J38" s="267"/>
      <c r="K38" s="268">
        <f t="shared" si="9"/>
        <v>0</v>
      </c>
      <c r="L38" s="269">
        <v>21</v>
      </c>
      <c r="M38" s="269">
        <f t="shared" si="10"/>
        <v>0</v>
      </c>
      <c r="N38" s="259"/>
    </row>
    <row r="39" spans="1:14" s="260" customFormat="1">
      <c r="A39" s="261">
        <v>31</v>
      </c>
      <c r="B39" s="262"/>
      <c r="C39" s="263" t="s">
        <v>1148</v>
      </c>
      <c r="D39" s="264" t="s">
        <v>459</v>
      </c>
      <c r="E39" s="265">
        <v>1</v>
      </c>
      <c r="F39" s="266">
        <f t="shared" si="8"/>
        <v>0</v>
      </c>
      <c r="G39" s="266">
        <f t="shared" si="1"/>
        <v>0</v>
      </c>
      <c r="H39" s="267"/>
      <c r="I39" s="266">
        <f t="shared" si="2"/>
        <v>0</v>
      </c>
      <c r="J39" s="267"/>
      <c r="K39" s="268">
        <f t="shared" si="9"/>
        <v>0</v>
      </c>
      <c r="L39" s="269">
        <v>21</v>
      </c>
      <c r="M39" s="269">
        <f t="shared" si="10"/>
        <v>0</v>
      </c>
      <c r="N39" s="259"/>
    </row>
    <row r="40" spans="1:14" s="260" customFormat="1">
      <c r="A40" s="261">
        <v>32</v>
      </c>
      <c r="B40" s="262"/>
      <c r="C40" s="263" t="s">
        <v>1149</v>
      </c>
      <c r="D40" s="264" t="s">
        <v>459</v>
      </c>
      <c r="E40" s="265">
        <v>1</v>
      </c>
      <c r="F40" s="266">
        <f t="shared" si="8"/>
        <v>0</v>
      </c>
      <c r="G40" s="266">
        <f t="shared" si="1"/>
        <v>0</v>
      </c>
      <c r="H40" s="267"/>
      <c r="I40" s="266">
        <f t="shared" si="2"/>
        <v>0</v>
      </c>
      <c r="J40" s="267"/>
      <c r="K40" s="268">
        <f t="shared" si="9"/>
        <v>0</v>
      </c>
      <c r="L40" s="269">
        <v>21</v>
      </c>
      <c r="M40" s="269">
        <f t="shared" si="10"/>
        <v>0</v>
      </c>
      <c r="N40" s="259"/>
    </row>
    <row r="41" spans="1:14" s="260" customFormat="1">
      <c r="A41" s="261">
        <v>33</v>
      </c>
      <c r="B41" s="262"/>
      <c r="C41" s="263" t="s">
        <v>1150</v>
      </c>
      <c r="D41" s="264" t="s">
        <v>156</v>
      </c>
      <c r="E41" s="265">
        <v>18</v>
      </c>
      <c r="F41" s="266">
        <f t="shared" si="8"/>
        <v>0</v>
      </c>
      <c r="G41" s="266">
        <f t="shared" ref="G41:G42" si="11">ROUND(E41*F41,2)</f>
        <v>0</v>
      </c>
      <c r="H41" s="267"/>
      <c r="I41" s="266">
        <f t="shared" si="2"/>
        <v>0</v>
      </c>
      <c r="J41" s="267"/>
      <c r="K41" s="268">
        <f t="shared" si="9"/>
        <v>0</v>
      </c>
      <c r="L41" s="269">
        <v>21</v>
      </c>
      <c r="M41" s="269">
        <f t="shared" si="10"/>
        <v>0</v>
      </c>
      <c r="N41" s="259"/>
    </row>
    <row r="42" spans="1:14" s="260" customFormat="1">
      <c r="A42" s="261">
        <v>34</v>
      </c>
      <c r="B42" s="262" t="s">
        <v>1151</v>
      </c>
      <c r="C42" s="263" t="s">
        <v>1152</v>
      </c>
      <c r="D42" s="264" t="s">
        <v>412</v>
      </c>
      <c r="E42" s="265">
        <v>20</v>
      </c>
      <c r="F42" s="266">
        <f t="shared" si="8"/>
        <v>0</v>
      </c>
      <c r="G42" s="266">
        <f t="shared" si="11"/>
        <v>0</v>
      </c>
      <c r="H42" s="267"/>
      <c r="I42" s="266">
        <f t="shared" si="2"/>
        <v>0</v>
      </c>
      <c r="J42" s="267"/>
      <c r="K42" s="268">
        <f t="shared" si="9"/>
        <v>0</v>
      </c>
      <c r="L42" s="269">
        <v>21</v>
      </c>
      <c r="M42" s="269">
        <f t="shared" si="10"/>
        <v>0</v>
      </c>
      <c r="N42" s="259"/>
    </row>
    <row r="43" spans="1:14" s="260" customFormat="1">
      <c r="A43" s="261">
        <v>35</v>
      </c>
      <c r="B43" s="262"/>
      <c r="C43" s="263" t="s">
        <v>1153</v>
      </c>
      <c r="D43" s="264" t="s">
        <v>412</v>
      </c>
      <c r="E43" s="265">
        <v>1</v>
      </c>
      <c r="F43" s="266">
        <f t="shared" si="8"/>
        <v>0</v>
      </c>
      <c r="G43" s="266">
        <f t="shared" ref="G43" si="12">E43*F43</f>
        <v>0</v>
      </c>
      <c r="H43" s="267"/>
      <c r="I43" s="266">
        <f t="shared" si="2"/>
        <v>0</v>
      </c>
      <c r="J43" s="267"/>
      <c r="K43" s="268">
        <f t="shared" si="9"/>
        <v>0</v>
      </c>
      <c r="L43" s="269">
        <v>21</v>
      </c>
      <c r="M43" s="269">
        <f t="shared" si="10"/>
        <v>0</v>
      </c>
      <c r="N43" s="259"/>
    </row>
    <row r="44" spans="1:14">
      <c r="A44" s="272" t="s">
        <v>1105</v>
      </c>
      <c r="B44" s="273" t="s">
        <v>1154</v>
      </c>
      <c r="C44" s="274" t="s">
        <v>1155</v>
      </c>
      <c r="D44" s="275"/>
      <c r="E44" s="276"/>
      <c r="F44" s="277"/>
      <c r="G44" s="277">
        <f>SUM(G45:G61)</f>
        <v>0</v>
      </c>
      <c r="H44" s="277"/>
      <c r="I44" s="278">
        <f>SUM(I45:I61)</f>
        <v>0</v>
      </c>
      <c r="J44" s="277"/>
      <c r="K44" s="279">
        <f>SUM(K45:K61)</f>
        <v>0</v>
      </c>
      <c r="L44" s="258"/>
      <c r="M44" s="258">
        <f>SUM(M45:M61)</f>
        <v>0</v>
      </c>
    </row>
    <row r="45" spans="1:14">
      <c r="A45" s="261">
        <v>36</v>
      </c>
      <c r="B45" s="262" t="s">
        <v>1156</v>
      </c>
      <c r="C45" s="263" t="s">
        <v>1157</v>
      </c>
      <c r="D45" s="264" t="s">
        <v>412</v>
      </c>
      <c r="E45" s="265">
        <v>4</v>
      </c>
      <c r="F45" s="266">
        <f t="shared" ref="F45:F61" si="13">H45+J45</f>
        <v>0</v>
      </c>
      <c r="G45" s="266">
        <f t="shared" ref="G45:G49" si="14">ROUND(E45*F45,2)</f>
        <v>0</v>
      </c>
      <c r="H45" s="267"/>
      <c r="I45" s="266">
        <f>ROUND(E45*H45,2)</f>
        <v>0</v>
      </c>
      <c r="J45" s="267"/>
      <c r="K45" s="268">
        <f>ROUND(E45*J45,2)</f>
        <v>0</v>
      </c>
      <c r="L45" s="269">
        <v>21</v>
      </c>
      <c r="M45" s="269">
        <f>G45*(1+L45/100)</f>
        <v>0</v>
      </c>
    </row>
    <row r="46" spans="1:14">
      <c r="A46" s="261">
        <v>37</v>
      </c>
      <c r="B46" s="262" t="s">
        <v>1158</v>
      </c>
      <c r="C46" s="263" t="s">
        <v>1159</v>
      </c>
      <c r="D46" s="264" t="s">
        <v>412</v>
      </c>
      <c r="E46" s="265">
        <v>4</v>
      </c>
      <c r="F46" s="266">
        <f t="shared" si="13"/>
        <v>0</v>
      </c>
      <c r="G46" s="266">
        <f t="shared" si="14"/>
        <v>0</v>
      </c>
      <c r="H46" s="267"/>
      <c r="I46" s="266">
        <f>ROUND(E46*H46,2)</f>
        <v>0</v>
      </c>
      <c r="J46" s="267"/>
      <c r="K46" s="268">
        <f>ROUND(E46*J46,2)</f>
        <v>0</v>
      </c>
      <c r="L46" s="269">
        <v>21</v>
      </c>
      <c r="M46" s="269">
        <f t="shared" ref="M46:M61" si="15">G46*(1+L46/100)</f>
        <v>0</v>
      </c>
    </row>
    <row r="47" spans="1:14" ht="24">
      <c r="A47" s="261">
        <v>38</v>
      </c>
      <c r="B47" s="262" t="s">
        <v>1160</v>
      </c>
      <c r="C47" s="263" t="s">
        <v>1161</v>
      </c>
      <c r="D47" s="264" t="s">
        <v>412</v>
      </c>
      <c r="E47" s="265">
        <v>4</v>
      </c>
      <c r="F47" s="266">
        <f t="shared" si="13"/>
        <v>0</v>
      </c>
      <c r="G47" s="266">
        <f t="shared" si="14"/>
        <v>0</v>
      </c>
      <c r="H47" s="267"/>
      <c r="I47" s="266">
        <f>ROUND(E47*H47,2)</f>
        <v>0</v>
      </c>
      <c r="J47" s="267"/>
      <c r="K47" s="268">
        <f>ROUND(E47*J47,2)</f>
        <v>0</v>
      </c>
      <c r="L47" s="269">
        <v>21</v>
      </c>
      <c r="M47" s="269">
        <f t="shared" si="15"/>
        <v>0</v>
      </c>
    </row>
    <row r="48" spans="1:14" ht="24">
      <c r="A48" s="261">
        <v>39</v>
      </c>
      <c r="B48" s="263" t="s">
        <v>1162</v>
      </c>
      <c r="C48" s="263" t="s">
        <v>1163</v>
      </c>
      <c r="D48" s="264" t="s">
        <v>199</v>
      </c>
      <c r="E48" s="265">
        <v>6.4</v>
      </c>
      <c r="F48" s="266">
        <f t="shared" si="13"/>
        <v>0</v>
      </c>
      <c r="G48" s="266">
        <f t="shared" si="14"/>
        <v>0</v>
      </c>
      <c r="H48" s="267"/>
      <c r="I48" s="266">
        <f>ROUND(E48*H48,2)</f>
        <v>0</v>
      </c>
      <c r="J48" s="267"/>
      <c r="K48" s="268">
        <f>ROUND(E48*J48,2)</f>
        <v>0</v>
      </c>
      <c r="L48" s="269">
        <v>21</v>
      </c>
      <c r="M48" s="269">
        <f t="shared" si="15"/>
        <v>0</v>
      </c>
    </row>
    <row r="49" spans="1:14" ht="24">
      <c r="A49" s="261">
        <v>40</v>
      </c>
      <c r="B49" s="263" t="s">
        <v>1164</v>
      </c>
      <c r="C49" s="263" t="s">
        <v>1165</v>
      </c>
      <c r="D49" s="264" t="s">
        <v>412</v>
      </c>
      <c r="E49" s="265">
        <v>4</v>
      </c>
      <c r="F49" s="266">
        <f t="shared" si="13"/>
        <v>0</v>
      </c>
      <c r="G49" s="266">
        <f t="shared" si="14"/>
        <v>0</v>
      </c>
      <c r="H49" s="267"/>
      <c r="I49" s="266">
        <f>ROUND(E49*H49,2)</f>
        <v>0</v>
      </c>
      <c r="J49" s="267"/>
      <c r="K49" s="268">
        <f>ROUND(E49*J49,2)</f>
        <v>0</v>
      </c>
      <c r="L49" s="269">
        <v>21</v>
      </c>
      <c r="M49" s="269">
        <f t="shared" si="15"/>
        <v>0</v>
      </c>
    </row>
    <row r="50" spans="1:14" ht="24">
      <c r="A50" s="261">
        <v>41</v>
      </c>
      <c r="B50" s="263" t="s">
        <v>1166</v>
      </c>
      <c r="C50" s="263" t="s">
        <v>1167</v>
      </c>
      <c r="D50" s="264" t="s">
        <v>193</v>
      </c>
      <c r="E50" s="265">
        <v>190</v>
      </c>
      <c r="F50" s="266">
        <f t="shared" si="13"/>
        <v>0</v>
      </c>
      <c r="G50" s="266">
        <f t="shared" ref="G50:G53" si="16">E50*F50</f>
        <v>0</v>
      </c>
      <c r="H50" s="267"/>
      <c r="I50" s="266">
        <f t="shared" ref="I50:I53" si="17">ROUND(E50*H50,2)</f>
        <v>0</v>
      </c>
      <c r="J50" s="267"/>
      <c r="K50" s="268">
        <f t="shared" ref="K50:K53" si="18">ROUND(E50*J50,2)</f>
        <v>0</v>
      </c>
      <c r="L50" s="269">
        <v>21</v>
      </c>
      <c r="M50" s="269">
        <f t="shared" si="15"/>
        <v>0</v>
      </c>
    </row>
    <row r="51" spans="1:14" ht="24">
      <c r="A51" s="261">
        <v>42</v>
      </c>
      <c r="B51" s="263" t="s">
        <v>1168</v>
      </c>
      <c r="C51" s="263" t="s">
        <v>1169</v>
      </c>
      <c r="D51" s="264" t="s">
        <v>193</v>
      </c>
      <c r="E51" s="265">
        <v>190</v>
      </c>
      <c r="F51" s="266">
        <f t="shared" si="13"/>
        <v>0</v>
      </c>
      <c r="G51" s="266">
        <f t="shared" si="16"/>
        <v>0</v>
      </c>
      <c r="H51" s="267"/>
      <c r="I51" s="266">
        <f t="shared" si="17"/>
        <v>0</v>
      </c>
      <c r="J51" s="267"/>
      <c r="K51" s="268">
        <f t="shared" si="18"/>
        <v>0</v>
      </c>
      <c r="L51" s="269">
        <v>21</v>
      </c>
      <c r="M51" s="269">
        <f t="shared" si="15"/>
        <v>0</v>
      </c>
    </row>
    <row r="52" spans="1:14">
      <c r="A52" s="261">
        <v>43</v>
      </c>
      <c r="B52" s="263" t="s">
        <v>1170</v>
      </c>
      <c r="C52" s="263" t="s">
        <v>1171</v>
      </c>
      <c r="D52" s="264" t="s">
        <v>193</v>
      </c>
      <c r="E52" s="265">
        <v>190</v>
      </c>
      <c r="F52" s="266">
        <f t="shared" si="13"/>
        <v>0</v>
      </c>
      <c r="G52" s="266">
        <f t="shared" si="16"/>
        <v>0</v>
      </c>
      <c r="H52" s="267"/>
      <c r="I52" s="266">
        <f t="shared" si="17"/>
        <v>0</v>
      </c>
      <c r="J52" s="267"/>
      <c r="K52" s="268">
        <f t="shared" si="18"/>
        <v>0</v>
      </c>
      <c r="L52" s="269">
        <v>21</v>
      </c>
      <c r="M52" s="269">
        <f t="shared" si="15"/>
        <v>0</v>
      </c>
    </row>
    <row r="53" spans="1:14" s="260" customFormat="1" ht="24">
      <c r="A53" s="261">
        <v>44</v>
      </c>
      <c r="B53" s="263" t="s">
        <v>1172</v>
      </c>
      <c r="C53" s="263" t="s">
        <v>1173</v>
      </c>
      <c r="D53" s="264" t="s">
        <v>139</v>
      </c>
      <c r="E53" s="265">
        <v>66.5</v>
      </c>
      <c r="F53" s="266">
        <f t="shared" si="13"/>
        <v>0</v>
      </c>
      <c r="G53" s="266">
        <f t="shared" si="16"/>
        <v>0</v>
      </c>
      <c r="H53" s="267"/>
      <c r="I53" s="266">
        <f t="shared" si="17"/>
        <v>0</v>
      </c>
      <c r="J53" s="267"/>
      <c r="K53" s="268">
        <f t="shared" si="18"/>
        <v>0</v>
      </c>
      <c r="L53" s="269">
        <v>21</v>
      </c>
      <c r="M53" s="269">
        <f t="shared" si="15"/>
        <v>0</v>
      </c>
      <c r="N53" s="259"/>
    </row>
    <row r="54" spans="1:14" ht="24">
      <c r="A54" s="261">
        <v>45</v>
      </c>
      <c r="B54" s="263" t="s">
        <v>1174</v>
      </c>
      <c r="C54" s="263" t="s">
        <v>1175</v>
      </c>
      <c r="D54" s="264" t="s">
        <v>199</v>
      </c>
      <c r="E54" s="265">
        <v>6</v>
      </c>
      <c r="F54" s="266">
        <f t="shared" si="13"/>
        <v>0</v>
      </c>
      <c r="G54" s="266">
        <f t="shared" ref="G54:G58" si="19">ROUND(E54*F54,2)</f>
        <v>0</v>
      </c>
      <c r="H54" s="267"/>
      <c r="I54" s="266">
        <f>ROUND(E54*H54,2)</f>
        <v>0</v>
      </c>
      <c r="J54" s="267"/>
      <c r="K54" s="268">
        <f>ROUND(E54*J54,2)</f>
        <v>0</v>
      </c>
      <c r="L54" s="269">
        <v>21</v>
      </c>
      <c r="M54" s="269">
        <f t="shared" si="15"/>
        <v>0</v>
      </c>
    </row>
    <row r="55" spans="1:14" ht="24">
      <c r="A55" s="261">
        <v>46</v>
      </c>
      <c r="B55" s="263" t="s">
        <v>1176</v>
      </c>
      <c r="C55" s="263" t="s">
        <v>1177</v>
      </c>
      <c r="D55" s="264" t="s">
        <v>193</v>
      </c>
      <c r="E55" s="265">
        <v>190</v>
      </c>
      <c r="F55" s="266">
        <f t="shared" si="13"/>
        <v>0</v>
      </c>
      <c r="G55" s="266">
        <f t="shared" si="19"/>
        <v>0</v>
      </c>
      <c r="H55" s="267"/>
      <c r="I55" s="266">
        <f t="shared" ref="I55:I58" si="20">ROUND(E55*H55,2)</f>
        <v>0</v>
      </c>
      <c r="J55" s="267"/>
      <c r="K55" s="268">
        <f t="shared" ref="K55:K58" si="21">ROUND(E55*J55,2)</f>
        <v>0</v>
      </c>
      <c r="L55" s="269">
        <v>21</v>
      </c>
      <c r="M55" s="269">
        <f t="shared" si="15"/>
        <v>0</v>
      </c>
    </row>
    <row r="56" spans="1:14">
      <c r="A56" s="261">
        <v>47</v>
      </c>
      <c r="B56" s="263" t="s">
        <v>1178</v>
      </c>
      <c r="C56" s="263" t="s">
        <v>1179</v>
      </c>
      <c r="D56" s="264" t="s">
        <v>1180</v>
      </c>
      <c r="E56" s="265">
        <v>40</v>
      </c>
      <c r="F56" s="266">
        <f t="shared" si="13"/>
        <v>0</v>
      </c>
      <c r="G56" s="266">
        <f t="shared" si="19"/>
        <v>0</v>
      </c>
      <c r="H56" s="267"/>
      <c r="I56" s="266">
        <f t="shared" si="20"/>
        <v>0</v>
      </c>
      <c r="J56" s="267"/>
      <c r="K56" s="268">
        <f t="shared" si="21"/>
        <v>0</v>
      </c>
      <c r="L56" s="269">
        <v>21</v>
      </c>
      <c r="M56" s="269">
        <f t="shared" si="15"/>
        <v>0</v>
      </c>
    </row>
    <row r="57" spans="1:14">
      <c r="A57" s="261">
        <v>48</v>
      </c>
      <c r="B57" s="263"/>
      <c r="C57" s="263" t="s">
        <v>1181</v>
      </c>
      <c r="D57" s="264" t="s">
        <v>412</v>
      </c>
      <c r="E57" s="265">
        <v>1</v>
      </c>
      <c r="F57" s="266">
        <f t="shared" si="13"/>
        <v>0</v>
      </c>
      <c r="G57" s="266">
        <f t="shared" si="19"/>
        <v>0</v>
      </c>
      <c r="H57" s="267"/>
      <c r="I57" s="266">
        <f t="shared" si="20"/>
        <v>0</v>
      </c>
      <c r="J57" s="267"/>
      <c r="K57" s="268">
        <f t="shared" si="21"/>
        <v>0</v>
      </c>
      <c r="L57" s="269">
        <v>21</v>
      </c>
      <c r="M57" s="269">
        <f t="shared" si="15"/>
        <v>0</v>
      </c>
    </row>
    <row r="58" spans="1:14">
      <c r="A58" s="261">
        <v>49</v>
      </c>
      <c r="B58" s="263"/>
      <c r="C58" s="263" t="s">
        <v>1182</v>
      </c>
      <c r="D58" s="264" t="s">
        <v>412</v>
      </c>
      <c r="E58" s="265">
        <v>1</v>
      </c>
      <c r="F58" s="266">
        <f t="shared" si="13"/>
        <v>0</v>
      </c>
      <c r="G58" s="266">
        <f t="shared" si="19"/>
        <v>0</v>
      </c>
      <c r="H58" s="267"/>
      <c r="I58" s="266">
        <f t="shared" si="20"/>
        <v>0</v>
      </c>
      <c r="J58" s="267"/>
      <c r="K58" s="268">
        <f t="shared" si="21"/>
        <v>0</v>
      </c>
      <c r="L58" s="269">
        <v>21</v>
      </c>
      <c r="M58" s="269">
        <f t="shared" si="15"/>
        <v>0</v>
      </c>
    </row>
    <row r="59" spans="1:14">
      <c r="A59" s="261">
        <v>50</v>
      </c>
      <c r="B59" s="262" t="s">
        <v>1183</v>
      </c>
      <c r="C59" s="263" t="s">
        <v>1184</v>
      </c>
      <c r="D59" s="264" t="s">
        <v>199</v>
      </c>
      <c r="E59" s="280">
        <v>11.6</v>
      </c>
      <c r="F59" s="266">
        <f t="shared" si="13"/>
        <v>0</v>
      </c>
      <c r="G59" s="281">
        <f t="shared" ref="G59" si="22">E59*F59</f>
        <v>0</v>
      </c>
      <c r="H59" s="267"/>
      <c r="I59" s="266">
        <f>ROUND(E59*H59,2)</f>
        <v>0</v>
      </c>
      <c r="J59" s="267"/>
      <c r="K59" s="268">
        <f>ROUND(E59*J59,2)</f>
        <v>0</v>
      </c>
      <c r="L59" s="282">
        <v>21</v>
      </c>
      <c r="M59" s="282">
        <f t="shared" si="15"/>
        <v>0</v>
      </c>
    </row>
    <row r="60" spans="1:14" ht="24">
      <c r="A60" s="261">
        <v>51</v>
      </c>
      <c r="B60" s="263" t="s">
        <v>1185</v>
      </c>
      <c r="C60" s="263" t="s">
        <v>1186</v>
      </c>
      <c r="D60" s="264" t="s">
        <v>1187</v>
      </c>
      <c r="E60" s="265">
        <v>0.2</v>
      </c>
      <c r="F60" s="266">
        <f t="shared" si="13"/>
        <v>0</v>
      </c>
      <c r="G60" s="266">
        <f t="shared" ref="G60:G61" si="23">ROUND(E60*F60,2)</f>
        <v>0</v>
      </c>
      <c r="H60" s="267"/>
      <c r="I60" s="266">
        <f t="shared" ref="I60:I61" si="24">ROUND(E60*H60,2)</f>
        <v>0</v>
      </c>
      <c r="J60" s="267"/>
      <c r="K60" s="268">
        <f t="shared" ref="K60:K61" si="25">ROUND(E60*J60,2)</f>
        <v>0</v>
      </c>
      <c r="L60" s="269">
        <v>21</v>
      </c>
      <c r="M60" s="269">
        <f t="shared" si="15"/>
        <v>0</v>
      </c>
    </row>
    <row r="61" spans="1:14">
      <c r="A61" s="261">
        <v>52</v>
      </c>
      <c r="B61" s="263" t="s">
        <v>1188</v>
      </c>
      <c r="C61" s="263" t="s">
        <v>1189</v>
      </c>
      <c r="D61" s="264" t="s">
        <v>156</v>
      </c>
      <c r="E61" s="265">
        <v>4</v>
      </c>
      <c r="F61" s="266">
        <f t="shared" si="13"/>
        <v>0</v>
      </c>
      <c r="G61" s="266">
        <f t="shared" si="23"/>
        <v>0</v>
      </c>
      <c r="H61" s="267"/>
      <c r="I61" s="266">
        <f t="shared" si="24"/>
        <v>0</v>
      </c>
      <c r="J61" s="267"/>
      <c r="K61" s="268">
        <f t="shared" si="25"/>
        <v>0</v>
      </c>
      <c r="L61" s="269">
        <v>21</v>
      </c>
      <c r="M61" s="269">
        <f t="shared" si="15"/>
        <v>0</v>
      </c>
    </row>
    <row r="62" spans="1:14">
      <c r="A62" s="272" t="s">
        <v>1105</v>
      </c>
      <c r="B62" s="273" t="s">
        <v>71</v>
      </c>
      <c r="C62" s="274" t="s">
        <v>1190</v>
      </c>
      <c r="D62" s="275"/>
      <c r="E62" s="276"/>
      <c r="F62" s="277"/>
      <c r="G62" s="277">
        <f>SUM(G63:G66)</f>
        <v>0</v>
      </c>
      <c r="H62" s="277"/>
      <c r="I62" s="278">
        <f>SUM(I63:I66)</f>
        <v>0</v>
      </c>
      <c r="J62" s="277"/>
      <c r="K62" s="279">
        <f>SUM(K63:K66)</f>
        <v>0</v>
      </c>
      <c r="L62" s="258"/>
      <c r="M62" s="258">
        <f>SUM(M63:M69)</f>
        <v>0</v>
      </c>
    </row>
    <row r="63" spans="1:14">
      <c r="A63" s="261">
        <v>53</v>
      </c>
      <c r="B63" s="262"/>
      <c r="C63" s="263" t="s">
        <v>1191</v>
      </c>
      <c r="D63" s="283" t="s">
        <v>1192</v>
      </c>
      <c r="E63" s="280">
        <v>1</v>
      </c>
      <c r="F63" s="281">
        <f t="shared" ref="F63:F66" si="26">H63+J63</f>
        <v>0</v>
      </c>
      <c r="G63" s="281">
        <f t="shared" ref="G63:G66" si="27">E63*F63</f>
        <v>0</v>
      </c>
      <c r="H63" s="284"/>
      <c r="I63" s="285">
        <f t="shared" ref="I63:I65" si="28">ROUND(E63*H63,2)</f>
        <v>0</v>
      </c>
      <c r="J63" s="286"/>
      <c r="K63" s="287">
        <f t="shared" ref="K63:K65" si="29">ROUND(E63*J63,2)</f>
        <v>0</v>
      </c>
      <c r="L63" s="282">
        <v>21</v>
      </c>
      <c r="M63" s="282">
        <f t="shared" ref="M63:M66" si="30">G63*(1+L63/100)</f>
        <v>0</v>
      </c>
    </row>
    <row r="64" spans="1:14">
      <c r="A64" s="261">
        <v>54</v>
      </c>
      <c r="B64" s="262"/>
      <c r="C64" s="263" t="s">
        <v>1193</v>
      </c>
      <c r="D64" s="283" t="s">
        <v>412</v>
      </c>
      <c r="E64" s="280">
        <v>9</v>
      </c>
      <c r="F64" s="281">
        <f t="shared" si="26"/>
        <v>0</v>
      </c>
      <c r="G64" s="281">
        <f t="shared" si="27"/>
        <v>0</v>
      </c>
      <c r="H64" s="284"/>
      <c r="I64" s="285">
        <f t="shared" si="28"/>
        <v>0</v>
      </c>
      <c r="J64" s="286"/>
      <c r="K64" s="287">
        <f t="shared" si="29"/>
        <v>0</v>
      </c>
      <c r="L64" s="282">
        <v>21</v>
      </c>
      <c r="M64" s="282">
        <f t="shared" si="30"/>
        <v>0</v>
      </c>
    </row>
    <row r="65" spans="1:14">
      <c r="A65" s="261">
        <v>55</v>
      </c>
      <c r="B65" s="262"/>
      <c r="C65" s="263" t="s">
        <v>1194</v>
      </c>
      <c r="D65" s="283" t="s">
        <v>412</v>
      </c>
      <c r="E65" s="280">
        <v>1</v>
      </c>
      <c r="F65" s="281">
        <f t="shared" si="26"/>
        <v>0</v>
      </c>
      <c r="G65" s="281">
        <f t="shared" si="27"/>
        <v>0</v>
      </c>
      <c r="H65" s="284"/>
      <c r="I65" s="285">
        <f t="shared" si="28"/>
        <v>0</v>
      </c>
      <c r="J65" s="286"/>
      <c r="K65" s="287">
        <f t="shared" si="29"/>
        <v>0</v>
      </c>
      <c r="L65" s="282">
        <v>21</v>
      </c>
      <c r="M65" s="282">
        <f t="shared" si="30"/>
        <v>0</v>
      </c>
    </row>
    <row r="66" spans="1:14">
      <c r="A66" s="261">
        <v>56</v>
      </c>
      <c r="B66" s="262"/>
      <c r="C66" s="263" t="s">
        <v>1195</v>
      </c>
      <c r="D66" s="264" t="s">
        <v>199</v>
      </c>
      <c r="E66" s="280">
        <v>1</v>
      </c>
      <c r="F66" s="266">
        <f t="shared" si="26"/>
        <v>0</v>
      </c>
      <c r="G66" s="281">
        <f t="shared" si="27"/>
        <v>0</v>
      </c>
      <c r="H66" s="267"/>
      <c r="I66" s="266">
        <f>ROUND(E66*H66,2)</f>
        <v>0</v>
      </c>
      <c r="J66" s="267"/>
      <c r="K66" s="268">
        <f>ROUND(E66*J66,2)</f>
        <v>0</v>
      </c>
      <c r="L66" s="282">
        <v>21</v>
      </c>
      <c r="M66" s="282">
        <f t="shared" si="30"/>
        <v>0</v>
      </c>
    </row>
    <row r="67" spans="1:14">
      <c r="A67" s="272" t="s">
        <v>1105</v>
      </c>
      <c r="B67" s="273" t="s">
        <v>1196</v>
      </c>
      <c r="C67" s="274" t="s">
        <v>980</v>
      </c>
      <c r="D67" s="275"/>
      <c r="E67" s="276"/>
      <c r="F67" s="277"/>
      <c r="G67" s="277">
        <f>SUM(G68:G73)</f>
        <v>0</v>
      </c>
      <c r="H67" s="277"/>
      <c r="I67" s="278">
        <f>SUM(I68:I73)</f>
        <v>0</v>
      </c>
      <c r="J67" s="277"/>
      <c r="K67" s="279">
        <f>SUM(K68:K73)</f>
        <v>0</v>
      </c>
      <c r="L67" s="258"/>
      <c r="M67" s="258">
        <f>SUM(M68:M73)</f>
        <v>0</v>
      </c>
    </row>
    <row r="68" spans="1:14">
      <c r="A68" s="261">
        <v>57</v>
      </c>
      <c r="B68" s="262" t="s">
        <v>1197</v>
      </c>
      <c r="C68" s="263" t="s">
        <v>1198</v>
      </c>
      <c r="D68" s="283" t="s">
        <v>1192</v>
      </c>
      <c r="E68" s="280">
        <v>1</v>
      </c>
      <c r="F68" s="281">
        <f t="shared" ref="F68:F73" si="31">H68+J68</f>
        <v>0</v>
      </c>
      <c r="G68" s="281">
        <f t="shared" ref="G68:G73" si="32">E68*F68</f>
        <v>0</v>
      </c>
      <c r="H68" s="284"/>
      <c r="I68" s="285">
        <f t="shared" ref="I68:I69" si="33">ROUND(E68*H68,2)</f>
        <v>0</v>
      </c>
      <c r="J68" s="286"/>
      <c r="K68" s="287">
        <f t="shared" ref="K68:K70" si="34">ROUND(E68*J68,2)</f>
        <v>0</v>
      </c>
      <c r="L68" s="282">
        <v>21</v>
      </c>
      <c r="M68" s="282">
        <f t="shared" ref="M68:M73" si="35">G68*(1+L68/100)</f>
        <v>0</v>
      </c>
    </row>
    <row r="69" spans="1:14">
      <c r="A69" s="288">
        <v>60</v>
      </c>
      <c r="B69" s="289" t="s">
        <v>1199</v>
      </c>
      <c r="C69" s="290" t="s">
        <v>1200</v>
      </c>
      <c r="D69" s="291" t="s">
        <v>1192</v>
      </c>
      <c r="E69" s="280">
        <v>1</v>
      </c>
      <c r="F69" s="292">
        <f t="shared" si="31"/>
        <v>0</v>
      </c>
      <c r="G69" s="281">
        <f t="shared" si="32"/>
        <v>0</v>
      </c>
      <c r="H69" s="293"/>
      <c r="I69" s="294">
        <f t="shared" si="33"/>
        <v>0</v>
      </c>
      <c r="J69" s="295"/>
      <c r="K69" s="296">
        <f t="shared" si="34"/>
        <v>0</v>
      </c>
      <c r="L69" s="282">
        <v>21</v>
      </c>
      <c r="M69" s="282">
        <f t="shared" si="35"/>
        <v>0</v>
      </c>
    </row>
    <row r="70" spans="1:14">
      <c r="A70" s="288">
        <v>62</v>
      </c>
      <c r="B70" s="262" t="s">
        <v>1201</v>
      </c>
      <c r="C70" s="263" t="s">
        <v>1202</v>
      </c>
      <c r="D70" s="264" t="s">
        <v>412</v>
      </c>
      <c r="E70" s="280">
        <v>1</v>
      </c>
      <c r="F70" s="266">
        <f t="shared" si="31"/>
        <v>0</v>
      </c>
      <c r="G70" s="281">
        <f t="shared" si="32"/>
        <v>0</v>
      </c>
      <c r="H70" s="293"/>
      <c r="I70" s="266">
        <f>ROUND(E70*H70,2)</f>
        <v>0</v>
      </c>
      <c r="J70" s="267"/>
      <c r="K70" s="268">
        <f t="shared" si="34"/>
        <v>0</v>
      </c>
      <c r="L70" s="269">
        <v>21</v>
      </c>
      <c r="M70" s="269">
        <f t="shared" si="35"/>
        <v>0</v>
      </c>
    </row>
    <row r="71" spans="1:14">
      <c r="A71" s="261">
        <v>63</v>
      </c>
      <c r="B71" s="262" t="s">
        <v>1203</v>
      </c>
      <c r="C71" s="263" t="s">
        <v>1204</v>
      </c>
      <c r="D71" s="264" t="s">
        <v>1192</v>
      </c>
      <c r="E71" s="280">
        <v>1</v>
      </c>
      <c r="F71" s="266">
        <f t="shared" si="31"/>
        <v>0</v>
      </c>
      <c r="G71" s="281">
        <f t="shared" si="32"/>
        <v>0</v>
      </c>
      <c r="H71" s="267"/>
      <c r="I71" s="266">
        <f>ROUND(E71*H71,2)</f>
        <v>0</v>
      </c>
      <c r="J71" s="267"/>
      <c r="K71" s="268">
        <f>ROUND(E71*J71,2)</f>
        <v>0</v>
      </c>
      <c r="L71" s="269">
        <v>21</v>
      </c>
      <c r="M71" s="269">
        <f t="shared" si="35"/>
        <v>0</v>
      </c>
    </row>
    <row r="72" spans="1:14">
      <c r="A72" s="288">
        <v>64</v>
      </c>
      <c r="B72" s="262"/>
      <c r="C72" s="263" t="s">
        <v>1205</v>
      </c>
      <c r="D72" s="264" t="s">
        <v>1192</v>
      </c>
      <c r="E72" s="280">
        <v>1</v>
      </c>
      <c r="F72" s="266">
        <f t="shared" si="31"/>
        <v>0</v>
      </c>
      <c r="G72" s="281">
        <f t="shared" si="32"/>
        <v>0</v>
      </c>
      <c r="H72" s="267"/>
      <c r="I72" s="266">
        <f>ROUND(E72*H72,2)</f>
        <v>0</v>
      </c>
      <c r="J72" s="267"/>
      <c r="K72" s="268">
        <f>ROUND(E72*J72,2)</f>
        <v>0</v>
      </c>
      <c r="L72" s="269">
        <v>22</v>
      </c>
      <c r="M72" s="269">
        <f t="shared" si="35"/>
        <v>0</v>
      </c>
    </row>
    <row r="73" spans="1:14">
      <c r="A73" s="261">
        <v>65</v>
      </c>
      <c r="B73" s="262" t="s">
        <v>1206</v>
      </c>
      <c r="C73" s="263" t="s">
        <v>1207</v>
      </c>
      <c r="D73" s="264" t="s">
        <v>1192</v>
      </c>
      <c r="E73" s="280">
        <v>5</v>
      </c>
      <c r="F73" s="266">
        <f t="shared" si="31"/>
        <v>0</v>
      </c>
      <c r="G73" s="281">
        <f t="shared" si="32"/>
        <v>0</v>
      </c>
      <c r="H73" s="267"/>
      <c r="I73" s="266">
        <f>ROUND(E73*H73,2)</f>
        <v>0</v>
      </c>
      <c r="J73" s="267"/>
      <c r="K73" s="268">
        <f>ROUND(E73*J73,2)</f>
        <v>0</v>
      </c>
      <c r="L73" s="269">
        <v>21</v>
      </c>
      <c r="M73" s="269">
        <f t="shared" si="35"/>
        <v>0</v>
      </c>
    </row>
    <row r="74" spans="1:14">
      <c r="A74" s="272" t="s">
        <v>1105</v>
      </c>
      <c r="B74" s="273" t="s">
        <v>1208</v>
      </c>
      <c r="C74" s="274" t="s">
        <v>1209</v>
      </c>
      <c r="D74" s="275"/>
      <c r="E74" s="276"/>
      <c r="F74" s="277"/>
      <c r="G74" s="277">
        <f>SUM(G75:G77)</f>
        <v>0</v>
      </c>
      <c r="H74" s="277"/>
      <c r="I74" s="278">
        <f>SUM(I75:I77)</f>
        <v>0</v>
      </c>
      <c r="J74" s="277"/>
      <c r="K74" s="279">
        <f>SUM(K75:K77)</f>
        <v>0</v>
      </c>
      <c r="L74" s="258"/>
      <c r="M74" s="258">
        <f>SUM(M75:M77)</f>
        <v>0</v>
      </c>
    </row>
    <row r="75" spans="1:14">
      <c r="A75" s="288"/>
      <c r="B75" s="262" t="s">
        <v>1210</v>
      </c>
      <c r="C75" s="263" t="s">
        <v>1211</v>
      </c>
      <c r="D75" s="264" t="s">
        <v>1192</v>
      </c>
      <c r="E75" s="280">
        <v>1</v>
      </c>
      <c r="F75" s="266">
        <f>H75+J75</f>
        <v>0</v>
      </c>
      <c r="G75" s="281">
        <f t="shared" ref="G75:G77" si="36">E75*F75</f>
        <v>0</v>
      </c>
      <c r="H75" s="267"/>
      <c r="I75" s="266">
        <f>ROUND(E75*H75,2)</f>
        <v>0</v>
      </c>
      <c r="J75" s="267"/>
      <c r="K75" s="287">
        <f t="shared" ref="K75:K77" si="37">ROUND(E75*J75,2)</f>
        <v>0</v>
      </c>
      <c r="L75" s="269">
        <v>21</v>
      </c>
      <c r="M75" s="269">
        <f>G75*(1+L75/100)</f>
        <v>0</v>
      </c>
    </row>
    <row r="76" spans="1:14">
      <c r="A76" s="288"/>
      <c r="B76" s="262" t="s">
        <v>1212</v>
      </c>
      <c r="C76" s="263" t="s">
        <v>1213</v>
      </c>
      <c r="D76" s="264" t="s">
        <v>1192</v>
      </c>
      <c r="E76" s="280">
        <v>1</v>
      </c>
      <c r="F76" s="266">
        <f>H76+J76</f>
        <v>0</v>
      </c>
      <c r="G76" s="281">
        <f t="shared" si="36"/>
        <v>0</v>
      </c>
      <c r="H76" s="267"/>
      <c r="I76" s="266">
        <f>ROUND(E76*H76,2)</f>
        <v>0</v>
      </c>
      <c r="J76" s="267"/>
      <c r="K76" s="287">
        <f t="shared" si="37"/>
        <v>0</v>
      </c>
      <c r="L76" s="269">
        <v>21</v>
      </c>
      <c r="M76" s="269">
        <f>G76*(1+L76/100)</f>
        <v>0</v>
      </c>
    </row>
    <row r="77" spans="1:14">
      <c r="A77" s="288"/>
      <c r="B77" s="289" t="s">
        <v>689</v>
      </c>
      <c r="C77" s="290" t="s">
        <v>1214</v>
      </c>
      <c r="D77" s="291" t="s">
        <v>1192</v>
      </c>
      <c r="E77" s="297">
        <v>1</v>
      </c>
      <c r="F77" s="292">
        <f t="shared" ref="F77" si="38">H77+J77</f>
        <v>0</v>
      </c>
      <c r="G77" s="292">
        <f t="shared" si="36"/>
        <v>0</v>
      </c>
      <c r="H77" s="293"/>
      <c r="I77" s="294">
        <f t="shared" ref="I77" si="39">ROUND(E77*H77,2)</f>
        <v>0</v>
      </c>
      <c r="J77" s="295"/>
      <c r="K77" s="296">
        <f t="shared" si="37"/>
        <v>0</v>
      </c>
      <c r="L77" s="282">
        <v>21</v>
      </c>
      <c r="M77" s="282">
        <f t="shared" ref="M77" si="40">G77*(1+L77/100)</f>
        <v>0</v>
      </c>
      <c r="N77" s="298"/>
    </row>
    <row r="78" spans="1:14">
      <c r="A78" s="245"/>
      <c r="B78" s="246"/>
      <c r="C78" s="299"/>
      <c r="D78" s="247"/>
      <c r="E78" s="245"/>
      <c r="F78" s="245"/>
      <c r="G78" s="245"/>
      <c r="H78" s="245"/>
      <c r="I78" s="245"/>
      <c r="J78" s="245"/>
      <c r="K78" s="245"/>
      <c r="L78" s="245"/>
      <c r="M78" s="245"/>
    </row>
    <row r="79" spans="1:14">
      <c r="A79" s="348" t="s">
        <v>1099</v>
      </c>
      <c r="B79" s="349"/>
      <c r="C79" s="349"/>
      <c r="D79" s="349"/>
      <c r="E79" s="349"/>
      <c r="F79" s="350"/>
      <c r="G79" s="300">
        <f>G8+G44+G67+G74</f>
        <v>0</v>
      </c>
    </row>
    <row r="80" spans="1:14">
      <c r="D80" s="238"/>
      <c r="G80" s="298"/>
    </row>
    <row r="81" spans="1:11">
      <c r="A81" s="351" t="s">
        <v>1215</v>
      </c>
      <c r="B81" s="351"/>
      <c r="C81" s="352"/>
      <c r="D81" s="301"/>
      <c r="E81" s="302"/>
      <c r="F81" s="302"/>
      <c r="G81" s="302"/>
      <c r="H81" s="302"/>
      <c r="I81" s="302"/>
      <c r="J81" s="302"/>
      <c r="K81" s="302"/>
    </row>
    <row r="82" spans="1:11">
      <c r="A82" s="341" t="s">
        <v>1216</v>
      </c>
      <c r="B82" s="341"/>
      <c r="C82" s="341"/>
      <c r="D82" s="341"/>
      <c r="E82" s="341"/>
      <c r="F82" s="341"/>
      <c r="G82" s="341"/>
      <c r="H82" s="341"/>
      <c r="I82" s="341"/>
      <c r="J82" s="341"/>
      <c r="K82" s="341"/>
    </row>
    <row r="83" spans="1:11">
      <c r="A83" s="341"/>
      <c r="B83" s="341"/>
      <c r="C83" s="341"/>
      <c r="D83" s="341"/>
      <c r="E83" s="341"/>
      <c r="F83" s="341"/>
      <c r="G83" s="341"/>
      <c r="H83" s="341"/>
      <c r="I83" s="341"/>
      <c r="J83" s="341"/>
      <c r="K83" s="341"/>
    </row>
    <row r="84" spans="1:11">
      <c r="A84" s="341"/>
      <c r="B84" s="341"/>
      <c r="C84" s="341"/>
      <c r="D84" s="341"/>
      <c r="E84" s="341"/>
      <c r="F84" s="341"/>
      <c r="G84" s="341"/>
      <c r="H84" s="341"/>
      <c r="I84" s="341"/>
      <c r="J84" s="341"/>
      <c r="K84" s="341"/>
    </row>
    <row r="85" spans="1:11">
      <c r="A85" s="341"/>
      <c r="B85" s="341"/>
      <c r="C85" s="341"/>
      <c r="D85" s="341"/>
      <c r="E85" s="341"/>
      <c r="F85" s="341"/>
      <c r="G85" s="341"/>
      <c r="H85" s="341"/>
      <c r="I85" s="341"/>
      <c r="J85" s="341"/>
      <c r="K85" s="341"/>
    </row>
    <row r="86" spans="1:11">
      <c r="A86" s="341"/>
      <c r="B86" s="341"/>
      <c r="C86" s="341"/>
      <c r="D86" s="341"/>
      <c r="E86" s="341"/>
      <c r="F86" s="341"/>
      <c r="G86" s="341"/>
      <c r="H86" s="341"/>
      <c r="I86" s="341"/>
      <c r="J86" s="341"/>
      <c r="K86" s="341"/>
    </row>
    <row r="87" spans="1:11">
      <c r="A87" s="341"/>
      <c r="B87" s="341"/>
      <c r="C87" s="341"/>
      <c r="D87" s="341"/>
      <c r="E87" s="341"/>
      <c r="F87" s="341"/>
      <c r="G87" s="341"/>
      <c r="H87" s="341"/>
      <c r="I87" s="341"/>
      <c r="J87" s="341"/>
      <c r="K87" s="341"/>
    </row>
    <row r="88" spans="1:11">
      <c r="A88" s="341"/>
      <c r="B88" s="341"/>
      <c r="C88" s="341"/>
      <c r="D88" s="341"/>
      <c r="E88" s="341"/>
      <c r="F88" s="341"/>
      <c r="G88" s="341"/>
      <c r="H88" s="341"/>
      <c r="I88" s="341"/>
      <c r="J88" s="341"/>
      <c r="K88" s="341"/>
    </row>
    <row r="89" spans="1:11">
      <c r="A89" s="341"/>
      <c r="B89" s="341"/>
      <c r="C89" s="341"/>
      <c r="D89" s="341"/>
      <c r="E89" s="341"/>
      <c r="F89" s="341"/>
      <c r="G89" s="341"/>
      <c r="H89" s="341"/>
      <c r="I89" s="341"/>
      <c r="J89" s="341"/>
      <c r="K89" s="341"/>
    </row>
    <row r="90" spans="1:11">
      <c r="A90" s="341"/>
      <c r="B90" s="341"/>
      <c r="C90" s="341"/>
      <c r="D90" s="341"/>
      <c r="E90" s="341"/>
      <c r="F90" s="341"/>
      <c r="G90" s="341"/>
      <c r="H90" s="341"/>
      <c r="I90" s="341"/>
      <c r="J90" s="341"/>
      <c r="K90" s="341"/>
    </row>
    <row r="91" spans="1:11">
      <c r="A91" s="341"/>
      <c r="B91" s="341"/>
      <c r="C91" s="341"/>
      <c r="D91" s="341"/>
      <c r="E91" s="341"/>
      <c r="F91" s="341"/>
      <c r="G91" s="341"/>
      <c r="H91" s="341"/>
      <c r="I91" s="341"/>
      <c r="J91" s="341"/>
      <c r="K91" s="341"/>
    </row>
    <row r="92" spans="1:11">
      <c r="A92" s="341"/>
      <c r="B92" s="341"/>
      <c r="C92" s="341"/>
      <c r="D92" s="341"/>
      <c r="E92" s="341"/>
      <c r="F92" s="341"/>
      <c r="G92" s="341"/>
      <c r="H92" s="341"/>
      <c r="I92" s="341"/>
      <c r="J92" s="341"/>
      <c r="K92" s="341"/>
    </row>
    <row r="93" spans="1:11">
      <c r="A93" s="341"/>
      <c r="B93" s="341"/>
      <c r="C93" s="341"/>
      <c r="D93" s="341"/>
      <c r="E93" s="341"/>
      <c r="F93" s="341"/>
      <c r="G93" s="341"/>
      <c r="H93" s="341"/>
      <c r="I93" s="341"/>
      <c r="J93" s="341"/>
      <c r="K93" s="341"/>
    </row>
    <row r="94" spans="1:11">
      <c r="D94" s="238"/>
    </row>
    <row r="95" spans="1:11">
      <c r="D95" s="238"/>
    </row>
    <row r="96" spans="1:11">
      <c r="D96" s="238"/>
    </row>
    <row r="97" spans="4:4">
      <c r="D97" s="238"/>
    </row>
    <row r="98" spans="4:4">
      <c r="D98" s="238"/>
    </row>
    <row r="99" spans="4:4">
      <c r="D99" s="238"/>
    </row>
    <row r="100" spans="4:4">
      <c r="D100" s="238"/>
    </row>
    <row r="101" spans="4:4">
      <c r="D101" s="238"/>
    </row>
    <row r="102" spans="4:4">
      <c r="D102" s="238"/>
    </row>
    <row r="103" spans="4:4">
      <c r="D103" s="238"/>
    </row>
    <row r="104" spans="4:4">
      <c r="D104" s="238"/>
    </row>
    <row r="105" spans="4:4">
      <c r="D105" s="238"/>
    </row>
    <row r="106" spans="4:4">
      <c r="D106" s="238"/>
    </row>
    <row r="107" spans="4:4">
      <c r="D107" s="238"/>
    </row>
    <row r="108" spans="4:4">
      <c r="D108" s="238"/>
    </row>
    <row r="109" spans="4:4">
      <c r="D109" s="238"/>
    </row>
    <row r="110" spans="4:4">
      <c r="D110" s="238"/>
    </row>
    <row r="111" spans="4:4">
      <c r="D111" s="238"/>
    </row>
    <row r="112" spans="4:4">
      <c r="D112" s="238"/>
    </row>
    <row r="113" spans="4:4">
      <c r="D113" s="238"/>
    </row>
    <row r="114" spans="4:4">
      <c r="D114" s="238"/>
    </row>
    <row r="115" spans="4:4">
      <c r="D115" s="238"/>
    </row>
    <row r="116" spans="4:4">
      <c r="D116" s="238"/>
    </row>
    <row r="117" spans="4:4">
      <c r="D117" s="238"/>
    </row>
    <row r="118" spans="4:4">
      <c r="D118" s="238"/>
    </row>
    <row r="119" spans="4:4">
      <c r="D119" s="238"/>
    </row>
    <row r="120" spans="4:4">
      <c r="D120" s="238"/>
    </row>
    <row r="121" spans="4:4">
      <c r="D121" s="238"/>
    </row>
    <row r="122" spans="4:4">
      <c r="D122" s="238"/>
    </row>
    <row r="123" spans="4:4">
      <c r="D123" s="238"/>
    </row>
    <row r="124" spans="4:4">
      <c r="D124" s="238"/>
    </row>
    <row r="125" spans="4:4">
      <c r="D125" s="238"/>
    </row>
    <row r="126" spans="4:4">
      <c r="D126" s="238"/>
    </row>
    <row r="127" spans="4:4">
      <c r="D127" s="238"/>
    </row>
    <row r="128" spans="4:4">
      <c r="D128" s="238"/>
    </row>
    <row r="129" spans="4:4">
      <c r="D129" s="238"/>
    </row>
    <row r="130" spans="4:4">
      <c r="D130" s="238"/>
    </row>
    <row r="131" spans="4:4">
      <c r="D131" s="238"/>
    </row>
    <row r="132" spans="4:4">
      <c r="D132" s="238"/>
    </row>
    <row r="133" spans="4:4">
      <c r="D133" s="238"/>
    </row>
    <row r="134" spans="4:4">
      <c r="D134" s="238"/>
    </row>
    <row r="135" spans="4:4">
      <c r="D135" s="238"/>
    </row>
    <row r="136" spans="4:4">
      <c r="D136" s="238"/>
    </row>
    <row r="137" spans="4:4">
      <c r="D137" s="238"/>
    </row>
    <row r="138" spans="4:4">
      <c r="D138" s="238"/>
    </row>
    <row r="139" spans="4:4">
      <c r="D139" s="238"/>
    </row>
    <row r="140" spans="4:4">
      <c r="D140" s="238"/>
    </row>
    <row r="141" spans="4:4">
      <c r="D141" s="238"/>
    </row>
    <row r="142" spans="4:4">
      <c r="D142" s="238"/>
    </row>
    <row r="143" spans="4:4">
      <c r="D143" s="238"/>
    </row>
    <row r="144" spans="4:4">
      <c r="D144" s="238"/>
    </row>
    <row r="145" spans="4:4">
      <c r="D145" s="238"/>
    </row>
    <row r="146" spans="4:4">
      <c r="D146" s="238"/>
    </row>
    <row r="147" spans="4:4">
      <c r="D147" s="238"/>
    </row>
    <row r="148" spans="4:4">
      <c r="D148" s="238"/>
    </row>
    <row r="149" spans="4:4">
      <c r="D149" s="238"/>
    </row>
    <row r="150" spans="4:4">
      <c r="D150" s="238"/>
    </row>
    <row r="151" spans="4:4">
      <c r="D151" s="238"/>
    </row>
    <row r="152" spans="4:4">
      <c r="D152" s="238"/>
    </row>
    <row r="153" spans="4:4">
      <c r="D153" s="238"/>
    </row>
    <row r="154" spans="4:4">
      <c r="D154" s="238"/>
    </row>
    <row r="155" spans="4:4">
      <c r="D155" s="238"/>
    </row>
    <row r="156" spans="4:4">
      <c r="D156" s="238"/>
    </row>
    <row r="157" spans="4:4">
      <c r="D157" s="238"/>
    </row>
    <row r="158" spans="4:4">
      <c r="D158" s="238"/>
    </row>
    <row r="159" spans="4:4">
      <c r="D159" s="238"/>
    </row>
    <row r="160" spans="4:4">
      <c r="D160" s="238"/>
    </row>
    <row r="161" spans="4:4">
      <c r="D161" s="238"/>
    </row>
    <row r="162" spans="4:4">
      <c r="D162" s="238"/>
    </row>
    <row r="163" spans="4:4">
      <c r="D163" s="238"/>
    </row>
    <row r="164" spans="4:4">
      <c r="D164" s="238"/>
    </row>
    <row r="165" spans="4:4">
      <c r="D165" s="238"/>
    </row>
    <row r="166" spans="4:4">
      <c r="D166" s="238"/>
    </row>
    <row r="167" spans="4:4">
      <c r="D167" s="238"/>
    </row>
    <row r="168" spans="4:4">
      <c r="D168" s="238"/>
    </row>
    <row r="169" spans="4:4">
      <c r="D169" s="238"/>
    </row>
    <row r="170" spans="4:4">
      <c r="D170" s="238"/>
    </row>
    <row r="171" spans="4:4">
      <c r="D171" s="238"/>
    </row>
    <row r="172" spans="4:4">
      <c r="D172" s="238"/>
    </row>
    <row r="173" spans="4:4">
      <c r="D173" s="238"/>
    </row>
    <row r="174" spans="4:4">
      <c r="D174" s="238"/>
    </row>
    <row r="175" spans="4:4">
      <c r="D175" s="238"/>
    </row>
    <row r="176" spans="4:4">
      <c r="D176" s="238"/>
    </row>
    <row r="177" spans="4:4">
      <c r="D177" s="238"/>
    </row>
    <row r="178" spans="4:4">
      <c r="D178" s="238"/>
    </row>
    <row r="179" spans="4:4">
      <c r="D179" s="238"/>
    </row>
    <row r="180" spans="4:4">
      <c r="D180" s="238"/>
    </row>
    <row r="181" spans="4:4">
      <c r="D181" s="238"/>
    </row>
    <row r="182" spans="4:4">
      <c r="D182" s="238"/>
    </row>
    <row r="183" spans="4:4">
      <c r="D183" s="238"/>
    </row>
    <row r="184" spans="4:4">
      <c r="D184" s="238"/>
    </row>
    <row r="185" spans="4:4">
      <c r="D185" s="238"/>
    </row>
    <row r="186" spans="4:4">
      <c r="D186" s="238"/>
    </row>
    <row r="187" spans="4:4">
      <c r="D187" s="238"/>
    </row>
    <row r="188" spans="4:4">
      <c r="D188" s="238"/>
    </row>
    <row r="189" spans="4:4">
      <c r="D189" s="238"/>
    </row>
    <row r="190" spans="4:4">
      <c r="D190" s="238"/>
    </row>
    <row r="191" spans="4:4">
      <c r="D191" s="238"/>
    </row>
    <row r="192" spans="4:4">
      <c r="D192" s="238"/>
    </row>
    <row r="193" spans="4:4">
      <c r="D193" s="238"/>
    </row>
    <row r="194" spans="4:4">
      <c r="D194" s="238"/>
    </row>
    <row r="195" spans="4:4">
      <c r="D195" s="238"/>
    </row>
    <row r="196" spans="4:4">
      <c r="D196" s="238"/>
    </row>
    <row r="197" spans="4:4">
      <c r="D197" s="238"/>
    </row>
    <row r="198" spans="4:4">
      <c r="D198" s="238"/>
    </row>
    <row r="199" spans="4:4">
      <c r="D199" s="238"/>
    </row>
    <row r="200" spans="4:4">
      <c r="D200" s="238"/>
    </row>
    <row r="201" spans="4:4">
      <c r="D201" s="238"/>
    </row>
    <row r="202" spans="4:4">
      <c r="D202" s="238"/>
    </row>
    <row r="203" spans="4:4">
      <c r="D203" s="238"/>
    </row>
    <row r="204" spans="4:4">
      <c r="D204" s="238"/>
    </row>
    <row r="205" spans="4:4">
      <c r="D205" s="238"/>
    </row>
    <row r="206" spans="4:4">
      <c r="D206" s="238"/>
    </row>
    <row r="207" spans="4:4">
      <c r="D207" s="238"/>
    </row>
    <row r="208" spans="4:4">
      <c r="D208" s="238"/>
    </row>
    <row r="209" spans="4:4">
      <c r="D209" s="238"/>
    </row>
    <row r="210" spans="4:4">
      <c r="D210" s="238"/>
    </row>
    <row r="211" spans="4:4">
      <c r="D211" s="238"/>
    </row>
    <row r="212" spans="4:4">
      <c r="D212" s="238"/>
    </row>
    <row r="213" spans="4:4">
      <c r="D213" s="238"/>
    </row>
    <row r="214" spans="4:4">
      <c r="D214" s="238"/>
    </row>
    <row r="215" spans="4:4">
      <c r="D215" s="238"/>
    </row>
    <row r="216" spans="4:4">
      <c r="D216" s="238"/>
    </row>
    <row r="217" spans="4:4">
      <c r="D217" s="238"/>
    </row>
    <row r="218" spans="4:4">
      <c r="D218" s="238"/>
    </row>
    <row r="219" spans="4:4">
      <c r="D219" s="238"/>
    </row>
    <row r="220" spans="4:4">
      <c r="D220" s="238"/>
    </row>
    <row r="221" spans="4:4">
      <c r="D221" s="238"/>
    </row>
    <row r="222" spans="4:4">
      <c r="D222" s="238"/>
    </row>
    <row r="223" spans="4:4">
      <c r="D223" s="238"/>
    </row>
    <row r="224" spans="4:4">
      <c r="D224" s="238"/>
    </row>
    <row r="225" spans="4:4">
      <c r="D225" s="238"/>
    </row>
    <row r="226" spans="4:4">
      <c r="D226" s="238"/>
    </row>
    <row r="227" spans="4:4">
      <c r="D227" s="238"/>
    </row>
    <row r="228" spans="4:4">
      <c r="D228" s="238"/>
    </row>
    <row r="229" spans="4:4">
      <c r="D229" s="238"/>
    </row>
    <row r="230" spans="4:4">
      <c r="D230" s="238"/>
    </row>
    <row r="231" spans="4:4">
      <c r="D231" s="238"/>
    </row>
    <row r="232" spans="4:4">
      <c r="D232" s="238"/>
    </row>
    <row r="233" spans="4:4">
      <c r="D233" s="238"/>
    </row>
    <row r="234" spans="4:4">
      <c r="D234" s="238"/>
    </row>
    <row r="235" spans="4:4">
      <c r="D235" s="238"/>
    </row>
    <row r="236" spans="4:4">
      <c r="D236" s="238"/>
    </row>
    <row r="237" spans="4:4">
      <c r="D237" s="238"/>
    </row>
    <row r="238" spans="4:4">
      <c r="D238" s="238"/>
    </row>
    <row r="239" spans="4:4">
      <c r="D239" s="238"/>
    </row>
    <row r="240" spans="4:4">
      <c r="D240" s="238"/>
    </row>
    <row r="241" spans="4:4">
      <c r="D241" s="238"/>
    </row>
    <row r="242" spans="4:4">
      <c r="D242" s="238"/>
    </row>
    <row r="243" spans="4:4">
      <c r="D243" s="238"/>
    </row>
    <row r="244" spans="4:4">
      <c r="D244" s="238"/>
    </row>
    <row r="245" spans="4:4">
      <c r="D245" s="238"/>
    </row>
    <row r="246" spans="4:4">
      <c r="D246" s="238"/>
    </row>
    <row r="247" spans="4:4">
      <c r="D247" s="238"/>
    </row>
    <row r="248" spans="4:4">
      <c r="D248" s="238"/>
    </row>
    <row r="249" spans="4:4">
      <c r="D249" s="238"/>
    </row>
    <row r="250" spans="4:4">
      <c r="D250" s="238"/>
    </row>
    <row r="251" spans="4:4">
      <c r="D251" s="238"/>
    </row>
    <row r="252" spans="4:4">
      <c r="D252" s="238"/>
    </row>
    <row r="253" spans="4:4">
      <c r="D253" s="238"/>
    </row>
    <row r="254" spans="4:4">
      <c r="D254" s="238"/>
    </row>
    <row r="255" spans="4:4">
      <c r="D255" s="238"/>
    </row>
    <row r="256" spans="4:4">
      <c r="D256" s="238"/>
    </row>
    <row r="257" spans="4:4">
      <c r="D257" s="238"/>
    </row>
    <row r="258" spans="4:4">
      <c r="D258" s="238"/>
    </row>
    <row r="259" spans="4:4">
      <c r="D259" s="238"/>
    </row>
    <row r="260" spans="4:4">
      <c r="D260" s="238"/>
    </row>
    <row r="261" spans="4:4">
      <c r="D261" s="238"/>
    </row>
    <row r="262" spans="4:4">
      <c r="D262" s="238"/>
    </row>
    <row r="263" spans="4:4">
      <c r="D263" s="238"/>
    </row>
    <row r="264" spans="4:4">
      <c r="D264" s="238"/>
    </row>
    <row r="265" spans="4:4">
      <c r="D265" s="238"/>
    </row>
    <row r="266" spans="4:4">
      <c r="D266" s="238"/>
    </row>
    <row r="267" spans="4:4">
      <c r="D267" s="238"/>
    </row>
    <row r="268" spans="4:4">
      <c r="D268" s="238"/>
    </row>
    <row r="269" spans="4:4">
      <c r="D269" s="238"/>
    </row>
    <row r="270" spans="4:4">
      <c r="D270" s="238"/>
    </row>
    <row r="271" spans="4:4">
      <c r="D271" s="238"/>
    </row>
    <row r="272" spans="4:4">
      <c r="D272" s="238"/>
    </row>
    <row r="273" spans="4:4">
      <c r="D273" s="238"/>
    </row>
    <row r="274" spans="4:4">
      <c r="D274" s="238"/>
    </row>
    <row r="275" spans="4:4">
      <c r="D275" s="238"/>
    </row>
    <row r="276" spans="4:4">
      <c r="D276" s="238"/>
    </row>
    <row r="277" spans="4:4">
      <c r="D277" s="238"/>
    </row>
    <row r="278" spans="4:4">
      <c r="D278" s="238"/>
    </row>
    <row r="279" spans="4:4">
      <c r="D279" s="238"/>
    </row>
    <row r="280" spans="4:4">
      <c r="D280" s="238"/>
    </row>
    <row r="281" spans="4:4">
      <c r="D281" s="238"/>
    </row>
    <row r="282" spans="4:4">
      <c r="D282" s="238"/>
    </row>
    <row r="283" spans="4:4">
      <c r="D283" s="238"/>
    </row>
    <row r="284" spans="4:4">
      <c r="D284" s="238"/>
    </row>
    <row r="285" spans="4:4">
      <c r="D285" s="238"/>
    </row>
    <row r="286" spans="4:4">
      <c r="D286" s="238"/>
    </row>
    <row r="287" spans="4:4">
      <c r="D287" s="238"/>
    </row>
    <row r="288" spans="4:4">
      <c r="D288" s="238"/>
    </row>
    <row r="289" spans="4:4">
      <c r="D289" s="238"/>
    </row>
    <row r="290" spans="4:4">
      <c r="D290" s="238"/>
    </row>
    <row r="291" spans="4:4">
      <c r="D291" s="238"/>
    </row>
    <row r="292" spans="4:4">
      <c r="D292" s="238"/>
    </row>
    <row r="293" spans="4:4">
      <c r="D293" s="238"/>
    </row>
    <row r="294" spans="4:4">
      <c r="D294" s="238"/>
    </row>
    <row r="295" spans="4:4">
      <c r="D295" s="238"/>
    </row>
    <row r="296" spans="4:4">
      <c r="D296" s="238"/>
    </row>
    <row r="297" spans="4:4">
      <c r="D297" s="238"/>
    </row>
    <row r="298" spans="4:4">
      <c r="D298" s="238"/>
    </row>
    <row r="299" spans="4:4">
      <c r="D299" s="238"/>
    </row>
    <row r="300" spans="4:4">
      <c r="D300" s="238"/>
    </row>
    <row r="301" spans="4:4">
      <c r="D301" s="238"/>
    </row>
    <row r="302" spans="4:4">
      <c r="D302" s="238"/>
    </row>
    <row r="303" spans="4:4">
      <c r="D303" s="238"/>
    </row>
    <row r="304" spans="4:4">
      <c r="D304" s="238"/>
    </row>
    <row r="305" spans="4:4">
      <c r="D305" s="238"/>
    </row>
    <row r="306" spans="4:4">
      <c r="D306" s="238"/>
    </row>
    <row r="307" spans="4:4">
      <c r="D307" s="238"/>
    </row>
    <row r="308" spans="4:4">
      <c r="D308" s="238"/>
    </row>
    <row r="309" spans="4:4">
      <c r="D309" s="238"/>
    </row>
    <row r="310" spans="4:4">
      <c r="D310" s="238"/>
    </row>
    <row r="311" spans="4:4">
      <c r="D311" s="238"/>
    </row>
    <row r="312" spans="4:4">
      <c r="D312" s="238"/>
    </row>
    <row r="313" spans="4:4">
      <c r="D313" s="238"/>
    </row>
    <row r="314" spans="4:4">
      <c r="D314" s="238"/>
    </row>
    <row r="315" spans="4:4">
      <c r="D315" s="238"/>
    </row>
    <row r="316" spans="4:4">
      <c r="D316" s="238"/>
    </row>
    <row r="317" spans="4:4">
      <c r="D317" s="238"/>
    </row>
    <row r="318" spans="4:4">
      <c r="D318" s="238"/>
    </row>
    <row r="319" spans="4:4">
      <c r="D319" s="238"/>
    </row>
    <row r="320" spans="4:4">
      <c r="D320" s="238"/>
    </row>
    <row r="321" spans="4:4">
      <c r="D321" s="238"/>
    </row>
    <row r="322" spans="4:4">
      <c r="D322" s="238"/>
    </row>
    <row r="323" spans="4:4">
      <c r="D323" s="238"/>
    </row>
    <row r="324" spans="4:4">
      <c r="D324" s="238"/>
    </row>
    <row r="325" spans="4:4">
      <c r="D325" s="238"/>
    </row>
    <row r="326" spans="4:4">
      <c r="D326" s="238"/>
    </row>
    <row r="327" spans="4:4">
      <c r="D327" s="238"/>
    </row>
    <row r="328" spans="4:4">
      <c r="D328" s="238"/>
    </row>
    <row r="329" spans="4:4">
      <c r="D329" s="238"/>
    </row>
    <row r="330" spans="4:4">
      <c r="D330" s="238"/>
    </row>
    <row r="331" spans="4:4">
      <c r="D331" s="238"/>
    </row>
    <row r="332" spans="4:4">
      <c r="D332" s="238"/>
    </row>
    <row r="333" spans="4:4">
      <c r="D333" s="238"/>
    </row>
    <row r="334" spans="4:4">
      <c r="D334" s="238"/>
    </row>
    <row r="335" spans="4:4">
      <c r="D335" s="238"/>
    </row>
    <row r="336" spans="4:4">
      <c r="D336" s="238"/>
    </row>
    <row r="337" spans="4:4">
      <c r="D337" s="238"/>
    </row>
    <row r="338" spans="4:4">
      <c r="D338" s="238"/>
    </row>
    <row r="339" spans="4:4">
      <c r="D339" s="238"/>
    </row>
    <row r="340" spans="4:4">
      <c r="D340" s="238"/>
    </row>
    <row r="341" spans="4:4">
      <c r="D341" s="238"/>
    </row>
    <row r="342" spans="4:4">
      <c r="D342" s="238"/>
    </row>
    <row r="343" spans="4:4">
      <c r="D343" s="238"/>
    </row>
    <row r="344" spans="4:4">
      <c r="D344" s="238"/>
    </row>
    <row r="345" spans="4:4">
      <c r="D345" s="238"/>
    </row>
    <row r="346" spans="4:4">
      <c r="D346" s="238"/>
    </row>
    <row r="347" spans="4:4">
      <c r="D347" s="238"/>
    </row>
    <row r="348" spans="4:4">
      <c r="D348" s="238"/>
    </row>
    <row r="349" spans="4:4">
      <c r="D349" s="238"/>
    </row>
    <row r="350" spans="4:4">
      <c r="D350" s="238"/>
    </row>
    <row r="351" spans="4:4">
      <c r="D351" s="238"/>
    </row>
    <row r="352" spans="4:4">
      <c r="D352" s="238"/>
    </row>
    <row r="353" spans="4:4">
      <c r="D353" s="238"/>
    </row>
    <row r="354" spans="4:4">
      <c r="D354" s="238"/>
    </row>
    <row r="355" spans="4:4">
      <c r="D355" s="238"/>
    </row>
    <row r="356" spans="4:4">
      <c r="D356" s="238"/>
    </row>
    <row r="357" spans="4:4">
      <c r="D357" s="238"/>
    </row>
    <row r="358" spans="4:4">
      <c r="D358" s="238"/>
    </row>
    <row r="359" spans="4:4">
      <c r="D359" s="238"/>
    </row>
    <row r="360" spans="4:4">
      <c r="D360" s="238"/>
    </row>
    <row r="361" spans="4:4">
      <c r="D361" s="238"/>
    </row>
    <row r="362" spans="4:4">
      <c r="D362" s="238"/>
    </row>
    <row r="363" spans="4:4">
      <c r="D363" s="238"/>
    </row>
    <row r="364" spans="4:4">
      <c r="D364" s="238"/>
    </row>
    <row r="365" spans="4:4">
      <c r="D365" s="238"/>
    </row>
    <row r="366" spans="4:4">
      <c r="D366" s="238"/>
    </row>
    <row r="367" spans="4:4">
      <c r="D367" s="238"/>
    </row>
    <row r="368" spans="4:4">
      <c r="D368" s="238"/>
    </row>
    <row r="369" spans="4:4">
      <c r="D369" s="238"/>
    </row>
    <row r="370" spans="4:4">
      <c r="D370" s="238"/>
    </row>
    <row r="371" spans="4:4">
      <c r="D371" s="238"/>
    </row>
    <row r="372" spans="4:4">
      <c r="D372" s="238"/>
    </row>
    <row r="373" spans="4:4">
      <c r="D373" s="238"/>
    </row>
    <row r="374" spans="4:4">
      <c r="D374" s="238"/>
    </row>
    <row r="375" spans="4:4">
      <c r="D375" s="238"/>
    </row>
    <row r="376" spans="4:4">
      <c r="D376" s="238"/>
    </row>
    <row r="377" spans="4:4">
      <c r="D377" s="238"/>
    </row>
    <row r="378" spans="4:4">
      <c r="D378" s="238"/>
    </row>
    <row r="379" spans="4:4">
      <c r="D379" s="238"/>
    </row>
    <row r="380" spans="4:4">
      <c r="D380" s="238"/>
    </row>
    <row r="381" spans="4:4">
      <c r="D381" s="238"/>
    </row>
    <row r="382" spans="4:4">
      <c r="D382" s="238"/>
    </row>
    <row r="383" spans="4:4">
      <c r="D383" s="238"/>
    </row>
    <row r="384" spans="4:4">
      <c r="D384" s="238"/>
    </row>
    <row r="385" spans="4:4">
      <c r="D385" s="238"/>
    </row>
    <row r="386" spans="4:4">
      <c r="D386" s="238"/>
    </row>
    <row r="387" spans="4:4">
      <c r="D387" s="238"/>
    </row>
    <row r="388" spans="4:4">
      <c r="D388" s="238"/>
    </row>
    <row r="389" spans="4:4">
      <c r="D389" s="238"/>
    </row>
    <row r="390" spans="4:4">
      <c r="D390" s="238"/>
    </row>
    <row r="391" spans="4:4">
      <c r="D391" s="238"/>
    </row>
    <row r="392" spans="4:4">
      <c r="D392" s="238"/>
    </row>
    <row r="393" spans="4:4">
      <c r="D393" s="238"/>
    </row>
    <row r="394" spans="4:4">
      <c r="D394" s="238"/>
    </row>
    <row r="395" spans="4:4">
      <c r="D395" s="238"/>
    </row>
    <row r="396" spans="4:4">
      <c r="D396" s="238"/>
    </row>
    <row r="397" spans="4:4">
      <c r="D397" s="238"/>
    </row>
    <row r="398" spans="4:4">
      <c r="D398" s="238"/>
    </row>
    <row r="399" spans="4:4">
      <c r="D399" s="238"/>
    </row>
    <row r="400" spans="4:4">
      <c r="D400" s="238"/>
    </row>
    <row r="401" spans="4:4">
      <c r="D401" s="238"/>
    </row>
    <row r="402" spans="4:4">
      <c r="D402" s="238"/>
    </row>
    <row r="403" spans="4:4">
      <c r="D403" s="238"/>
    </row>
    <row r="404" spans="4:4">
      <c r="D404" s="238"/>
    </row>
    <row r="405" spans="4:4">
      <c r="D405" s="238"/>
    </row>
    <row r="406" spans="4:4">
      <c r="D406" s="238"/>
    </row>
    <row r="407" spans="4:4">
      <c r="D407" s="238"/>
    </row>
    <row r="408" spans="4:4">
      <c r="D408" s="238"/>
    </row>
    <row r="409" spans="4:4">
      <c r="D409" s="238"/>
    </row>
    <row r="410" spans="4:4">
      <c r="D410" s="238"/>
    </row>
    <row r="411" spans="4:4">
      <c r="D411" s="238"/>
    </row>
    <row r="412" spans="4:4">
      <c r="D412" s="238"/>
    </row>
    <row r="413" spans="4:4">
      <c r="D413" s="238"/>
    </row>
    <row r="414" spans="4:4">
      <c r="D414" s="238"/>
    </row>
    <row r="415" spans="4:4">
      <c r="D415" s="238"/>
    </row>
    <row r="416" spans="4:4">
      <c r="D416" s="238"/>
    </row>
    <row r="417" spans="4:4">
      <c r="D417" s="238"/>
    </row>
    <row r="418" spans="4:4">
      <c r="D418" s="238"/>
    </row>
    <row r="419" spans="4:4">
      <c r="D419" s="238"/>
    </row>
    <row r="420" spans="4:4">
      <c r="D420" s="238"/>
    </row>
    <row r="421" spans="4:4">
      <c r="D421" s="238"/>
    </row>
    <row r="422" spans="4:4">
      <c r="D422" s="238"/>
    </row>
    <row r="423" spans="4:4">
      <c r="D423" s="238"/>
    </row>
    <row r="424" spans="4:4">
      <c r="D424" s="238"/>
    </row>
    <row r="425" spans="4:4">
      <c r="D425" s="238"/>
    </row>
    <row r="426" spans="4:4">
      <c r="D426" s="238"/>
    </row>
    <row r="427" spans="4:4">
      <c r="D427" s="238"/>
    </row>
    <row r="428" spans="4:4">
      <c r="D428" s="238"/>
    </row>
    <row r="429" spans="4:4">
      <c r="D429" s="238"/>
    </row>
    <row r="430" spans="4:4">
      <c r="D430" s="238"/>
    </row>
    <row r="431" spans="4:4">
      <c r="D431" s="238"/>
    </row>
    <row r="432" spans="4:4">
      <c r="D432" s="238"/>
    </row>
    <row r="433" spans="4:4">
      <c r="D433" s="238"/>
    </row>
    <row r="434" spans="4:4">
      <c r="D434" s="238"/>
    </row>
    <row r="435" spans="4:4">
      <c r="D435" s="238"/>
    </row>
    <row r="436" spans="4:4">
      <c r="D436" s="238"/>
    </row>
    <row r="437" spans="4:4">
      <c r="D437" s="238"/>
    </row>
    <row r="438" spans="4:4">
      <c r="D438" s="238"/>
    </row>
    <row r="439" spans="4:4">
      <c r="D439" s="238"/>
    </row>
    <row r="440" spans="4:4">
      <c r="D440" s="238"/>
    </row>
    <row r="441" spans="4:4">
      <c r="D441" s="238"/>
    </row>
    <row r="442" spans="4:4">
      <c r="D442" s="238"/>
    </row>
    <row r="443" spans="4:4">
      <c r="D443" s="238"/>
    </row>
    <row r="444" spans="4:4">
      <c r="D444" s="238"/>
    </row>
    <row r="445" spans="4:4">
      <c r="D445" s="238"/>
    </row>
    <row r="446" spans="4:4">
      <c r="D446" s="238"/>
    </row>
    <row r="447" spans="4:4">
      <c r="D447" s="238"/>
    </row>
    <row r="448" spans="4:4">
      <c r="D448" s="238"/>
    </row>
    <row r="449" spans="4:4">
      <c r="D449" s="238"/>
    </row>
    <row r="450" spans="4:4">
      <c r="D450" s="238"/>
    </row>
    <row r="451" spans="4:4">
      <c r="D451" s="238"/>
    </row>
    <row r="452" spans="4:4">
      <c r="D452" s="238"/>
    </row>
    <row r="453" spans="4:4">
      <c r="D453" s="238"/>
    </row>
    <row r="454" spans="4:4">
      <c r="D454" s="238"/>
    </row>
    <row r="455" spans="4:4">
      <c r="D455" s="238"/>
    </row>
    <row r="456" spans="4:4">
      <c r="D456" s="238"/>
    </row>
    <row r="457" spans="4:4">
      <c r="D457" s="238"/>
    </row>
    <row r="458" spans="4:4">
      <c r="D458" s="238"/>
    </row>
    <row r="459" spans="4:4">
      <c r="D459" s="238"/>
    </row>
    <row r="460" spans="4:4">
      <c r="D460" s="238"/>
    </row>
    <row r="461" spans="4:4">
      <c r="D461" s="238"/>
    </row>
    <row r="462" spans="4:4">
      <c r="D462" s="238"/>
    </row>
    <row r="463" spans="4:4">
      <c r="D463" s="238"/>
    </row>
    <row r="464" spans="4:4">
      <c r="D464" s="238"/>
    </row>
    <row r="465" spans="4:4">
      <c r="D465" s="238"/>
    </row>
    <row r="466" spans="4:4">
      <c r="D466" s="238"/>
    </row>
    <row r="467" spans="4:4">
      <c r="D467" s="238"/>
    </row>
    <row r="468" spans="4:4">
      <c r="D468" s="238"/>
    </row>
    <row r="469" spans="4:4">
      <c r="D469" s="238"/>
    </row>
    <row r="470" spans="4:4">
      <c r="D470" s="238"/>
    </row>
    <row r="471" spans="4:4">
      <c r="D471" s="238"/>
    </row>
    <row r="472" spans="4:4">
      <c r="D472" s="238"/>
    </row>
    <row r="473" spans="4:4">
      <c r="D473" s="238"/>
    </row>
    <row r="474" spans="4:4">
      <c r="D474" s="238"/>
    </row>
    <row r="475" spans="4:4">
      <c r="D475" s="238"/>
    </row>
    <row r="476" spans="4:4">
      <c r="D476" s="238"/>
    </row>
    <row r="477" spans="4:4">
      <c r="D477" s="238"/>
    </row>
    <row r="478" spans="4:4">
      <c r="D478" s="238"/>
    </row>
    <row r="479" spans="4:4">
      <c r="D479" s="238"/>
    </row>
    <row r="480" spans="4:4">
      <c r="D480" s="238"/>
    </row>
    <row r="481" spans="4:4">
      <c r="D481" s="238"/>
    </row>
    <row r="482" spans="4:4">
      <c r="D482" s="238"/>
    </row>
    <row r="483" spans="4:4">
      <c r="D483" s="238"/>
    </row>
    <row r="484" spans="4:4">
      <c r="D484" s="238"/>
    </row>
    <row r="485" spans="4:4">
      <c r="D485" s="238"/>
    </row>
    <row r="486" spans="4:4">
      <c r="D486" s="238"/>
    </row>
    <row r="487" spans="4:4">
      <c r="D487" s="238"/>
    </row>
    <row r="488" spans="4:4">
      <c r="D488" s="238"/>
    </row>
    <row r="489" spans="4:4">
      <c r="D489" s="238"/>
    </row>
    <row r="490" spans="4:4">
      <c r="D490" s="238"/>
    </row>
    <row r="491" spans="4:4">
      <c r="D491" s="238"/>
    </row>
    <row r="492" spans="4:4">
      <c r="D492" s="238"/>
    </row>
    <row r="493" spans="4:4">
      <c r="D493" s="238"/>
    </row>
    <row r="494" spans="4:4">
      <c r="D494" s="238"/>
    </row>
    <row r="495" spans="4:4">
      <c r="D495" s="238"/>
    </row>
    <row r="496" spans="4:4">
      <c r="D496" s="238"/>
    </row>
    <row r="497" spans="4:4">
      <c r="D497" s="238"/>
    </row>
    <row r="498" spans="4:4">
      <c r="D498" s="238"/>
    </row>
    <row r="499" spans="4:4">
      <c r="D499" s="238"/>
    </row>
    <row r="500" spans="4:4">
      <c r="D500" s="238"/>
    </row>
    <row r="501" spans="4:4">
      <c r="D501" s="238"/>
    </row>
    <row r="502" spans="4:4">
      <c r="D502" s="238"/>
    </row>
    <row r="503" spans="4:4">
      <c r="D503" s="238"/>
    </row>
    <row r="504" spans="4:4">
      <c r="D504" s="238"/>
    </row>
    <row r="505" spans="4:4">
      <c r="D505" s="238"/>
    </row>
    <row r="506" spans="4:4">
      <c r="D506" s="238"/>
    </row>
    <row r="507" spans="4:4">
      <c r="D507" s="238"/>
    </row>
    <row r="508" spans="4:4">
      <c r="D508" s="238"/>
    </row>
    <row r="509" spans="4:4">
      <c r="D509" s="238"/>
    </row>
    <row r="510" spans="4:4">
      <c r="D510" s="238"/>
    </row>
    <row r="511" spans="4:4">
      <c r="D511" s="238"/>
    </row>
    <row r="512" spans="4:4">
      <c r="D512" s="238"/>
    </row>
    <row r="513" spans="4:4">
      <c r="D513" s="238"/>
    </row>
    <row r="514" spans="4:4">
      <c r="D514" s="238"/>
    </row>
    <row r="515" spans="4:4">
      <c r="D515" s="238"/>
    </row>
    <row r="516" spans="4:4">
      <c r="D516" s="238"/>
    </row>
    <row r="517" spans="4:4">
      <c r="D517" s="238"/>
    </row>
    <row r="518" spans="4:4">
      <c r="D518" s="238"/>
    </row>
    <row r="519" spans="4:4">
      <c r="D519" s="238"/>
    </row>
    <row r="520" spans="4:4">
      <c r="D520" s="238"/>
    </row>
    <row r="521" spans="4:4">
      <c r="D521" s="238"/>
    </row>
    <row r="522" spans="4:4">
      <c r="D522" s="238"/>
    </row>
    <row r="523" spans="4:4">
      <c r="D523" s="238"/>
    </row>
    <row r="524" spans="4:4">
      <c r="D524" s="238"/>
    </row>
    <row r="525" spans="4:4">
      <c r="D525" s="238"/>
    </row>
    <row r="526" spans="4:4">
      <c r="D526" s="238"/>
    </row>
    <row r="527" spans="4:4">
      <c r="D527" s="238"/>
    </row>
    <row r="528" spans="4:4">
      <c r="D528" s="238"/>
    </row>
    <row r="529" spans="4:4">
      <c r="D529" s="238"/>
    </row>
    <row r="530" spans="4:4">
      <c r="D530" s="238"/>
    </row>
    <row r="531" spans="4:4">
      <c r="D531" s="238"/>
    </row>
    <row r="532" spans="4:4">
      <c r="D532" s="238"/>
    </row>
    <row r="533" spans="4:4">
      <c r="D533" s="238"/>
    </row>
    <row r="534" spans="4:4">
      <c r="D534" s="238"/>
    </row>
    <row r="535" spans="4:4">
      <c r="D535" s="238"/>
    </row>
    <row r="536" spans="4:4">
      <c r="D536" s="238"/>
    </row>
    <row r="537" spans="4:4">
      <c r="D537" s="238"/>
    </row>
    <row r="538" spans="4:4">
      <c r="D538" s="238"/>
    </row>
    <row r="539" spans="4:4">
      <c r="D539" s="238"/>
    </row>
    <row r="540" spans="4:4">
      <c r="D540" s="238"/>
    </row>
    <row r="541" spans="4:4">
      <c r="D541" s="238"/>
    </row>
    <row r="542" spans="4:4">
      <c r="D542" s="238"/>
    </row>
    <row r="543" spans="4:4">
      <c r="D543" s="238"/>
    </row>
    <row r="544" spans="4:4">
      <c r="D544" s="238"/>
    </row>
    <row r="545" spans="4:4">
      <c r="D545" s="238"/>
    </row>
    <row r="546" spans="4:4">
      <c r="D546" s="238"/>
    </row>
    <row r="547" spans="4:4">
      <c r="D547" s="238"/>
    </row>
    <row r="548" spans="4:4">
      <c r="D548" s="238"/>
    </row>
    <row r="549" spans="4:4">
      <c r="D549" s="238"/>
    </row>
    <row r="550" spans="4:4">
      <c r="D550" s="238"/>
    </row>
    <row r="551" spans="4:4">
      <c r="D551" s="238"/>
    </row>
    <row r="552" spans="4:4">
      <c r="D552" s="238"/>
    </row>
    <row r="553" spans="4:4">
      <c r="D553" s="238"/>
    </row>
    <row r="554" spans="4:4">
      <c r="D554" s="238"/>
    </row>
    <row r="555" spans="4:4">
      <c r="D555" s="238"/>
    </row>
    <row r="556" spans="4:4">
      <c r="D556" s="238"/>
    </row>
    <row r="557" spans="4:4">
      <c r="D557" s="238"/>
    </row>
    <row r="558" spans="4:4">
      <c r="D558" s="238"/>
    </row>
    <row r="559" spans="4:4">
      <c r="D559" s="238"/>
    </row>
    <row r="560" spans="4:4">
      <c r="D560" s="238"/>
    </row>
    <row r="561" spans="4:4">
      <c r="D561" s="238"/>
    </row>
    <row r="562" spans="4:4">
      <c r="D562" s="238"/>
    </row>
    <row r="563" spans="4:4">
      <c r="D563" s="238"/>
    </row>
    <row r="564" spans="4:4">
      <c r="D564" s="238"/>
    </row>
    <row r="565" spans="4:4">
      <c r="D565" s="238"/>
    </row>
    <row r="566" spans="4:4">
      <c r="D566" s="238"/>
    </row>
    <row r="567" spans="4:4">
      <c r="D567" s="238"/>
    </row>
    <row r="568" spans="4:4">
      <c r="D568" s="238"/>
    </row>
    <row r="569" spans="4:4">
      <c r="D569" s="238"/>
    </row>
    <row r="570" spans="4:4">
      <c r="D570" s="238"/>
    </row>
    <row r="571" spans="4:4">
      <c r="D571" s="238"/>
    </row>
    <row r="572" spans="4:4">
      <c r="D572" s="238"/>
    </row>
    <row r="573" spans="4:4">
      <c r="D573" s="238"/>
    </row>
    <row r="574" spans="4:4">
      <c r="D574" s="238"/>
    </row>
    <row r="575" spans="4:4">
      <c r="D575" s="238"/>
    </row>
    <row r="576" spans="4:4">
      <c r="D576" s="238"/>
    </row>
    <row r="577" spans="4:4">
      <c r="D577" s="238"/>
    </row>
    <row r="578" spans="4:4">
      <c r="D578" s="238"/>
    </row>
    <row r="579" spans="4:4">
      <c r="D579" s="238"/>
    </row>
    <row r="580" spans="4:4">
      <c r="D580" s="238"/>
    </row>
    <row r="581" spans="4:4">
      <c r="D581" s="238"/>
    </row>
    <row r="582" spans="4:4">
      <c r="D582" s="238"/>
    </row>
    <row r="583" spans="4:4">
      <c r="D583" s="238"/>
    </row>
    <row r="584" spans="4:4">
      <c r="D584" s="238"/>
    </row>
    <row r="585" spans="4:4">
      <c r="D585" s="238"/>
    </row>
    <row r="586" spans="4:4">
      <c r="D586" s="238"/>
    </row>
    <row r="587" spans="4:4">
      <c r="D587" s="238"/>
    </row>
    <row r="588" spans="4:4">
      <c r="D588" s="238"/>
    </row>
    <row r="589" spans="4:4">
      <c r="D589" s="238"/>
    </row>
    <row r="590" spans="4:4">
      <c r="D590" s="238"/>
    </row>
    <row r="591" spans="4:4">
      <c r="D591" s="238"/>
    </row>
    <row r="592" spans="4:4">
      <c r="D592" s="238"/>
    </row>
    <row r="593" spans="4:4">
      <c r="D593" s="238"/>
    </row>
    <row r="594" spans="4:4">
      <c r="D594" s="238"/>
    </row>
    <row r="595" spans="4:4">
      <c r="D595" s="238"/>
    </row>
    <row r="596" spans="4:4">
      <c r="D596" s="238"/>
    </row>
    <row r="597" spans="4:4">
      <c r="D597" s="238"/>
    </row>
    <row r="598" spans="4:4">
      <c r="D598" s="238"/>
    </row>
    <row r="599" spans="4:4">
      <c r="D599" s="238"/>
    </row>
    <row r="600" spans="4:4">
      <c r="D600" s="238"/>
    </row>
    <row r="601" spans="4:4">
      <c r="D601" s="238"/>
    </row>
    <row r="602" spans="4:4">
      <c r="D602" s="238"/>
    </row>
    <row r="603" spans="4:4">
      <c r="D603" s="238"/>
    </row>
    <row r="604" spans="4:4">
      <c r="D604" s="238"/>
    </row>
    <row r="605" spans="4:4">
      <c r="D605" s="238"/>
    </row>
    <row r="606" spans="4:4">
      <c r="D606" s="238"/>
    </row>
    <row r="607" spans="4:4">
      <c r="D607" s="238"/>
    </row>
    <row r="608" spans="4:4">
      <c r="D608" s="238"/>
    </row>
    <row r="609" spans="4:4">
      <c r="D609" s="238"/>
    </row>
    <row r="610" spans="4:4">
      <c r="D610" s="238"/>
    </row>
    <row r="611" spans="4:4">
      <c r="D611" s="238"/>
    </row>
    <row r="612" spans="4:4">
      <c r="D612" s="238"/>
    </row>
    <row r="613" spans="4:4">
      <c r="D613" s="238"/>
    </row>
    <row r="614" spans="4:4">
      <c r="D614" s="238"/>
    </row>
    <row r="615" spans="4:4">
      <c r="D615" s="238"/>
    </row>
    <row r="616" spans="4:4">
      <c r="D616" s="238"/>
    </row>
    <row r="617" spans="4:4">
      <c r="D617" s="238"/>
    </row>
    <row r="618" spans="4:4">
      <c r="D618" s="238"/>
    </row>
    <row r="619" spans="4:4">
      <c r="D619" s="238"/>
    </row>
    <row r="620" spans="4:4">
      <c r="D620" s="238"/>
    </row>
    <row r="621" spans="4:4">
      <c r="D621" s="238"/>
    </row>
    <row r="622" spans="4:4">
      <c r="D622" s="238"/>
    </row>
    <row r="623" spans="4:4">
      <c r="D623" s="238"/>
    </row>
    <row r="624" spans="4:4">
      <c r="D624" s="238"/>
    </row>
    <row r="625" spans="4:4">
      <c r="D625" s="238"/>
    </row>
    <row r="626" spans="4:4">
      <c r="D626" s="238"/>
    </row>
    <row r="627" spans="4:4">
      <c r="D627" s="238"/>
    </row>
    <row r="628" spans="4:4">
      <c r="D628" s="238"/>
    </row>
    <row r="629" spans="4:4">
      <c r="D629" s="238"/>
    </row>
    <row r="630" spans="4:4">
      <c r="D630" s="238"/>
    </row>
    <row r="631" spans="4:4">
      <c r="D631" s="238"/>
    </row>
    <row r="632" spans="4:4">
      <c r="D632" s="238"/>
    </row>
    <row r="633" spans="4:4">
      <c r="D633" s="238"/>
    </row>
    <row r="634" spans="4:4">
      <c r="D634" s="238"/>
    </row>
    <row r="635" spans="4:4">
      <c r="D635" s="238"/>
    </row>
    <row r="636" spans="4:4">
      <c r="D636" s="238"/>
    </row>
    <row r="637" spans="4:4">
      <c r="D637" s="238"/>
    </row>
    <row r="638" spans="4:4">
      <c r="D638" s="238"/>
    </row>
    <row r="639" spans="4:4">
      <c r="D639" s="238"/>
    </row>
    <row r="640" spans="4:4">
      <c r="D640" s="238"/>
    </row>
    <row r="641" spans="4:4">
      <c r="D641" s="238"/>
    </row>
    <row r="642" spans="4:4">
      <c r="D642" s="238"/>
    </row>
    <row r="643" spans="4:4">
      <c r="D643" s="238"/>
    </row>
    <row r="644" spans="4:4">
      <c r="D644" s="238"/>
    </row>
    <row r="645" spans="4:4">
      <c r="D645" s="238"/>
    </row>
    <row r="646" spans="4:4">
      <c r="D646" s="238"/>
    </row>
    <row r="647" spans="4:4">
      <c r="D647" s="238"/>
    </row>
    <row r="648" spans="4:4">
      <c r="D648" s="238"/>
    </row>
    <row r="649" spans="4:4">
      <c r="D649" s="238"/>
    </row>
    <row r="650" spans="4:4">
      <c r="D650" s="238"/>
    </row>
    <row r="651" spans="4:4">
      <c r="D651" s="238"/>
    </row>
    <row r="652" spans="4:4">
      <c r="D652" s="238"/>
    </row>
    <row r="653" spans="4:4">
      <c r="D653" s="238"/>
    </row>
    <row r="654" spans="4:4">
      <c r="D654" s="238"/>
    </row>
    <row r="655" spans="4:4">
      <c r="D655" s="238"/>
    </row>
    <row r="656" spans="4:4">
      <c r="D656" s="238"/>
    </row>
    <row r="657" spans="4:4">
      <c r="D657" s="238"/>
    </row>
    <row r="658" spans="4:4">
      <c r="D658" s="238"/>
    </row>
    <row r="659" spans="4:4">
      <c r="D659" s="238"/>
    </row>
    <row r="660" spans="4:4">
      <c r="D660" s="238"/>
    </row>
    <row r="661" spans="4:4">
      <c r="D661" s="238"/>
    </row>
    <row r="662" spans="4:4">
      <c r="D662" s="238"/>
    </row>
    <row r="663" spans="4:4">
      <c r="D663" s="238"/>
    </row>
    <row r="664" spans="4:4">
      <c r="D664" s="238"/>
    </row>
    <row r="665" spans="4:4">
      <c r="D665" s="238"/>
    </row>
    <row r="666" spans="4:4">
      <c r="D666" s="238"/>
    </row>
    <row r="667" spans="4:4">
      <c r="D667" s="238"/>
    </row>
    <row r="668" spans="4:4">
      <c r="D668" s="238"/>
    </row>
    <row r="669" spans="4:4">
      <c r="D669" s="238"/>
    </row>
    <row r="670" spans="4:4">
      <c r="D670" s="238"/>
    </row>
    <row r="671" spans="4:4">
      <c r="D671" s="238"/>
    </row>
    <row r="672" spans="4:4">
      <c r="D672" s="238"/>
    </row>
    <row r="673" spans="4:4">
      <c r="D673" s="238"/>
    </row>
    <row r="674" spans="4:4">
      <c r="D674" s="238"/>
    </row>
    <row r="675" spans="4:4">
      <c r="D675" s="238"/>
    </row>
    <row r="676" spans="4:4">
      <c r="D676" s="238"/>
    </row>
    <row r="677" spans="4:4">
      <c r="D677" s="238"/>
    </row>
    <row r="678" spans="4:4">
      <c r="D678" s="238"/>
    </row>
    <row r="679" spans="4:4">
      <c r="D679" s="238"/>
    </row>
    <row r="680" spans="4:4">
      <c r="D680" s="238"/>
    </row>
    <row r="681" spans="4:4">
      <c r="D681" s="238"/>
    </row>
    <row r="682" spans="4:4">
      <c r="D682" s="238"/>
    </row>
    <row r="683" spans="4:4">
      <c r="D683" s="238"/>
    </row>
    <row r="684" spans="4:4">
      <c r="D684" s="238"/>
    </row>
    <row r="685" spans="4:4">
      <c r="D685" s="238"/>
    </row>
    <row r="686" spans="4:4">
      <c r="D686" s="238"/>
    </row>
    <row r="687" spans="4:4">
      <c r="D687" s="238"/>
    </row>
    <row r="688" spans="4:4">
      <c r="D688" s="238"/>
    </row>
    <row r="689" spans="4:4">
      <c r="D689" s="238"/>
    </row>
    <row r="690" spans="4:4">
      <c r="D690" s="238"/>
    </row>
    <row r="691" spans="4:4">
      <c r="D691" s="238"/>
    </row>
    <row r="692" spans="4:4">
      <c r="D692" s="238"/>
    </row>
    <row r="693" spans="4:4">
      <c r="D693" s="238"/>
    </row>
    <row r="694" spans="4:4">
      <c r="D694" s="238"/>
    </row>
    <row r="695" spans="4:4">
      <c r="D695" s="238"/>
    </row>
    <row r="696" spans="4:4">
      <c r="D696" s="238"/>
    </row>
    <row r="697" spans="4:4">
      <c r="D697" s="238"/>
    </row>
    <row r="698" spans="4:4">
      <c r="D698" s="238"/>
    </row>
    <row r="699" spans="4:4">
      <c r="D699" s="238"/>
    </row>
    <row r="700" spans="4:4">
      <c r="D700" s="238"/>
    </row>
    <row r="701" spans="4:4">
      <c r="D701" s="238"/>
    </row>
    <row r="702" spans="4:4">
      <c r="D702" s="238"/>
    </row>
    <row r="703" spans="4:4">
      <c r="D703" s="238"/>
    </row>
    <row r="704" spans="4:4">
      <c r="D704" s="238"/>
    </row>
    <row r="705" spans="4:4">
      <c r="D705" s="238"/>
    </row>
    <row r="706" spans="4:4">
      <c r="D706" s="238"/>
    </row>
    <row r="707" spans="4:4">
      <c r="D707" s="238"/>
    </row>
    <row r="708" spans="4:4">
      <c r="D708" s="238"/>
    </row>
    <row r="709" spans="4:4">
      <c r="D709" s="238"/>
    </row>
    <row r="710" spans="4:4">
      <c r="D710" s="238"/>
    </row>
    <row r="711" spans="4:4">
      <c r="D711" s="238"/>
    </row>
    <row r="712" spans="4:4">
      <c r="D712" s="238"/>
    </row>
    <row r="713" spans="4:4">
      <c r="D713" s="238"/>
    </row>
    <row r="714" spans="4:4">
      <c r="D714" s="238"/>
    </row>
    <row r="715" spans="4:4">
      <c r="D715" s="238"/>
    </row>
    <row r="716" spans="4:4">
      <c r="D716" s="238"/>
    </row>
    <row r="717" spans="4:4">
      <c r="D717" s="238"/>
    </row>
    <row r="718" spans="4:4">
      <c r="D718" s="238"/>
    </row>
    <row r="719" spans="4:4">
      <c r="D719" s="238"/>
    </row>
    <row r="720" spans="4:4">
      <c r="D720" s="238"/>
    </row>
    <row r="721" spans="4:4">
      <c r="D721" s="238"/>
    </row>
    <row r="722" spans="4:4">
      <c r="D722" s="238"/>
    </row>
    <row r="723" spans="4:4">
      <c r="D723" s="238"/>
    </row>
    <row r="724" spans="4:4">
      <c r="D724" s="238"/>
    </row>
    <row r="725" spans="4:4">
      <c r="D725" s="238"/>
    </row>
    <row r="726" spans="4:4">
      <c r="D726" s="238"/>
    </row>
    <row r="727" spans="4:4">
      <c r="D727" s="238"/>
    </row>
    <row r="728" spans="4:4">
      <c r="D728" s="238"/>
    </row>
    <row r="729" spans="4:4">
      <c r="D729" s="238"/>
    </row>
    <row r="730" spans="4:4">
      <c r="D730" s="238"/>
    </row>
    <row r="731" spans="4:4">
      <c r="D731" s="238"/>
    </row>
    <row r="732" spans="4:4">
      <c r="D732" s="238"/>
    </row>
    <row r="733" spans="4:4">
      <c r="D733" s="238"/>
    </row>
    <row r="734" spans="4:4">
      <c r="D734" s="238"/>
    </row>
    <row r="735" spans="4:4">
      <c r="D735" s="238"/>
    </row>
    <row r="736" spans="4:4">
      <c r="D736" s="238"/>
    </row>
    <row r="737" spans="4:4">
      <c r="D737" s="238"/>
    </row>
    <row r="738" spans="4:4">
      <c r="D738" s="238"/>
    </row>
    <row r="739" spans="4:4">
      <c r="D739" s="238"/>
    </row>
    <row r="740" spans="4:4">
      <c r="D740" s="238"/>
    </row>
    <row r="741" spans="4:4">
      <c r="D741" s="238"/>
    </row>
    <row r="742" spans="4:4">
      <c r="D742" s="238"/>
    </row>
    <row r="743" spans="4:4">
      <c r="D743" s="238"/>
    </row>
    <row r="744" spans="4:4">
      <c r="D744" s="238"/>
    </row>
    <row r="745" spans="4:4">
      <c r="D745" s="238"/>
    </row>
    <row r="746" spans="4:4">
      <c r="D746" s="238"/>
    </row>
    <row r="747" spans="4:4">
      <c r="D747" s="238"/>
    </row>
    <row r="748" spans="4:4">
      <c r="D748" s="238"/>
    </row>
    <row r="749" spans="4:4">
      <c r="D749" s="238"/>
    </row>
    <row r="750" spans="4:4">
      <c r="D750" s="238"/>
    </row>
    <row r="751" spans="4:4">
      <c r="D751" s="238"/>
    </row>
    <row r="752" spans="4:4">
      <c r="D752" s="238"/>
    </row>
    <row r="753" spans="4:4">
      <c r="D753" s="238"/>
    </row>
    <row r="754" spans="4:4">
      <c r="D754" s="238"/>
    </row>
    <row r="755" spans="4:4">
      <c r="D755" s="238"/>
    </row>
    <row r="756" spans="4:4">
      <c r="D756" s="238"/>
    </row>
    <row r="757" spans="4:4">
      <c r="D757" s="238"/>
    </row>
    <row r="758" spans="4:4">
      <c r="D758" s="238"/>
    </row>
    <row r="759" spans="4:4">
      <c r="D759" s="238"/>
    </row>
    <row r="760" spans="4:4">
      <c r="D760" s="238"/>
    </row>
    <row r="761" spans="4:4">
      <c r="D761" s="238"/>
    </row>
    <row r="762" spans="4:4">
      <c r="D762" s="238"/>
    </row>
    <row r="763" spans="4:4">
      <c r="D763" s="238"/>
    </row>
    <row r="764" spans="4:4">
      <c r="D764" s="238"/>
    </row>
    <row r="765" spans="4:4">
      <c r="D765" s="238"/>
    </row>
    <row r="766" spans="4:4">
      <c r="D766" s="238"/>
    </row>
    <row r="767" spans="4:4">
      <c r="D767" s="238"/>
    </row>
    <row r="768" spans="4:4">
      <c r="D768" s="238"/>
    </row>
    <row r="769" spans="4:4">
      <c r="D769" s="238"/>
    </row>
    <row r="770" spans="4:4">
      <c r="D770" s="238"/>
    </row>
    <row r="771" spans="4:4">
      <c r="D771" s="238"/>
    </row>
    <row r="772" spans="4:4">
      <c r="D772" s="238"/>
    </row>
    <row r="773" spans="4:4">
      <c r="D773" s="238"/>
    </row>
    <row r="774" spans="4:4">
      <c r="D774" s="238"/>
    </row>
    <row r="775" spans="4:4">
      <c r="D775" s="238"/>
    </row>
    <row r="776" spans="4:4">
      <c r="D776" s="238"/>
    </row>
    <row r="777" spans="4:4">
      <c r="D777" s="238"/>
    </row>
    <row r="778" spans="4:4">
      <c r="D778" s="238"/>
    </row>
    <row r="779" spans="4:4">
      <c r="D779" s="238"/>
    </row>
    <row r="780" spans="4:4">
      <c r="D780" s="238"/>
    </row>
    <row r="781" spans="4:4">
      <c r="D781" s="238"/>
    </row>
    <row r="782" spans="4:4">
      <c r="D782" s="238"/>
    </row>
    <row r="783" spans="4:4">
      <c r="D783" s="238"/>
    </row>
    <row r="784" spans="4:4">
      <c r="D784" s="238"/>
    </row>
    <row r="785" spans="4:4">
      <c r="D785" s="238"/>
    </row>
    <row r="786" spans="4:4">
      <c r="D786" s="238"/>
    </row>
    <row r="787" spans="4:4">
      <c r="D787" s="238"/>
    </row>
    <row r="788" spans="4:4">
      <c r="D788" s="238"/>
    </row>
    <row r="789" spans="4:4">
      <c r="D789" s="238"/>
    </row>
    <row r="790" spans="4:4">
      <c r="D790" s="238"/>
    </row>
    <row r="791" spans="4:4">
      <c r="D791" s="238"/>
    </row>
    <row r="792" spans="4:4">
      <c r="D792" s="238"/>
    </row>
    <row r="793" spans="4:4">
      <c r="D793" s="238"/>
    </row>
    <row r="794" spans="4:4">
      <c r="D794" s="238"/>
    </row>
    <row r="795" spans="4:4">
      <c r="D795" s="238"/>
    </row>
    <row r="796" spans="4:4">
      <c r="D796" s="238"/>
    </row>
    <row r="797" spans="4:4">
      <c r="D797" s="238"/>
    </row>
    <row r="798" spans="4:4">
      <c r="D798" s="238"/>
    </row>
    <row r="799" spans="4:4">
      <c r="D799" s="238"/>
    </row>
    <row r="800" spans="4:4">
      <c r="D800" s="238"/>
    </row>
    <row r="801" spans="4:4">
      <c r="D801" s="238"/>
    </row>
    <row r="802" spans="4:4">
      <c r="D802" s="238"/>
    </row>
    <row r="803" spans="4:4">
      <c r="D803" s="238"/>
    </row>
    <row r="804" spans="4:4">
      <c r="D804" s="238"/>
    </row>
    <row r="805" spans="4:4">
      <c r="D805" s="238"/>
    </row>
    <row r="806" spans="4:4">
      <c r="D806" s="238"/>
    </row>
    <row r="807" spans="4:4">
      <c r="D807" s="238"/>
    </row>
    <row r="808" spans="4:4">
      <c r="D808" s="238"/>
    </row>
    <row r="809" spans="4:4">
      <c r="D809" s="238"/>
    </row>
    <row r="810" spans="4:4">
      <c r="D810" s="238"/>
    </row>
    <row r="811" spans="4:4">
      <c r="D811" s="238"/>
    </row>
    <row r="812" spans="4:4">
      <c r="D812" s="238"/>
    </row>
    <row r="813" spans="4:4">
      <c r="D813" s="238"/>
    </row>
    <row r="814" spans="4:4">
      <c r="D814" s="238"/>
    </row>
    <row r="815" spans="4:4">
      <c r="D815" s="238"/>
    </row>
    <row r="816" spans="4:4">
      <c r="D816" s="238"/>
    </row>
    <row r="817" spans="4:4">
      <c r="D817" s="238"/>
    </row>
    <row r="818" spans="4:4">
      <c r="D818" s="238"/>
    </row>
    <row r="819" spans="4:4">
      <c r="D819" s="238"/>
    </row>
    <row r="820" spans="4:4">
      <c r="D820" s="238"/>
    </row>
    <row r="821" spans="4:4">
      <c r="D821" s="238"/>
    </row>
    <row r="822" spans="4:4">
      <c r="D822" s="238"/>
    </row>
    <row r="823" spans="4:4">
      <c r="D823" s="238"/>
    </row>
    <row r="824" spans="4:4">
      <c r="D824" s="238"/>
    </row>
    <row r="825" spans="4:4">
      <c r="D825" s="238"/>
    </row>
    <row r="826" spans="4:4">
      <c r="D826" s="238"/>
    </row>
    <row r="827" spans="4:4">
      <c r="D827" s="238"/>
    </row>
    <row r="828" spans="4:4">
      <c r="D828" s="238"/>
    </row>
    <row r="829" spans="4:4">
      <c r="D829" s="238"/>
    </row>
    <row r="830" spans="4:4">
      <c r="D830" s="238"/>
    </row>
    <row r="831" spans="4:4">
      <c r="D831" s="238"/>
    </row>
    <row r="832" spans="4:4">
      <c r="D832" s="238"/>
    </row>
    <row r="833" spans="4:4">
      <c r="D833" s="238"/>
    </row>
    <row r="834" spans="4:4">
      <c r="D834" s="238"/>
    </row>
    <row r="835" spans="4:4">
      <c r="D835" s="238"/>
    </row>
    <row r="836" spans="4:4">
      <c r="D836" s="238"/>
    </row>
    <row r="837" spans="4:4">
      <c r="D837" s="238"/>
    </row>
    <row r="838" spans="4:4">
      <c r="D838" s="238"/>
    </row>
    <row r="839" spans="4:4">
      <c r="D839" s="238"/>
    </row>
    <row r="840" spans="4:4">
      <c r="D840" s="238"/>
    </row>
    <row r="841" spans="4:4">
      <c r="D841" s="238"/>
    </row>
    <row r="842" spans="4:4">
      <c r="D842" s="238"/>
    </row>
    <row r="843" spans="4:4">
      <c r="D843" s="238"/>
    </row>
    <row r="844" spans="4:4">
      <c r="D844" s="238"/>
    </row>
    <row r="845" spans="4:4">
      <c r="D845" s="238"/>
    </row>
    <row r="846" spans="4:4">
      <c r="D846" s="238"/>
    </row>
    <row r="847" spans="4:4">
      <c r="D847" s="238"/>
    </row>
    <row r="848" spans="4:4">
      <c r="D848" s="238"/>
    </row>
    <row r="849" spans="4:4">
      <c r="D849" s="238"/>
    </row>
    <row r="850" spans="4:4">
      <c r="D850" s="238"/>
    </row>
    <row r="851" spans="4:4">
      <c r="D851" s="238"/>
    </row>
    <row r="852" spans="4:4">
      <c r="D852" s="238"/>
    </row>
    <row r="853" spans="4:4">
      <c r="D853" s="238"/>
    </row>
    <row r="854" spans="4:4">
      <c r="D854" s="238"/>
    </row>
    <row r="855" spans="4:4">
      <c r="D855" s="238"/>
    </row>
    <row r="856" spans="4:4">
      <c r="D856" s="238"/>
    </row>
    <row r="857" spans="4:4">
      <c r="D857" s="238"/>
    </row>
    <row r="858" spans="4:4">
      <c r="D858" s="238"/>
    </row>
    <row r="859" spans="4:4">
      <c r="D859" s="238"/>
    </row>
    <row r="860" spans="4:4">
      <c r="D860" s="238"/>
    </row>
    <row r="861" spans="4:4">
      <c r="D861" s="238"/>
    </row>
    <row r="862" spans="4:4">
      <c r="D862" s="238"/>
    </row>
    <row r="863" spans="4:4">
      <c r="D863" s="238"/>
    </row>
    <row r="864" spans="4:4">
      <c r="D864" s="238"/>
    </row>
    <row r="865" spans="4:4">
      <c r="D865" s="238"/>
    </row>
    <row r="866" spans="4:4">
      <c r="D866" s="238"/>
    </row>
    <row r="867" spans="4:4">
      <c r="D867" s="238"/>
    </row>
    <row r="868" spans="4:4">
      <c r="D868" s="238"/>
    </row>
    <row r="869" spans="4:4">
      <c r="D869" s="238"/>
    </row>
    <row r="870" spans="4:4">
      <c r="D870" s="238"/>
    </row>
    <row r="871" spans="4:4">
      <c r="D871" s="238"/>
    </row>
    <row r="872" spans="4:4">
      <c r="D872" s="238"/>
    </row>
    <row r="873" spans="4:4">
      <c r="D873" s="238"/>
    </row>
    <row r="874" spans="4:4">
      <c r="D874" s="238"/>
    </row>
    <row r="875" spans="4:4">
      <c r="D875" s="238"/>
    </row>
    <row r="876" spans="4:4">
      <c r="D876" s="238"/>
    </row>
    <row r="877" spans="4:4">
      <c r="D877" s="238"/>
    </row>
    <row r="878" spans="4:4">
      <c r="D878" s="238"/>
    </row>
    <row r="879" spans="4:4">
      <c r="D879" s="238"/>
    </row>
    <row r="880" spans="4:4">
      <c r="D880" s="238"/>
    </row>
    <row r="881" spans="4:4">
      <c r="D881" s="238"/>
    </row>
    <row r="882" spans="4:4">
      <c r="D882" s="238"/>
    </row>
    <row r="883" spans="4:4">
      <c r="D883" s="238"/>
    </row>
    <row r="884" spans="4:4">
      <c r="D884" s="238"/>
    </row>
    <row r="885" spans="4:4">
      <c r="D885" s="238"/>
    </row>
    <row r="886" spans="4:4">
      <c r="D886" s="238"/>
    </row>
    <row r="887" spans="4:4">
      <c r="D887" s="238"/>
    </row>
    <row r="888" spans="4:4">
      <c r="D888" s="238"/>
    </row>
    <row r="889" spans="4:4">
      <c r="D889" s="238"/>
    </row>
    <row r="890" spans="4:4">
      <c r="D890" s="238"/>
    </row>
    <row r="891" spans="4:4">
      <c r="D891" s="238"/>
    </row>
    <row r="892" spans="4:4">
      <c r="D892" s="238"/>
    </row>
    <row r="893" spans="4:4">
      <c r="D893" s="238"/>
    </row>
    <row r="894" spans="4:4">
      <c r="D894" s="238"/>
    </row>
    <row r="895" spans="4:4">
      <c r="D895" s="238"/>
    </row>
    <row r="896" spans="4:4">
      <c r="D896" s="238"/>
    </row>
    <row r="897" spans="4:4">
      <c r="D897" s="238"/>
    </row>
    <row r="898" spans="4:4">
      <c r="D898" s="238"/>
    </row>
    <row r="899" spans="4:4">
      <c r="D899" s="238"/>
    </row>
    <row r="900" spans="4:4">
      <c r="D900" s="238"/>
    </row>
    <row r="901" spans="4:4">
      <c r="D901" s="238"/>
    </row>
    <row r="902" spans="4:4">
      <c r="D902" s="238"/>
    </row>
    <row r="903" spans="4:4">
      <c r="D903" s="238"/>
    </row>
    <row r="904" spans="4:4">
      <c r="D904" s="238"/>
    </row>
    <row r="905" spans="4:4">
      <c r="D905" s="238"/>
    </row>
    <row r="906" spans="4:4">
      <c r="D906" s="238"/>
    </row>
    <row r="907" spans="4:4">
      <c r="D907" s="238"/>
    </row>
    <row r="908" spans="4:4">
      <c r="D908" s="238"/>
    </row>
    <row r="909" spans="4:4">
      <c r="D909" s="238"/>
    </row>
    <row r="910" spans="4:4">
      <c r="D910" s="238"/>
    </row>
    <row r="911" spans="4:4">
      <c r="D911" s="238"/>
    </row>
    <row r="912" spans="4:4">
      <c r="D912" s="238"/>
    </row>
    <row r="913" spans="4:4">
      <c r="D913" s="238"/>
    </row>
    <row r="914" spans="4:4">
      <c r="D914" s="238"/>
    </row>
    <row r="915" spans="4:4">
      <c r="D915" s="238"/>
    </row>
    <row r="916" spans="4:4">
      <c r="D916" s="238"/>
    </row>
    <row r="917" spans="4:4">
      <c r="D917" s="238"/>
    </row>
    <row r="918" spans="4:4">
      <c r="D918" s="238"/>
    </row>
    <row r="919" spans="4:4">
      <c r="D919" s="238"/>
    </row>
    <row r="920" spans="4:4">
      <c r="D920" s="238"/>
    </row>
    <row r="921" spans="4:4">
      <c r="D921" s="238"/>
    </row>
    <row r="922" spans="4:4">
      <c r="D922" s="238"/>
    </row>
    <row r="923" spans="4:4">
      <c r="D923" s="238"/>
    </row>
    <row r="924" spans="4:4">
      <c r="D924" s="238"/>
    </row>
    <row r="925" spans="4:4">
      <c r="D925" s="238"/>
    </row>
    <row r="926" spans="4:4">
      <c r="D926" s="238"/>
    </row>
    <row r="927" spans="4:4">
      <c r="D927" s="238"/>
    </row>
    <row r="928" spans="4:4">
      <c r="D928" s="238"/>
    </row>
    <row r="929" spans="4:4">
      <c r="D929" s="238"/>
    </row>
    <row r="930" spans="4:4">
      <c r="D930" s="238"/>
    </row>
    <row r="931" spans="4:4">
      <c r="D931" s="238"/>
    </row>
    <row r="932" spans="4:4">
      <c r="D932" s="238"/>
    </row>
    <row r="933" spans="4:4">
      <c r="D933" s="238"/>
    </row>
    <row r="934" spans="4:4">
      <c r="D934" s="238"/>
    </row>
    <row r="935" spans="4:4">
      <c r="D935" s="238"/>
    </row>
    <row r="936" spans="4:4">
      <c r="D936" s="238"/>
    </row>
    <row r="937" spans="4:4">
      <c r="D937" s="238"/>
    </row>
    <row r="938" spans="4:4">
      <c r="D938" s="238"/>
    </row>
    <row r="939" spans="4:4">
      <c r="D939" s="238"/>
    </row>
    <row r="940" spans="4:4">
      <c r="D940" s="238"/>
    </row>
    <row r="941" spans="4:4">
      <c r="D941" s="238"/>
    </row>
    <row r="942" spans="4:4">
      <c r="D942" s="238"/>
    </row>
    <row r="943" spans="4:4">
      <c r="D943" s="238"/>
    </row>
    <row r="944" spans="4:4">
      <c r="D944" s="238"/>
    </row>
    <row r="945" spans="4:4">
      <c r="D945" s="238"/>
    </row>
    <row r="946" spans="4:4">
      <c r="D946" s="238"/>
    </row>
    <row r="947" spans="4:4">
      <c r="D947" s="238"/>
    </row>
    <row r="948" spans="4:4">
      <c r="D948" s="238"/>
    </row>
    <row r="949" spans="4:4">
      <c r="D949" s="238"/>
    </row>
    <row r="950" spans="4:4">
      <c r="D950" s="238"/>
    </row>
    <row r="951" spans="4:4">
      <c r="D951" s="238"/>
    </row>
    <row r="952" spans="4:4">
      <c r="D952" s="238"/>
    </row>
    <row r="953" spans="4:4">
      <c r="D953" s="238"/>
    </row>
    <row r="954" spans="4:4">
      <c r="D954" s="238"/>
    </row>
    <row r="955" spans="4:4">
      <c r="D955" s="238"/>
    </row>
    <row r="956" spans="4:4">
      <c r="D956" s="238"/>
    </row>
    <row r="957" spans="4:4">
      <c r="D957" s="238"/>
    </row>
    <row r="958" spans="4:4">
      <c r="D958" s="238"/>
    </row>
    <row r="959" spans="4:4">
      <c r="D959" s="238"/>
    </row>
    <row r="960" spans="4:4">
      <c r="D960" s="238"/>
    </row>
    <row r="961" spans="4:4">
      <c r="D961" s="238"/>
    </row>
    <row r="962" spans="4:4">
      <c r="D962" s="238"/>
    </row>
    <row r="963" spans="4:4">
      <c r="D963" s="238"/>
    </row>
    <row r="964" spans="4:4">
      <c r="D964" s="238"/>
    </row>
    <row r="965" spans="4:4">
      <c r="D965" s="238"/>
    </row>
    <row r="966" spans="4:4">
      <c r="D966" s="238"/>
    </row>
    <row r="967" spans="4:4">
      <c r="D967" s="238"/>
    </row>
    <row r="968" spans="4:4">
      <c r="D968" s="238"/>
    </row>
    <row r="969" spans="4:4">
      <c r="D969" s="238"/>
    </row>
    <row r="970" spans="4:4">
      <c r="D970" s="238"/>
    </row>
    <row r="971" spans="4:4">
      <c r="D971" s="238"/>
    </row>
    <row r="972" spans="4:4">
      <c r="D972" s="238"/>
    </row>
    <row r="973" spans="4:4">
      <c r="D973" s="238"/>
    </row>
    <row r="974" spans="4:4">
      <c r="D974" s="238"/>
    </row>
    <row r="975" spans="4:4">
      <c r="D975" s="238"/>
    </row>
    <row r="976" spans="4:4">
      <c r="D976" s="238"/>
    </row>
    <row r="977" spans="4:4">
      <c r="D977" s="238"/>
    </row>
    <row r="978" spans="4:4">
      <c r="D978" s="238"/>
    </row>
    <row r="979" spans="4:4">
      <c r="D979" s="238"/>
    </row>
    <row r="980" spans="4:4">
      <c r="D980" s="238"/>
    </row>
    <row r="981" spans="4:4">
      <c r="D981" s="238"/>
    </row>
    <row r="982" spans="4:4">
      <c r="D982" s="238"/>
    </row>
    <row r="983" spans="4:4">
      <c r="D983" s="238"/>
    </row>
    <row r="984" spans="4:4">
      <c r="D984" s="238"/>
    </row>
    <row r="985" spans="4:4">
      <c r="D985" s="238"/>
    </row>
    <row r="986" spans="4:4">
      <c r="D986" s="238"/>
    </row>
    <row r="987" spans="4:4">
      <c r="D987" s="238"/>
    </row>
    <row r="988" spans="4:4">
      <c r="D988" s="238"/>
    </row>
    <row r="989" spans="4:4">
      <c r="D989" s="238"/>
    </row>
    <row r="990" spans="4:4">
      <c r="D990" s="238"/>
    </row>
    <row r="991" spans="4:4">
      <c r="D991" s="238"/>
    </row>
    <row r="992" spans="4:4">
      <c r="D992" s="238"/>
    </row>
    <row r="993" spans="4:4">
      <c r="D993" s="238"/>
    </row>
    <row r="994" spans="4:4">
      <c r="D994" s="238"/>
    </row>
    <row r="995" spans="4:4">
      <c r="D995" s="238"/>
    </row>
    <row r="996" spans="4:4">
      <c r="D996" s="238"/>
    </row>
    <row r="997" spans="4:4">
      <c r="D997" s="238"/>
    </row>
    <row r="998" spans="4:4">
      <c r="D998" s="238"/>
    </row>
    <row r="999" spans="4:4">
      <c r="D999" s="238"/>
    </row>
    <row r="1000" spans="4:4">
      <c r="D1000" s="238"/>
    </row>
    <row r="1001" spans="4:4">
      <c r="D1001" s="238"/>
    </row>
    <row r="1002" spans="4:4">
      <c r="D1002" s="238"/>
    </row>
    <row r="1003" spans="4:4">
      <c r="D1003" s="238"/>
    </row>
    <row r="1004" spans="4:4">
      <c r="D1004" s="238"/>
    </row>
    <row r="1005" spans="4:4">
      <c r="D1005" s="238"/>
    </row>
    <row r="1006" spans="4:4">
      <c r="D1006" s="238"/>
    </row>
    <row r="1007" spans="4:4">
      <c r="D1007" s="238"/>
    </row>
    <row r="1008" spans="4:4">
      <c r="D1008" s="238"/>
    </row>
    <row r="1009" spans="4:4">
      <c r="D1009" s="238"/>
    </row>
    <row r="1010" spans="4:4">
      <c r="D1010" s="238"/>
    </row>
    <row r="1011" spans="4:4">
      <c r="D1011" s="238"/>
    </row>
    <row r="1012" spans="4:4">
      <c r="D1012" s="238"/>
    </row>
    <row r="1013" spans="4:4">
      <c r="D1013" s="238"/>
    </row>
    <row r="1014" spans="4:4">
      <c r="D1014" s="238"/>
    </row>
    <row r="1015" spans="4:4">
      <c r="D1015" s="238"/>
    </row>
    <row r="1016" spans="4:4">
      <c r="D1016" s="238"/>
    </row>
    <row r="1017" spans="4:4">
      <c r="D1017" s="238"/>
    </row>
    <row r="1018" spans="4:4">
      <c r="D1018" s="238"/>
    </row>
    <row r="1019" spans="4:4">
      <c r="D1019" s="238"/>
    </row>
    <row r="1020" spans="4:4">
      <c r="D1020" s="238"/>
    </row>
    <row r="1021" spans="4:4">
      <c r="D1021" s="238"/>
    </row>
    <row r="1022" spans="4:4">
      <c r="D1022" s="238"/>
    </row>
    <row r="1023" spans="4:4">
      <c r="D1023" s="238"/>
    </row>
    <row r="1024" spans="4:4">
      <c r="D1024" s="238"/>
    </row>
    <row r="1025" spans="4:4">
      <c r="D1025" s="238"/>
    </row>
    <row r="1026" spans="4:4">
      <c r="D1026" s="238"/>
    </row>
    <row r="1027" spans="4:4">
      <c r="D1027" s="238"/>
    </row>
    <row r="1028" spans="4:4">
      <c r="D1028" s="238"/>
    </row>
    <row r="1029" spans="4:4">
      <c r="D1029" s="238"/>
    </row>
    <row r="1030" spans="4:4">
      <c r="D1030" s="238"/>
    </row>
    <row r="1031" spans="4:4">
      <c r="D1031" s="238"/>
    </row>
    <row r="1032" spans="4:4">
      <c r="D1032" s="238"/>
    </row>
    <row r="1033" spans="4:4">
      <c r="D1033" s="238"/>
    </row>
    <row r="1034" spans="4:4">
      <c r="D1034" s="238"/>
    </row>
    <row r="1035" spans="4:4">
      <c r="D1035" s="238"/>
    </row>
    <row r="1036" spans="4:4">
      <c r="D1036" s="238"/>
    </row>
    <row r="1037" spans="4:4">
      <c r="D1037" s="238"/>
    </row>
    <row r="1038" spans="4:4">
      <c r="D1038" s="238"/>
    </row>
    <row r="1039" spans="4:4">
      <c r="D1039" s="238"/>
    </row>
    <row r="1040" spans="4:4">
      <c r="D1040" s="238"/>
    </row>
    <row r="1041" spans="4:4">
      <c r="D1041" s="238"/>
    </row>
    <row r="1042" spans="4:4">
      <c r="D1042" s="238"/>
    </row>
    <row r="1043" spans="4:4">
      <c r="D1043" s="238"/>
    </row>
    <row r="1044" spans="4:4">
      <c r="D1044" s="238"/>
    </row>
    <row r="1045" spans="4:4">
      <c r="D1045" s="238"/>
    </row>
    <row r="1046" spans="4:4">
      <c r="D1046" s="238"/>
    </row>
    <row r="1047" spans="4:4">
      <c r="D1047" s="238"/>
    </row>
    <row r="1048" spans="4:4">
      <c r="D1048" s="238"/>
    </row>
    <row r="1049" spans="4:4">
      <c r="D1049" s="238"/>
    </row>
    <row r="1050" spans="4:4">
      <c r="D1050" s="238"/>
    </row>
    <row r="1051" spans="4:4">
      <c r="D1051" s="238"/>
    </row>
    <row r="1052" spans="4:4">
      <c r="D1052" s="238"/>
    </row>
    <row r="1053" spans="4:4">
      <c r="D1053" s="238"/>
    </row>
    <row r="1054" spans="4:4">
      <c r="D1054" s="238"/>
    </row>
    <row r="1055" spans="4:4">
      <c r="D1055" s="238"/>
    </row>
    <row r="1056" spans="4:4">
      <c r="D1056" s="238"/>
    </row>
    <row r="1057" spans="4:4">
      <c r="D1057" s="238"/>
    </row>
    <row r="1058" spans="4:4">
      <c r="D1058" s="238"/>
    </row>
    <row r="1059" spans="4:4">
      <c r="D1059" s="238"/>
    </row>
    <row r="1060" spans="4:4">
      <c r="D1060" s="238"/>
    </row>
    <row r="1061" spans="4:4">
      <c r="D1061" s="238"/>
    </row>
    <row r="1062" spans="4:4">
      <c r="D1062" s="238"/>
    </row>
    <row r="1063" spans="4:4">
      <c r="D1063" s="238"/>
    </row>
    <row r="1064" spans="4:4">
      <c r="D1064" s="238"/>
    </row>
    <row r="1065" spans="4:4">
      <c r="D1065" s="238"/>
    </row>
    <row r="1066" spans="4:4">
      <c r="D1066" s="238"/>
    </row>
    <row r="1067" spans="4:4">
      <c r="D1067" s="238"/>
    </row>
    <row r="1068" spans="4:4">
      <c r="D1068" s="238"/>
    </row>
    <row r="1069" spans="4:4">
      <c r="D1069" s="238"/>
    </row>
    <row r="1070" spans="4:4">
      <c r="D1070" s="238"/>
    </row>
    <row r="1071" spans="4:4">
      <c r="D1071" s="238"/>
    </row>
    <row r="1072" spans="4:4">
      <c r="D1072" s="238"/>
    </row>
    <row r="1073" spans="4:4">
      <c r="D1073" s="238"/>
    </row>
    <row r="1074" spans="4:4">
      <c r="D1074" s="238"/>
    </row>
    <row r="1075" spans="4:4">
      <c r="D1075" s="238"/>
    </row>
    <row r="1076" spans="4:4">
      <c r="D1076" s="238"/>
    </row>
    <row r="1077" spans="4:4">
      <c r="D1077" s="238"/>
    </row>
    <row r="1078" spans="4:4">
      <c r="D1078" s="238"/>
    </row>
    <row r="1079" spans="4:4">
      <c r="D1079" s="238"/>
    </row>
    <row r="1080" spans="4:4">
      <c r="D1080" s="238"/>
    </row>
    <row r="1081" spans="4:4">
      <c r="D1081" s="238"/>
    </row>
    <row r="1082" spans="4:4">
      <c r="D1082" s="238"/>
    </row>
    <row r="1083" spans="4:4">
      <c r="D1083" s="238"/>
    </row>
    <row r="1084" spans="4:4">
      <c r="D1084" s="238"/>
    </row>
    <row r="1085" spans="4:4">
      <c r="D1085" s="238"/>
    </row>
    <row r="1086" spans="4:4">
      <c r="D1086" s="238"/>
    </row>
    <row r="1087" spans="4:4">
      <c r="D1087" s="238"/>
    </row>
    <row r="1088" spans="4:4">
      <c r="D1088" s="238"/>
    </row>
    <row r="1089" spans="4:4">
      <c r="D1089" s="238"/>
    </row>
    <row r="1090" spans="4:4">
      <c r="D1090" s="238"/>
    </row>
    <row r="1091" spans="4:4">
      <c r="D1091" s="238"/>
    </row>
    <row r="1092" spans="4:4">
      <c r="D1092" s="238"/>
    </row>
    <row r="1093" spans="4:4">
      <c r="D1093" s="238"/>
    </row>
    <row r="1094" spans="4:4">
      <c r="D1094" s="238"/>
    </row>
    <row r="1095" spans="4:4">
      <c r="D1095" s="238"/>
    </row>
    <row r="1096" spans="4:4">
      <c r="D1096" s="238"/>
    </row>
    <row r="1097" spans="4:4">
      <c r="D1097" s="238"/>
    </row>
    <row r="1098" spans="4:4">
      <c r="D1098" s="238"/>
    </row>
    <row r="1099" spans="4:4">
      <c r="D1099" s="238"/>
    </row>
    <row r="1100" spans="4:4">
      <c r="D1100" s="238"/>
    </row>
    <row r="1101" spans="4:4">
      <c r="D1101" s="238"/>
    </row>
    <row r="1102" spans="4:4">
      <c r="D1102" s="238"/>
    </row>
    <row r="1103" spans="4:4">
      <c r="D1103" s="238"/>
    </row>
    <row r="1104" spans="4:4">
      <c r="D1104" s="238"/>
    </row>
    <row r="1105" spans="4:4">
      <c r="D1105" s="238"/>
    </row>
    <row r="1106" spans="4:4">
      <c r="D1106" s="238"/>
    </row>
    <row r="1107" spans="4:4">
      <c r="D1107" s="238"/>
    </row>
    <row r="1108" spans="4:4">
      <c r="D1108" s="238"/>
    </row>
    <row r="1109" spans="4:4">
      <c r="D1109" s="238"/>
    </row>
    <row r="1110" spans="4:4">
      <c r="D1110" s="238"/>
    </row>
    <row r="1111" spans="4:4">
      <c r="D1111" s="238"/>
    </row>
    <row r="1112" spans="4:4">
      <c r="D1112" s="238"/>
    </row>
    <row r="1113" spans="4:4">
      <c r="D1113" s="238"/>
    </row>
    <row r="1114" spans="4:4">
      <c r="D1114" s="238"/>
    </row>
    <row r="1115" spans="4:4">
      <c r="D1115" s="238"/>
    </row>
    <row r="1116" spans="4:4">
      <c r="D1116" s="238"/>
    </row>
    <row r="1117" spans="4:4">
      <c r="D1117" s="238"/>
    </row>
    <row r="1118" spans="4:4">
      <c r="D1118" s="238"/>
    </row>
    <row r="1119" spans="4:4">
      <c r="D1119" s="238"/>
    </row>
    <row r="1120" spans="4:4">
      <c r="D1120" s="238"/>
    </row>
    <row r="1121" spans="4:4">
      <c r="D1121" s="238"/>
    </row>
    <row r="1122" spans="4:4">
      <c r="D1122" s="238"/>
    </row>
    <row r="1123" spans="4:4">
      <c r="D1123" s="238"/>
    </row>
    <row r="1124" spans="4:4">
      <c r="D1124" s="238"/>
    </row>
    <row r="1125" spans="4:4">
      <c r="D1125" s="238"/>
    </row>
    <row r="1126" spans="4:4">
      <c r="D1126" s="238"/>
    </row>
    <row r="1127" spans="4:4">
      <c r="D1127" s="238"/>
    </row>
    <row r="1128" spans="4:4">
      <c r="D1128" s="238"/>
    </row>
    <row r="1129" spans="4:4">
      <c r="D1129" s="238"/>
    </row>
    <row r="1130" spans="4:4">
      <c r="D1130" s="238"/>
    </row>
    <row r="1131" spans="4:4">
      <c r="D1131" s="238"/>
    </row>
    <row r="1132" spans="4:4">
      <c r="D1132" s="238"/>
    </row>
    <row r="1133" spans="4:4">
      <c r="D1133" s="238"/>
    </row>
    <row r="1134" spans="4:4">
      <c r="D1134" s="238"/>
    </row>
    <row r="1135" spans="4:4">
      <c r="D1135" s="238"/>
    </row>
    <row r="1136" spans="4:4">
      <c r="D1136" s="238"/>
    </row>
    <row r="1137" spans="4:4">
      <c r="D1137" s="238"/>
    </row>
    <row r="1138" spans="4:4">
      <c r="D1138" s="238"/>
    </row>
    <row r="1139" spans="4:4">
      <c r="D1139" s="238"/>
    </row>
    <row r="1140" spans="4:4">
      <c r="D1140" s="238"/>
    </row>
    <row r="1141" spans="4:4">
      <c r="D1141" s="238"/>
    </row>
    <row r="1142" spans="4:4">
      <c r="D1142" s="238"/>
    </row>
    <row r="1143" spans="4:4">
      <c r="D1143" s="238"/>
    </row>
    <row r="1144" spans="4:4">
      <c r="D1144" s="238"/>
    </row>
    <row r="1145" spans="4:4">
      <c r="D1145" s="238"/>
    </row>
    <row r="1146" spans="4:4">
      <c r="D1146" s="238"/>
    </row>
    <row r="1147" spans="4:4">
      <c r="D1147" s="238"/>
    </row>
    <row r="1148" spans="4:4">
      <c r="D1148" s="238"/>
    </row>
    <row r="1149" spans="4:4">
      <c r="D1149" s="238"/>
    </row>
    <row r="1150" spans="4:4">
      <c r="D1150" s="238"/>
    </row>
    <row r="1151" spans="4:4">
      <c r="D1151" s="238"/>
    </row>
    <row r="1152" spans="4:4">
      <c r="D1152" s="238"/>
    </row>
    <row r="1153" spans="4:4">
      <c r="D1153" s="238"/>
    </row>
    <row r="1154" spans="4:4">
      <c r="D1154" s="238"/>
    </row>
    <row r="1155" spans="4:4">
      <c r="D1155" s="238"/>
    </row>
    <row r="1156" spans="4:4">
      <c r="D1156" s="238"/>
    </row>
    <row r="1157" spans="4:4">
      <c r="D1157" s="238"/>
    </row>
    <row r="1158" spans="4:4">
      <c r="D1158" s="238"/>
    </row>
    <row r="1159" spans="4:4">
      <c r="D1159" s="238"/>
    </row>
    <row r="1160" spans="4:4">
      <c r="D1160" s="238"/>
    </row>
    <row r="1161" spans="4:4">
      <c r="D1161" s="238"/>
    </row>
    <row r="1162" spans="4:4">
      <c r="D1162" s="238"/>
    </row>
    <row r="1163" spans="4:4">
      <c r="D1163" s="238"/>
    </row>
    <row r="1164" spans="4:4">
      <c r="D1164" s="238"/>
    </row>
    <row r="1165" spans="4:4">
      <c r="D1165" s="238"/>
    </row>
    <row r="1166" spans="4:4">
      <c r="D1166" s="238"/>
    </row>
    <row r="1167" spans="4:4">
      <c r="D1167" s="238"/>
    </row>
    <row r="1168" spans="4:4">
      <c r="D1168" s="238"/>
    </row>
    <row r="1169" spans="4:4">
      <c r="D1169" s="238"/>
    </row>
    <row r="1170" spans="4:4">
      <c r="D1170" s="238"/>
    </row>
    <row r="1171" spans="4:4">
      <c r="D1171" s="238"/>
    </row>
    <row r="1172" spans="4:4">
      <c r="D1172" s="238"/>
    </row>
    <row r="1173" spans="4:4">
      <c r="D1173" s="238"/>
    </row>
    <row r="1174" spans="4:4">
      <c r="D1174" s="238"/>
    </row>
    <row r="1175" spans="4:4">
      <c r="D1175" s="238"/>
    </row>
    <row r="1176" spans="4:4">
      <c r="D1176" s="238"/>
    </row>
    <row r="1177" spans="4:4">
      <c r="D1177" s="238"/>
    </row>
    <row r="1178" spans="4:4">
      <c r="D1178" s="238"/>
    </row>
    <row r="1179" spans="4:4">
      <c r="D1179" s="238"/>
    </row>
    <row r="1180" spans="4:4">
      <c r="D1180" s="238"/>
    </row>
    <row r="1181" spans="4:4">
      <c r="D1181" s="238"/>
    </row>
    <row r="1182" spans="4:4">
      <c r="D1182" s="238"/>
    </row>
    <row r="1183" spans="4:4">
      <c r="D1183" s="238"/>
    </row>
    <row r="1184" spans="4:4">
      <c r="D1184" s="238"/>
    </row>
    <row r="1185" spans="4:4">
      <c r="D1185" s="238"/>
    </row>
    <row r="1186" spans="4:4">
      <c r="D1186" s="238"/>
    </row>
    <row r="1187" spans="4:4">
      <c r="D1187" s="238"/>
    </row>
    <row r="1188" spans="4:4">
      <c r="D1188" s="238"/>
    </row>
    <row r="1189" spans="4:4">
      <c r="D1189" s="238"/>
    </row>
    <row r="1190" spans="4:4">
      <c r="D1190" s="238"/>
    </row>
    <row r="1191" spans="4:4">
      <c r="D1191" s="238"/>
    </row>
    <row r="1192" spans="4:4">
      <c r="D1192" s="238"/>
    </row>
    <row r="1193" spans="4:4">
      <c r="D1193" s="238"/>
    </row>
    <row r="1194" spans="4:4">
      <c r="D1194" s="238"/>
    </row>
    <row r="1195" spans="4:4">
      <c r="D1195" s="238"/>
    </row>
    <row r="1196" spans="4:4">
      <c r="D1196" s="238"/>
    </row>
    <row r="1197" spans="4:4">
      <c r="D1197" s="238"/>
    </row>
    <row r="1198" spans="4:4">
      <c r="D1198" s="238"/>
    </row>
    <row r="1199" spans="4:4">
      <c r="D1199" s="238"/>
    </row>
    <row r="1200" spans="4:4">
      <c r="D1200" s="238"/>
    </row>
    <row r="1201" spans="4:4">
      <c r="D1201" s="238"/>
    </row>
    <row r="1202" spans="4:4">
      <c r="D1202" s="238"/>
    </row>
    <row r="1203" spans="4:4">
      <c r="D1203" s="238"/>
    </row>
    <row r="1204" spans="4:4">
      <c r="D1204" s="238"/>
    </row>
    <row r="1205" spans="4:4">
      <c r="D1205" s="238"/>
    </row>
    <row r="1206" spans="4:4">
      <c r="D1206" s="238"/>
    </row>
    <row r="1207" spans="4:4">
      <c r="D1207" s="238"/>
    </row>
    <row r="1208" spans="4:4">
      <c r="D1208" s="238"/>
    </row>
    <row r="1209" spans="4:4">
      <c r="D1209" s="238"/>
    </row>
    <row r="1210" spans="4:4">
      <c r="D1210" s="238"/>
    </row>
    <row r="1211" spans="4:4">
      <c r="D1211" s="238"/>
    </row>
    <row r="1212" spans="4:4">
      <c r="D1212" s="238"/>
    </row>
    <row r="1213" spans="4:4">
      <c r="D1213" s="238"/>
    </row>
    <row r="1214" spans="4:4">
      <c r="D1214" s="238"/>
    </row>
    <row r="1215" spans="4:4">
      <c r="D1215" s="238"/>
    </row>
    <row r="1216" spans="4:4">
      <c r="D1216" s="238"/>
    </row>
    <row r="1217" spans="4:4">
      <c r="D1217" s="238"/>
    </row>
    <row r="1218" spans="4:4">
      <c r="D1218" s="238"/>
    </row>
    <row r="1219" spans="4:4">
      <c r="D1219" s="238"/>
    </row>
    <row r="1220" spans="4:4">
      <c r="D1220" s="238"/>
    </row>
    <row r="1221" spans="4:4">
      <c r="D1221" s="238"/>
    </row>
    <row r="1222" spans="4:4">
      <c r="D1222" s="238"/>
    </row>
    <row r="1223" spans="4:4">
      <c r="D1223" s="238"/>
    </row>
    <row r="1224" spans="4:4">
      <c r="D1224" s="238"/>
    </row>
    <row r="1225" spans="4:4">
      <c r="D1225" s="238"/>
    </row>
    <row r="1226" spans="4:4">
      <c r="D1226" s="238"/>
    </row>
    <row r="1227" spans="4:4">
      <c r="D1227" s="238"/>
    </row>
    <row r="1228" spans="4:4">
      <c r="D1228" s="238"/>
    </row>
    <row r="1229" spans="4:4">
      <c r="D1229" s="238"/>
    </row>
    <row r="1230" spans="4:4">
      <c r="D1230" s="238"/>
    </row>
    <row r="1231" spans="4:4">
      <c r="D1231" s="238"/>
    </row>
    <row r="1232" spans="4:4">
      <c r="D1232" s="238"/>
    </row>
    <row r="1233" spans="4:4">
      <c r="D1233" s="238"/>
    </row>
    <row r="1234" spans="4:4">
      <c r="D1234" s="238"/>
    </row>
    <row r="1235" spans="4:4">
      <c r="D1235" s="238"/>
    </row>
    <row r="1236" spans="4:4">
      <c r="D1236" s="238"/>
    </row>
    <row r="1237" spans="4:4">
      <c r="D1237" s="238"/>
    </row>
    <row r="1238" spans="4:4">
      <c r="D1238" s="238"/>
    </row>
    <row r="1239" spans="4:4">
      <c r="D1239" s="238"/>
    </row>
    <row r="1240" spans="4:4">
      <c r="D1240" s="238"/>
    </row>
    <row r="1241" spans="4:4">
      <c r="D1241" s="238"/>
    </row>
    <row r="1242" spans="4:4">
      <c r="D1242" s="238"/>
    </row>
    <row r="1243" spans="4:4">
      <c r="D1243" s="238"/>
    </row>
    <row r="1244" spans="4:4">
      <c r="D1244" s="238"/>
    </row>
    <row r="1245" spans="4:4">
      <c r="D1245" s="238"/>
    </row>
    <row r="1246" spans="4:4">
      <c r="D1246" s="238"/>
    </row>
    <row r="1247" spans="4:4">
      <c r="D1247" s="238"/>
    </row>
    <row r="1248" spans="4:4">
      <c r="D1248" s="238"/>
    </row>
    <row r="1249" spans="4:4">
      <c r="D1249" s="238"/>
    </row>
    <row r="1250" spans="4:4">
      <c r="D1250" s="238"/>
    </row>
    <row r="1251" spans="4:4">
      <c r="D1251" s="238"/>
    </row>
    <row r="1252" spans="4:4">
      <c r="D1252" s="238"/>
    </row>
    <row r="1253" spans="4:4">
      <c r="D1253" s="238"/>
    </row>
    <row r="1254" spans="4:4">
      <c r="D1254" s="238"/>
    </row>
    <row r="1255" spans="4:4">
      <c r="D1255" s="238"/>
    </row>
    <row r="1256" spans="4:4">
      <c r="D1256" s="238"/>
    </row>
    <row r="1257" spans="4:4">
      <c r="D1257" s="238"/>
    </row>
    <row r="1258" spans="4:4">
      <c r="D1258" s="238"/>
    </row>
    <row r="1259" spans="4:4">
      <c r="D1259" s="238"/>
    </row>
    <row r="1260" spans="4:4">
      <c r="D1260" s="238"/>
    </row>
    <row r="1261" spans="4:4">
      <c r="D1261" s="238"/>
    </row>
    <row r="1262" spans="4:4">
      <c r="D1262" s="238"/>
    </row>
    <row r="1263" spans="4:4">
      <c r="D1263" s="238"/>
    </row>
    <row r="1264" spans="4:4">
      <c r="D1264" s="238"/>
    </row>
    <row r="1265" spans="4:4">
      <c r="D1265" s="238"/>
    </row>
    <row r="1266" spans="4:4">
      <c r="D1266" s="238"/>
    </row>
    <row r="1267" spans="4:4">
      <c r="D1267" s="238"/>
    </row>
    <row r="1268" spans="4:4">
      <c r="D1268" s="238"/>
    </row>
    <row r="1269" spans="4:4">
      <c r="D1269" s="238"/>
    </row>
    <row r="1270" spans="4:4">
      <c r="D1270" s="238"/>
    </row>
    <row r="1271" spans="4:4">
      <c r="D1271" s="238"/>
    </row>
    <row r="1272" spans="4:4">
      <c r="D1272" s="238"/>
    </row>
    <row r="1273" spans="4:4">
      <c r="D1273" s="238"/>
    </row>
    <row r="1274" spans="4:4">
      <c r="D1274" s="238"/>
    </row>
    <row r="1275" spans="4:4">
      <c r="D1275" s="238"/>
    </row>
    <row r="1276" spans="4:4">
      <c r="D1276" s="238"/>
    </row>
    <row r="1277" spans="4:4">
      <c r="D1277" s="238"/>
    </row>
    <row r="1278" spans="4:4">
      <c r="D1278" s="238"/>
    </row>
    <row r="1279" spans="4:4">
      <c r="D1279" s="238"/>
    </row>
    <row r="1280" spans="4:4">
      <c r="D1280" s="238"/>
    </row>
    <row r="1281" spans="4:4">
      <c r="D1281" s="238"/>
    </row>
    <row r="1282" spans="4:4">
      <c r="D1282" s="238"/>
    </row>
    <row r="1283" spans="4:4">
      <c r="D1283" s="238"/>
    </row>
    <row r="1284" spans="4:4">
      <c r="D1284" s="238"/>
    </row>
    <row r="1285" spans="4:4">
      <c r="D1285" s="238"/>
    </row>
    <row r="1286" spans="4:4">
      <c r="D1286" s="238"/>
    </row>
    <row r="1287" spans="4:4">
      <c r="D1287" s="238"/>
    </row>
    <row r="1288" spans="4:4">
      <c r="D1288" s="238"/>
    </row>
    <row r="1289" spans="4:4">
      <c r="D1289" s="238"/>
    </row>
    <row r="1290" spans="4:4">
      <c r="D1290" s="238"/>
    </row>
    <row r="1291" spans="4:4">
      <c r="D1291" s="238"/>
    </row>
    <row r="1292" spans="4:4">
      <c r="D1292" s="238"/>
    </row>
    <row r="1293" spans="4:4">
      <c r="D1293" s="238"/>
    </row>
    <row r="1294" spans="4:4">
      <c r="D1294" s="238"/>
    </row>
    <row r="1295" spans="4:4">
      <c r="D1295" s="238"/>
    </row>
    <row r="1296" spans="4:4">
      <c r="D1296" s="238"/>
    </row>
    <row r="1297" spans="4:4">
      <c r="D1297" s="238"/>
    </row>
    <row r="1298" spans="4:4">
      <c r="D1298" s="238"/>
    </row>
    <row r="1299" spans="4:4">
      <c r="D1299" s="238"/>
    </row>
    <row r="1300" spans="4:4">
      <c r="D1300" s="238"/>
    </row>
    <row r="1301" spans="4:4">
      <c r="D1301" s="238"/>
    </row>
    <row r="1302" spans="4:4">
      <c r="D1302" s="238"/>
    </row>
    <row r="1303" spans="4:4">
      <c r="D1303" s="238"/>
    </row>
    <row r="1304" spans="4:4">
      <c r="D1304" s="238"/>
    </row>
    <row r="1305" spans="4:4">
      <c r="D1305" s="238"/>
    </row>
    <row r="1306" spans="4:4">
      <c r="D1306" s="238"/>
    </row>
    <row r="1307" spans="4:4">
      <c r="D1307" s="238"/>
    </row>
    <row r="1308" spans="4:4">
      <c r="D1308" s="238"/>
    </row>
    <row r="1309" spans="4:4">
      <c r="D1309" s="238"/>
    </row>
    <row r="1310" spans="4:4">
      <c r="D1310" s="238"/>
    </row>
    <row r="1311" spans="4:4">
      <c r="D1311" s="238"/>
    </row>
    <row r="1312" spans="4:4">
      <c r="D1312" s="238"/>
    </row>
    <row r="1313" spans="4:4">
      <c r="D1313" s="238"/>
    </row>
    <row r="1314" spans="4:4">
      <c r="D1314" s="238"/>
    </row>
    <row r="1315" spans="4:4">
      <c r="D1315" s="238"/>
    </row>
    <row r="1316" spans="4:4">
      <c r="D1316" s="238"/>
    </row>
    <row r="1317" spans="4:4">
      <c r="D1317" s="238"/>
    </row>
    <row r="1318" spans="4:4">
      <c r="D1318" s="238"/>
    </row>
    <row r="1319" spans="4:4">
      <c r="D1319" s="238"/>
    </row>
    <row r="1320" spans="4:4">
      <c r="D1320" s="238"/>
    </row>
    <row r="1321" spans="4:4">
      <c r="D1321" s="238"/>
    </row>
    <row r="1322" spans="4:4">
      <c r="D1322" s="238"/>
    </row>
    <row r="1323" spans="4:4">
      <c r="D1323" s="238"/>
    </row>
    <row r="1324" spans="4:4">
      <c r="D1324" s="238"/>
    </row>
    <row r="1325" spans="4:4">
      <c r="D1325" s="238"/>
    </row>
    <row r="1326" spans="4:4">
      <c r="D1326" s="238"/>
    </row>
    <row r="1327" spans="4:4">
      <c r="D1327" s="238"/>
    </row>
    <row r="1328" spans="4:4">
      <c r="D1328" s="238"/>
    </row>
    <row r="1329" spans="4:4">
      <c r="D1329" s="238"/>
    </row>
    <row r="1330" spans="4:4">
      <c r="D1330" s="238"/>
    </row>
    <row r="1331" spans="4:4">
      <c r="D1331" s="238"/>
    </row>
    <row r="1332" spans="4:4">
      <c r="D1332" s="238"/>
    </row>
    <row r="1333" spans="4:4">
      <c r="D1333" s="238"/>
    </row>
    <row r="1334" spans="4:4">
      <c r="D1334" s="238"/>
    </row>
    <row r="1335" spans="4:4">
      <c r="D1335" s="238"/>
    </row>
    <row r="1336" spans="4:4">
      <c r="D1336" s="238"/>
    </row>
    <row r="1337" spans="4:4">
      <c r="D1337" s="238"/>
    </row>
    <row r="1338" spans="4:4">
      <c r="D1338" s="238"/>
    </row>
    <row r="1339" spans="4:4">
      <c r="D1339" s="238"/>
    </row>
    <row r="1340" spans="4:4">
      <c r="D1340" s="238"/>
    </row>
    <row r="1341" spans="4:4">
      <c r="D1341" s="238"/>
    </row>
    <row r="1342" spans="4:4">
      <c r="D1342" s="238"/>
    </row>
    <row r="1343" spans="4:4">
      <c r="D1343" s="238"/>
    </row>
    <row r="1344" spans="4:4">
      <c r="D1344" s="238"/>
    </row>
    <row r="1345" spans="4:4">
      <c r="D1345" s="238"/>
    </row>
    <row r="1346" spans="4:4">
      <c r="D1346" s="238"/>
    </row>
    <row r="1347" spans="4:4">
      <c r="D1347" s="238"/>
    </row>
    <row r="1348" spans="4:4">
      <c r="D1348" s="238"/>
    </row>
    <row r="1349" spans="4:4">
      <c r="D1349" s="238"/>
    </row>
    <row r="1350" spans="4:4">
      <c r="D1350" s="238"/>
    </row>
    <row r="1351" spans="4:4">
      <c r="D1351" s="238"/>
    </row>
    <row r="1352" spans="4:4">
      <c r="D1352" s="238"/>
    </row>
    <row r="1353" spans="4:4">
      <c r="D1353" s="238"/>
    </row>
    <row r="1354" spans="4:4">
      <c r="D1354" s="238"/>
    </row>
    <row r="1355" spans="4:4">
      <c r="D1355" s="238"/>
    </row>
    <row r="1356" spans="4:4">
      <c r="D1356" s="238"/>
    </row>
    <row r="1357" spans="4:4">
      <c r="D1357" s="238"/>
    </row>
    <row r="1358" spans="4:4">
      <c r="D1358" s="238"/>
    </row>
    <row r="1359" spans="4:4">
      <c r="D1359" s="238"/>
    </row>
    <row r="1360" spans="4:4">
      <c r="D1360" s="238"/>
    </row>
    <row r="1361" spans="4:4">
      <c r="D1361" s="238"/>
    </row>
    <row r="1362" spans="4:4">
      <c r="D1362" s="238"/>
    </row>
    <row r="1363" spans="4:4">
      <c r="D1363" s="238"/>
    </row>
    <row r="1364" spans="4:4">
      <c r="D1364" s="238"/>
    </row>
    <row r="1365" spans="4:4">
      <c r="D1365" s="238"/>
    </row>
    <row r="1366" spans="4:4">
      <c r="D1366" s="238"/>
    </row>
    <row r="1367" spans="4:4">
      <c r="D1367" s="238"/>
    </row>
    <row r="1368" spans="4:4">
      <c r="D1368" s="238"/>
    </row>
    <row r="1369" spans="4:4">
      <c r="D1369" s="238"/>
    </row>
    <row r="1370" spans="4:4">
      <c r="D1370" s="238"/>
    </row>
    <row r="1371" spans="4:4">
      <c r="D1371" s="238"/>
    </row>
    <row r="1372" spans="4:4">
      <c r="D1372" s="238"/>
    </row>
    <row r="1373" spans="4:4">
      <c r="D1373" s="238"/>
    </row>
    <row r="1374" spans="4:4">
      <c r="D1374" s="238"/>
    </row>
    <row r="1375" spans="4:4">
      <c r="D1375" s="238"/>
    </row>
    <row r="1376" spans="4:4">
      <c r="D1376" s="238"/>
    </row>
    <row r="1377" spans="4:4">
      <c r="D1377" s="238"/>
    </row>
    <row r="1378" spans="4:4">
      <c r="D1378" s="238"/>
    </row>
    <row r="1379" spans="4:4">
      <c r="D1379" s="238"/>
    </row>
    <row r="1380" spans="4:4">
      <c r="D1380" s="238"/>
    </row>
    <row r="1381" spans="4:4">
      <c r="D1381" s="238"/>
    </row>
    <row r="1382" spans="4:4">
      <c r="D1382" s="238"/>
    </row>
    <row r="1383" spans="4:4">
      <c r="D1383" s="238"/>
    </row>
    <row r="1384" spans="4:4">
      <c r="D1384" s="238"/>
    </row>
    <row r="1385" spans="4:4">
      <c r="D1385" s="238"/>
    </row>
    <row r="1386" spans="4:4">
      <c r="D1386" s="238"/>
    </row>
    <row r="1387" spans="4:4">
      <c r="D1387" s="238"/>
    </row>
    <row r="1388" spans="4:4">
      <c r="D1388" s="238"/>
    </row>
    <row r="1389" spans="4:4">
      <c r="D1389" s="238"/>
    </row>
    <row r="1390" spans="4:4">
      <c r="D1390" s="238"/>
    </row>
    <row r="1391" spans="4:4">
      <c r="D1391" s="238"/>
    </row>
    <row r="1392" spans="4:4">
      <c r="D1392" s="238"/>
    </row>
    <row r="1393" spans="4:4">
      <c r="D1393" s="238"/>
    </row>
    <row r="1394" spans="4:4">
      <c r="D1394" s="238"/>
    </row>
    <row r="1395" spans="4:4">
      <c r="D1395" s="238"/>
    </row>
    <row r="1396" spans="4:4">
      <c r="D1396" s="238"/>
    </row>
    <row r="1397" spans="4:4">
      <c r="D1397" s="238"/>
    </row>
    <row r="1398" spans="4:4">
      <c r="D1398" s="238"/>
    </row>
    <row r="1399" spans="4:4">
      <c r="D1399" s="238"/>
    </row>
    <row r="1400" spans="4:4">
      <c r="D1400" s="238"/>
    </row>
    <row r="1401" spans="4:4">
      <c r="D1401" s="238"/>
    </row>
    <row r="1402" spans="4:4">
      <c r="D1402" s="238"/>
    </row>
    <row r="1403" spans="4:4">
      <c r="D1403" s="238"/>
    </row>
    <row r="1404" spans="4:4">
      <c r="D1404" s="238"/>
    </row>
    <row r="1405" spans="4:4">
      <c r="D1405" s="238"/>
    </row>
    <row r="1406" spans="4:4">
      <c r="D1406" s="238"/>
    </row>
    <row r="1407" spans="4:4">
      <c r="D1407" s="238"/>
    </row>
    <row r="1408" spans="4:4">
      <c r="D1408" s="238"/>
    </row>
    <row r="1409" spans="4:4">
      <c r="D1409" s="238"/>
    </row>
    <row r="1410" spans="4:4">
      <c r="D1410" s="238"/>
    </row>
    <row r="1411" spans="4:4">
      <c r="D1411" s="238"/>
    </row>
    <row r="1412" spans="4:4">
      <c r="D1412" s="238"/>
    </row>
    <row r="1413" spans="4:4">
      <c r="D1413" s="238"/>
    </row>
    <row r="1414" spans="4:4">
      <c r="D1414" s="238"/>
    </row>
    <row r="1415" spans="4:4">
      <c r="D1415" s="238"/>
    </row>
    <row r="1416" spans="4:4">
      <c r="D1416" s="238"/>
    </row>
    <row r="1417" spans="4:4">
      <c r="D1417" s="238"/>
    </row>
    <row r="1418" spans="4:4">
      <c r="D1418" s="238"/>
    </row>
    <row r="1419" spans="4:4">
      <c r="D1419" s="238"/>
    </row>
    <row r="1420" spans="4:4">
      <c r="D1420" s="238"/>
    </row>
    <row r="1421" spans="4:4">
      <c r="D1421" s="238"/>
    </row>
    <row r="1422" spans="4:4">
      <c r="D1422" s="238"/>
    </row>
    <row r="1423" spans="4:4">
      <c r="D1423" s="238"/>
    </row>
    <row r="1424" spans="4:4">
      <c r="D1424" s="238"/>
    </row>
    <row r="1425" spans="4:4">
      <c r="D1425" s="238"/>
    </row>
    <row r="1426" spans="4:4">
      <c r="D1426" s="238"/>
    </row>
    <row r="1427" spans="4:4">
      <c r="D1427" s="238"/>
    </row>
    <row r="1428" spans="4:4">
      <c r="D1428" s="238"/>
    </row>
    <row r="1429" spans="4:4">
      <c r="D1429" s="238"/>
    </row>
    <row r="1430" spans="4:4">
      <c r="D1430" s="238"/>
    </row>
    <row r="1431" spans="4:4">
      <c r="D1431" s="238"/>
    </row>
    <row r="1432" spans="4:4">
      <c r="D1432" s="238"/>
    </row>
    <row r="1433" spans="4:4">
      <c r="D1433" s="238"/>
    </row>
    <row r="1434" spans="4:4">
      <c r="D1434" s="238"/>
    </row>
    <row r="1435" spans="4:4">
      <c r="D1435" s="238"/>
    </row>
    <row r="1436" spans="4:4">
      <c r="D1436" s="238"/>
    </row>
    <row r="1437" spans="4:4">
      <c r="D1437" s="238"/>
    </row>
    <row r="1438" spans="4:4">
      <c r="D1438" s="238"/>
    </row>
    <row r="1439" spans="4:4">
      <c r="D1439" s="238"/>
    </row>
    <row r="1440" spans="4:4">
      <c r="D1440" s="238"/>
    </row>
    <row r="1441" spans="4:4">
      <c r="D1441" s="238"/>
    </row>
    <row r="1442" spans="4:4">
      <c r="D1442" s="238"/>
    </row>
    <row r="1443" spans="4:4">
      <c r="D1443" s="238"/>
    </row>
    <row r="1444" spans="4:4">
      <c r="D1444" s="238"/>
    </row>
    <row r="1445" spans="4:4">
      <c r="D1445" s="238"/>
    </row>
    <row r="1446" spans="4:4">
      <c r="D1446" s="238"/>
    </row>
    <row r="1447" spans="4:4">
      <c r="D1447" s="238"/>
    </row>
    <row r="1448" spans="4:4">
      <c r="D1448" s="238"/>
    </row>
    <row r="1449" spans="4:4">
      <c r="D1449" s="238"/>
    </row>
    <row r="1450" spans="4:4">
      <c r="D1450" s="238"/>
    </row>
    <row r="1451" spans="4:4">
      <c r="D1451" s="238"/>
    </row>
    <row r="1452" spans="4:4">
      <c r="D1452" s="238"/>
    </row>
    <row r="1453" spans="4:4">
      <c r="D1453" s="238"/>
    </row>
    <row r="1454" spans="4:4">
      <c r="D1454" s="238"/>
    </row>
    <row r="1455" spans="4:4">
      <c r="D1455" s="238"/>
    </row>
    <row r="1456" spans="4:4">
      <c r="D1456" s="238"/>
    </row>
    <row r="1457" spans="4:4">
      <c r="D1457" s="238"/>
    </row>
    <row r="1458" spans="4:4">
      <c r="D1458" s="238"/>
    </row>
    <row r="1459" spans="4:4">
      <c r="D1459" s="238"/>
    </row>
    <row r="1460" spans="4:4">
      <c r="D1460" s="238"/>
    </row>
    <row r="1461" spans="4:4">
      <c r="D1461" s="238"/>
    </row>
    <row r="1462" spans="4:4">
      <c r="D1462" s="238"/>
    </row>
    <row r="1463" spans="4:4">
      <c r="D1463" s="238"/>
    </row>
    <row r="1464" spans="4:4">
      <c r="D1464" s="238"/>
    </row>
    <row r="1465" spans="4:4">
      <c r="D1465" s="238"/>
    </row>
    <row r="1466" spans="4:4">
      <c r="D1466" s="238"/>
    </row>
    <row r="1467" spans="4:4">
      <c r="D1467" s="238"/>
    </row>
    <row r="1468" spans="4:4">
      <c r="D1468" s="238"/>
    </row>
    <row r="1469" spans="4:4">
      <c r="D1469" s="238"/>
    </row>
    <row r="1470" spans="4:4">
      <c r="D1470" s="238"/>
    </row>
    <row r="1471" spans="4:4">
      <c r="D1471" s="238"/>
    </row>
    <row r="1472" spans="4:4">
      <c r="D1472" s="238"/>
    </row>
    <row r="1473" spans="4:4">
      <c r="D1473" s="238"/>
    </row>
    <row r="1474" spans="4:4">
      <c r="D1474" s="238"/>
    </row>
    <row r="1475" spans="4:4">
      <c r="D1475" s="238"/>
    </row>
    <row r="1476" spans="4:4">
      <c r="D1476" s="238"/>
    </row>
    <row r="1477" spans="4:4">
      <c r="D1477" s="238"/>
    </row>
    <row r="1478" spans="4:4">
      <c r="D1478" s="238"/>
    </row>
    <row r="1479" spans="4:4">
      <c r="D1479" s="238"/>
    </row>
    <row r="1480" spans="4:4">
      <c r="D1480" s="238"/>
    </row>
    <row r="1481" spans="4:4">
      <c r="D1481" s="238"/>
    </row>
    <row r="1482" spans="4:4">
      <c r="D1482" s="238"/>
    </row>
    <row r="1483" spans="4:4">
      <c r="D1483" s="238"/>
    </row>
    <row r="1484" spans="4:4">
      <c r="D1484" s="238"/>
    </row>
    <row r="1485" spans="4:4">
      <c r="D1485" s="238"/>
    </row>
    <row r="1486" spans="4:4">
      <c r="D1486" s="238"/>
    </row>
    <row r="1487" spans="4:4">
      <c r="D1487" s="238"/>
    </row>
    <row r="1488" spans="4:4">
      <c r="D1488" s="238"/>
    </row>
    <row r="1489" spans="4:4">
      <c r="D1489" s="238"/>
    </row>
    <row r="1490" spans="4:4">
      <c r="D1490" s="238"/>
    </row>
    <row r="1491" spans="4:4">
      <c r="D1491" s="238"/>
    </row>
    <row r="1492" spans="4:4">
      <c r="D1492" s="238"/>
    </row>
    <row r="1493" spans="4:4">
      <c r="D1493" s="238"/>
    </row>
    <row r="1494" spans="4:4">
      <c r="D1494" s="238"/>
    </row>
    <row r="1495" spans="4:4">
      <c r="D1495" s="238"/>
    </row>
    <row r="1496" spans="4:4">
      <c r="D1496" s="238"/>
    </row>
    <row r="1497" spans="4:4">
      <c r="D1497" s="238"/>
    </row>
    <row r="1498" spans="4:4">
      <c r="D1498" s="238"/>
    </row>
    <row r="1499" spans="4:4">
      <c r="D1499" s="238"/>
    </row>
    <row r="1500" spans="4:4">
      <c r="D1500" s="238"/>
    </row>
    <row r="1501" spans="4:4">
      <c r="D1501" s="238"/>
    </row>
    <row r="1502" spans="4:4">
      <c r="D1502" s="238"/>
    </row>
    <row r="1503" spans="4:4">
      <c r="D1503" s="238"/>
    </row>
    <row r="1504" spans="4:4">
      <c r="D1504" s="238"/>
    </row>
    <row r="1505" spans="4:4">
      <c r="D1505" s="238"/>
    </row>
    <row r="1506" spans="4:4">
      <c r="D1506" s="238"/>
    </row>
    <row r="1507" spans="4:4">
      <c r="D1507" s="238"/>
    </row>
    <row r="1508" spans="4:4">
      <c r="D1508" s="238"/>
    </row>
    <row r="1509" spans="4:4">
      <c r="D1509" s="238"/>
    </row>
    <row r="1510" spans="4:4">
      <c r="D1510" s="238"/>
    </row>
    <row r="1511" spans="4:4">
      <c r="D1511" s="238"/>
    </row>
    <row r="1512" spans="4:4">
      <c r="D1512" s="238"/>
    </row>
    <row r="1513" spans="4:4">
      <c r="D1513" s="238"/>
    </row>
    <row r="1514" spans="4:4">
      <c r="D1514" s="238"/>
    </row>
    <row r="1515" spans="4:4">
      <c r="D1515" s="238"/>
    </row>
    <row r="1516" spans="4:4">
      <c r="D1516" s="238"/>
    </row>
    <row r="1517" spans="4:4">
      <c r="D1517" s="238"/>
    </row>
    <row r="1518" spans="4:4">
      <c r="D1518" s="238"/>
    </row>
    <row r="1519" spans="4:4">
      <c r="D1519" s="238"/>
    </row>
    <row r="1520" spans="4:4">
      <c r="D1520" s="238"/>
    </row>
    <row r="1521" spans="4:4">
      <c r="D1521" s="238"/>
    </row>
    <row r="1522" spans="4:4">
      <c r="D1522" s="238"/>
    </row>
    <row r="1523" spans="4:4">
      <c r="D1523" s="238"/>
    </row>
    <row r="1524" spans="4:4">
      <c r="D1524" s="238"/>
    </row>
    <row r="1525" spans="4:4">
      <c r="D1525" s="238"/>
    </row>
    <row r="1526" spans="4:4">
      <c r="D1526" s="238"/>
    </row>
    <row r="1527" spans="4:4">
      <c r="D1527" s="238"/>
    </row>
    <row r="1528" spans="4:4">
      <c r="D1528" s="238"/>
    </row>
    <row r="1529" spans="4:4">
      <c r="D1529" s="238"/>
    </row>
    <row r="1530" spans="4:4">
      <c r="D1530" s="238"/>
    </row>
    <row r="1531" spans="4:4">
      <c r="D1531" s="238"/>
    </row>
    <row r="1532" spans="4:4">
      <c r="D1532" s="238"/>
    </row>
    <row r="1533" spans="4:4">
      <c r="D1533" s="238"/>
    </row>
    <row r="1534" spans="4:4">
      <c r="D1534" s="238"/>
    </row>
    <row r="1535" spans="4:4">
      <c r="D1535" s="238"/>
    </row>
    <row r="1536" spans="4:4">
      <c r="D1536" s="238"/>
    </row>
    <row r="1537" spans="4:4">
      <c r="D1537" s="238"/>
    </row>
    <row r="1538" spans="4:4">
      <c r="D1538" s="238"/>
    </row>
    <row r="1539" spans="4:4">
      <c r="D1539" s="238"/>
    </row>
    <row r="1540" spans="4:4">
      <c r="D1540" s="238"/>
    </row>
    <row r="1541" spans="4:4">
      <c r="D1541" s="238"/>
    </row>
    <row r="1542" spans="4:4">
      <c r="D1542" s="238"/>
    </row>
    <row r="1543" spans="4:4">
      <c r="D1543" s="238"/>
    </row>
    <row r="1544" spans="4:4">
      <c r="D1544" s="238"/>
    </row>
    <row r="1545" spans="4:4">
      <c r="D1545" s="238"/>
    </row>
    <row r="1546" spans="4:4">
      <c r="D1546" s="238"/>
    </row>
    <row r="1547" spans="4:4">
      <c r="D1547" s="238"/>
    </row>
    <row r="1548" spans="4:4">
      <c r="D1548" s="238"/>
    </row>
    <row r="1549" spans="4:4">
      <c r="D1549" s="238"/>
    </row>
    <row r="1550" spans="4:4">
      <c r="D1550" s="238"/>
    </row>
    <row r="1551" spans="4:4">
      <c r="D1551" s="238"/>
    </row>
    <row r="1552" spans="4:4">
      <c r="D1552" s="238"/>
    </row>
    <row r="1553" spans="4:4">
      <c r="D1553" s="238"/>
    </row>
    <row r="1554" spans="4:4">
      <c r="D1554" s="238"/>
    </row>
    <row r="1555" spans="4:4">
      <c r="D1555" s="238"/>
    </row>
    <row r="1556" spans="4:4">
      <c r="D1556" s="238"/>
    </row>
    <row r="1557" spans="4:4">
      <c r="D1557" s="238"/>
    </row>
    <row r="1558" spans="4:4">
      <c r="D1558" s="238"/>
    </row>
    <row r="1559" spans="4:4">
      <c r="D1559" s="238"/>
    </row>
    <row r="1560" spans="4:4">
      <c r="D1560" s="238"/>
    </row>
    <row r="1561" spans="4:4">
      <c r="D1561" s="238"/>
    </row>
    <row r="1562" spans="4:4">
      <c r="D1562" s="238"/>
    </row>
    <row r="1563" spans="4:4">
      <c r="D1563" s="238"/>
    </row>
    <row r="1564" spans="4:4">
      <c r="D1564" s="238"/>
    </row>
    <row r="1565" spans="4:4">
      <c r="D1565" s="238"/>
    </row>
    <row r="1566" spans="4:4">
      <c r="D1566" s="238"/>
    </row>
    <row r="1567" spans="4:4">
      <c r="D1567" s="238"/>
    </row>
    <row r="1568" spans="4:4">
      <c r="D1568" s="238"/>
    </row>
    <row r="1569" spans="4:4">
      <c r="D1569" s="238"/>
    </row>
    <row r="1570" spans="4:4">
      <c r="D1570" s="238"/>
    </row>
    <row r="1571" spans="4:4">
      <c r="D1571" s="238"/>
    </row>
    <row r="1572" spans="4:4">
      <c r="D1572" s="238"/>
    </row>
    <row r="1573" spans="4:4">
      <c r="D1573" s="238"/>
    </row>
    <row r="1574" spans="4:4">
      <c r="D1574" s="238"/>
    </row>
    <row r="1575" spans="4:4">
      <c r="D1575" s="238"/>
    </row>
    <row r="1576" spans="4:4">
      <c r="D1576" s="238"/>
    </row>
    <row r="1577" spans="4:4">
      <c r="D1577" s="238"/>
    </row>
    <row r="1578" spans="4:4">
      <c r="D1578" s="238"/>
    </row>
    <row r="1579" spans="4:4">
      <c r="D1579" s="238"/>
    </row>
    <row r="1580" spans="4:4">
      <c r="D1580" s="238"/>
    </row>
    <row r="1581" spans="4:4">
      <c r="D1581" s="238"/>
    </row>
    <row r="1582" spans="4:4">
      <c r="D1582" s="238"/>
    </row>
    <row r="1583" spans="4:4">
      <c r="D1583" s="238"/>
    </row>
    <row r="1584" spans="4:4">
      <c r="D1584" s="238"/>
    </row>
    <row r="1585" spans="4:4">
      <c r="D1585" s="238"/>
    </row>
    <row r="1586" spans="4:4">
      <c r="D1586" s="238"/>
    </row>
    <row r="1587" spans="4:4">
      <c r="D1587" s="238"/>
    </row>
    <row r="1588" spans="4:4">
      <c r="D1588" s="238"/>
    </row>
    <row r="1589" spans="4:4">
      <c r="D1589" s="238"/>
    </row>
    <row r="1590" spans="4:4">
      <c r="D1590" s="238"/>
    </row>
    <row r="1591" spans="4:4">
      <c r="D1591" s="238"/>
    </row>
    <row r="1592" spans="4:4">
      <c r="D1592" s="238"/>
    </row>
    <row r="1593" spans="4:4">
      <c r="D1593" s="238"/>
    </row>
    <row r="1594" spans="4:4">
      <c r="D1594" s="238"/>
    </row>
    <row r="1595" spans="4:4">
      <c r="D1595" s="238"/>
    </row>
    <row r="1596" spans="4:4">
      <c r="D1596" s="238"/>
    </row>
    <row r="1597" spans="4:4">
      <c r="D1597" s="238"/>
    </row>
    <row r="1598" spans="4:4">
      <c r="D1598" s="238"/>
    </row>
    <row r="1599" spans="4:4">
      <c r="D1599" s="238"/>
    </row>
    <row r="1600" spans="4:4">
      <c r="D1600" s="238"/>
    </row>
    <row r="1601" spans="4:4">
      <c r="D1601" s="238"/>
    </row>
    <row r="1602" spans="4:4">
      <c r="D1602" s="238"/>
    </row>
    <row r="1603" spans="4:4">
      <c r="D1603" s="238"/>
    </row>
    <row r="1604" spans="4:4">
      <c r="D1604" s="238"/>
    </row>
    <row r="1605" spans="4:4">
      <c r="D1605" s="238"/>
    </row>
    <row r="1606" spans="4:4">
      <c r="D1606" s="238"/>
    </row>
    <row r="1607" spans="4:4">
      <c r="D1607" s="238"/>
    </row>
    <row r="1608" spans="4:4">
      <c r="D1608" s="238"/>
    </row>
    <row r="1609" spans="4:4">
      <c r="D1609" s="238"/>
    </row>
    <row r="1610" spans="4:4">
      <c r="D1610" s="238"/>
    </row>
    <row r="1611" spans="4:4">
      <c r="D1611" s="238"/>
    </row>
    <row r="1612" spans="4:4">
      <c r="D1612" s="238"/>
    </row>
    <row r="1613" spans="4:4">
      <c r="D1613" s="238"/>
    </row>
    <row r="1614" spans="4:4">
      <c r="D1614" s="238"/>
    </row>
    <row r="1615" spans="4:4">
      <c r="D1615" s="238"/>
    </row>
    <row r="1616" spans="4:4">
      <c r="D1616" s="238"/>
    </row>
    <row r="1617" spans="4:4">
      <c r="D1617" s="238"/>
    </row>
    <row r="1618" spans="4:4">
      <c r="D1618" s="238"/>
    </row>
    <row r="1619" spans="4:4">
      <c r="D1619" s="238"/>
    </row>
    <row r="1620" spans="4:4">
      <c r="D1620" s="238"/>
    </row>
    <row r="1621" spans="4:4">
      <c r="D1621" s="238"/>
    </row>
    <row r="1622" spans="4:4">
      <c r="D1622" s="238"/>
    </row>
    <row r="1623" spans="4:4">
      <c r="D1623" s="238"/>
    </row>
    <row r="1624" spans="4:4">
      <c r="D1624" s="238"/>
    </row>
    <row r="1625" spans="4:4">
      <c r="D1625" s="238"/>
    </row>
    <row r="1626" spans="4:4">
      <c r="D1626" s="238"/>
    </row>
    <row r="1627" spans="4:4">
      <c r="D1627" s="238"/>
    </row>
    <row r="1628" spans="4:4">
      <c r="D1628" s="238"/>
    </row>
    <row r="1629" spans="4:4">
      <c r="D1629" s="238"/>
    </row>
    <row r="1630" spans="4:4">
      <c r="D1630" s="238"/>
    </row>
    <row r="1631" spans="4:4">
      <c r="D1631" s="238"/>
    </row>
    <row r="1632" spans="4:4">
      <c r="D1632" s="238"/>
    </row>
    <row r="1633" spans="4:4">
      <c r="D1633" s="238"/>
    </row>
    <row r="1634" spans="4:4">
      <c r="D1634" s="238"/>
    </row>
    <row r="1635" spans="4:4">
      <c r="D1635" s="238"/>
    </row>
    <row r="1636" spans="4:4">
      <c r="D1636" s="238"/>
    </row>
    <row r="1637" spans="4:4">
      <c r="D1637" s="238"/>
    </row>
    <row r="1638" spans="4:4">
      <c r="D1638" s="238"/>
    </row>
    <row r="1639" spans="4:4">
      <c r="D1639" s="238"/>
    </row>
    <row r="1640" spans="4:4">
      <c r="D1640" s="238"/>
    </row>
    <row r="1641" spans="4:4">
      <c r="D1641" s="238"/>
    </row>
    <row r="1642" spans="4:4">
      <c r="D1642" s="238"/>
    </row>
    <row r="1643" spans="4:4">
      <c r="D1643" s="238"/>
    </row>
    <row r="1644" spans="4:4">
      <c r="D1644" s="238"/>
    </row>
    <row r="1645" spans="4:4">
      <c r="D1645" s="238"/>
    </row>
    <row r="1646" spans="4:4">
      <c r="D1646" s="238"/>
    </row>
    <row r="1647" spans="4:4">
      <c r="D1647" s="238"/>
    </row>
    <row r="1648" spans="4:4">
      <c r="D1648" s="238"/>
    </row>
    <row r="1649" spans="4:4">
      <c r="D1649" s="238"/>
    </row>
    <row r="1650" spans="4:4">
      <c r="D1650" s="238"/>
    </row>
    <row r="1651" spans="4:4">
      <c r="D1651" s="238"/>
    </row>
    <row r="1652" spans="4:4">
      <c r="D1652" s="238"/>
    </row>
    <row r="1653" spans="4:4">
      <c r="D1653" s="238"/>
    </row>
    <row r="1654" spans="4:4">
      <c r="D1654" s="238"/>
    </row>
    <row r="1655" spans="4:4">
      <c r="D1655" s="238"/>
    </row>
    <row r="1656" spans="4:4">
      <c r="D1656" s="238"/>
    </row>
    <row r="1657" spans="4:4">
      <c r="D1657" s="238"/>
    </row>
    <row r="1658" spans="4:4">
      <c r="D1658" s="238"/>
    </row>
    <row r="1659" spans="4:4">
      <c r="D1659" s="238"/>
    </row>
    <row r="1660" spans="4:4">
      <c r="D1660" s="238"/>
    </row>
    <row r="1661" spans="4:4">
      <c r="D1661" s="238"/>
    </row>
    <row r="1662" spans="4:4">
      <c r="D1662" s="238"/>
    </row>
    <row r="1663" spans="4:4">
      <c r="D1663" s="238"/>
    </row>
    <row r="1664" spans="4:4">
      <c r="D1664" s="238"/>
    </row>
    <row r="1665" spans="4:4">
      <c r="D1665" s="238"/>
    </row>
    <row r="1666" spans="4:4">
      <c r="D1666" s="238"/>
    </row>
    <row r="1667" spans="4:4">
      <c r="D1667" s="238"/>
    </row>
    <row r="1668" spans="4:4">
      <c r="D1668" s="238"/>
    </row>
    <row r="1669" spans="4:4">
      <c r="D1669" s="238"/>
    </row>
    <row r="1670" spans="4:4">
      <c r="D1670" s="238"/>
    </row>
    <row r="1671" spans="4:4">
      <c r="D1671" s="238"/>
    </row>
    <row r="1672" spans="4:4">
      <c r="D1672" s="238"/>
    </row>
    <row r="1673" spans="4:4">
      <c r="D1673" s="238"/>
    </row>
    <row r="1674" spans="4:4">
      <c r="D1674" s="238"/>
    </row>
    <row r="1675" spans="4:4">
      <c r="D1675" s="238"/>
    </row>
    <row r="1676" spans="4:4">
      <c r="D1676" s="238"/>
    </row>
    <row r="1677" spans="4:4">
      <c r="D1677" s="238"/>
    </row>
    <row r="1678" spans="4:4">
      <c r="D1678" s="238"/>
    </row>
    <row r="1679" spans="4:4">
      <c r="D1679" s="238"/>
    </row>
    <row r="1680" spans="4:4">
      <c r="D1680" s="238"/>
    </row>
    <row r="1681" spans="4:4">
      <c r="D1681" s="238"/>
    </row>
    <row r="1682" spans="4:4">
      <c r="D1682" s="238"/>
    </row>
    <row r="1683" spans="4:4">
      <c r="D1683" s="238"/>
    </row>
    <row r="1684" spans="4:4">
      <c r="D1684" s="238"/>
    </row>
    <row r="1685" spans="4:4">
      <c r="D1685" s="238"/>
    </row>
    <row r="1686" spans="4:4">
      <c r="D1686" s="238"/>
    </row>
    <row r="1687" spans="4:4">
      <c r="D1687" s="238"/>
    </row>
    <row r="1688" spans="4:4">
      <c r="D1688" s="238"/>
    </row>
    <row r="1689" spans="4:4">
      <c r="D1689" s="238"/>
    </row>
    <row r="1690" spans="4:4">
      <c r="D1690" s="238"/>
    </row>
    <row r="1691" spans="4:4">
      <c r="D1691" s="238"/>
    </row>
    <row r="1692" spans="4:4">
      <c r="D1692" s="238"/>
    </row>
    <row r="1693" spans="4:4">
      <c r="D1693" s="238"/>
    </row>
    <row r="1694" spans="4:4">
      <c r="D1694" s="238"/>
    </row>
    <row r="1695" spans="4:4">
      <c r="D1695" s="238"/>
    </row>
    <row r="1696" spans="4:4">
      <c r="D1696" s="238"/>
    </row>
    <row r="1697" spans="4:4">
      <c r="D1697" s="238"/>
    </row>
    <row r="1698" spans="4:4">
      <c r="D1698" s="238"/>
    </row>
    <row r="1699" spans="4:4">
      <c r="D1699" s="238"/>
    </row>
    <row r="1700" spans="4:4">
      <c r="D1700" s="238"/>
    </row>
    <row r="1701" spans="4:4">
      <c r="D1701" s="238"/>
    </row>
    <row r="1702" spans="4:4">
      <c r="D1702" s="238"/>
    </row>
    <row r="1703" spans="4:4">
      <c r="D1703" s="238"/>
    </row>
    <row r="1704" spans="4:4">
      <c r="D1704" s="238"/>
    </row>
    <row r="1705" spans="4:4">
      <c r="D1705" s="238"/>
    </row>
    <row r="1706" spans="4:4">
      <c r="D1706" s="238"/>
    </row>
    <row r="1707" spans="4:4">
      <c r="D1707" s="238"/>
    </row>
    <row r="1708" spans="4:4">
      <c r="D1708" s="238"/>
    </row>
    <row r="1709" spans="4:4">
      <c r="D1709" s="238"/>
    </row>
    <row r="1710" spans="4:4">
      <c r="D1710" s="238"/>
    </row>
    <row r="1711" spans="4:4">
      <c r="D1711" s="238"/>
    </row>
    <row r="1712" spans="4:4">
      <c r="D1712" s="238"/>
    </row>
    <row r="1713" spans="4:4">
      <c r="D1713" s="238"/>
    </row>
    <row r="1714" spans="4:4">
      <c r="D1714" s="238"/>
    </row>
    <row r="1715" spans="4:4">
      <c r="D1715" s="238"/>
    </row>
    <row r="1716" spans="4:4">
      <c r="D1716" s="238"/>
    </row>
    <row r="1717" spans="4:4">
      <c r="D1717" s="238"/>
    </row>
    <row r="1718" spans="4:4">
      <c r="D1718" s="238"/>
    </row>
    <row r="1719" spans="4:4">
      <c r="D1719" s="238"/>
    </row>
    <row r="1720" spans="4:4">
      <c r="D1720" s="238"/>
    </row>
    <row r="1721" spans="4:4">
      <c r="D1721" s="238"/>
    </row>
    <row r="1722" spans="4:4">
      <c r="D1722" s="238"/>
    </row>
    <row r="1723" spans="4:4">
      <c r="D1723" s="238"/>
    </row>
    <row r="1724" spans="4:4">
      <c r="D1724" s="238"/>
    </row>
    <row r="1725" spans="4:4">
      <c r="D1725" s="238"/>
    </row>
    <row r="1726" spans="4:4">
      <c r="D1726" s="238"/>
    </row>
    <row r="1727" spans="4:4">
      <c r="D1727" s="238"/>
    </row>
    <row r="1728" spans="4:4">
      <c r="D1728" s="238"/>
    </row>
    <row r="1729" spans="4:4">
      <c r="D1729" s="238"/>
    </row>
    <row r="1730" spans="4:4">
      <c r="D1730" s="238"/>
    </row>
    <row r="1731" spans="4:4">
      <c r="D1731" s="238"/>
    </row>
    <row r="1732" spans="4:4">
      <c r="D1732" s="238"/>
    </row>
    <row r="1733" spans="4:4">
      <c r="D1733" s="238"/>
    </row>
    <row r="1734" spans="4:4">
      <c r="D1734" s="238"/>
    </row>
    <row r="1735" spans="4:4">
      <c r="D1735" s="238"/>
    </row>
    <row r="1736" spans="4:4">
      <c r="D1736" s="238"/>
    </row>
    <row r="1737" spans="4:4">
      <c r="D1737" s="238"/>
    </row>
    <row r="1738" spans="4:4">
      <c r="D1738" s="238"/>
    </row>
    <row r="1739" spans="4:4">
      <c r="D1739" s="238"/>
    </row>
    <row r="1740" spans="4:4">
      <c r="D1740" s="238"/>
    </row>
    <row r="1741" spans="4:4">
      <c r="D1741" s="238"/>
    </row>
    <row r="1742" spans="4:4">
      <c r="D1742" s="238"/>
    </row>
    <row r="1743" spans="4:4">
      <c r="D1743" s="238"/>
    </row>
    <row r="1744" spans="4:4">
      <c r="D1744" s="238"/>
    </row>
    <row r="1745" spans="4:4">
      <c r="D1745" s="238"/>
    </row>
    <row r="1746" spans="4:4">
      <c r="D1746" s="238"/>
    </row>
    <row r="1747" spans="4:4">
      <c r="D1747" s="238"/>
    </row>
    <row r="1748" spans="4:4">
      <c r="D1748" s="238"/>
    </row>
    <row r="1749" spans="4:4">
      <c r="D1749" s="238"/>
    </row>
    <row r="1750" spans="4:4">
      <c r="D1750" s="238"/>
    </row>
    <row r="1751" spans="4:4">
      <c r="D1751" s="238"/>
    </row>
    <row r="1752" spans="4:4">
      <c r="D1752" s="238"/>
    </row>
    <row r="1753" spans="4:4">
      <c r="D1753" s="238"/>
    </row>
    <row r="1754" spans="4:4">
      <c r="D1754" s="238"/>
    </row>
    <row r="1755" spans="4:4">
      <c r="D1755" s="238"/>
    </row>
    <row r="1756" spans="4:4">
      <c r="D1756" s="238"/>
    </row>
    <row r="1757" spans="4:4">
      <c r="D1757" s="238"/>
    </row>
    <row r="1758" spans="4:4">
      <c r="D1758" s="238"/>
    </row>
    <row r="1759" spans="4:4">
      <c r="D1759" s="238"/>
    </row>
    <row r="1760" spans="4:4">
      <c r="D1760" s="238"/>
    </row>
    <row r="1761" spans="4:4">
      <c r="D1761" s="238"/>
    </row>
    <row r="1762" spans="4:4">
      <c r="D1762" s="238"/>
    </row>
    <row r="1763" spans="4:4">
      <c r="D1763" s="238"/>
    </row>
    <row r="1764" spans="4:4">
      <c r="D1764" s="238"/>
    </row>
    <row r="1765" spans="4:4">
      <c r="D1765" s="238"/>
    </row>
    <row r="1766" spans="4:4">
      <c r="D1766" s="238"/>
    </row>
    <row r="1767" spans="4:4">
      <c r="D1767" s="238"/>
    </row>
    <row r="1768" spans="4:4">
      <c r="D1768" s="238"/>
    </row>
    <row r="1769" spans="4:4">
      <c r="D1769" s="238"/>
    </row>
    <row r="1770" spans="4:4">
      <c r="D1770" s="238"/>
    </row>
    <row r="1771" spans="4:4">
      <c r="D1771" s="238"/>
    </row>
    <row r="1772" spans="4:4">
      <c r="D1772" s="238"/>
    </row>
    <row r="1773" spans="4:4">
      <c r="D1773" s="238"/>
    </row>
    <row r="1774" spans="4:4">
      <c r="D1774" s="238"/>
    </row>
    <row r="1775" spans="4:4">
      <c r="D1775" s="238"/>
    </row>
    <row r="1776" spans="4:4">
      <c r="D1776" s="238"/>
    </row>
    <row r="1777" spans="4:4">
      <c r="D1777" s="238"/>
    </row>
    <row r="1778" spans="4:4">
      <c r="D1778" s="238"/>
    </row>
    <row r="1779" spans="4:4">
      <c r="D1779" s="238"/>
    </row>
    <row r="1780" spans="4:4">
      <c r="D1780" s="238"/>
    </row>
    <row r="1781" spans="4:4">
      <c r="D1781" s="238"/>
    </row>
    <row r="1782" spans="4:4">
      <c r="D1782" s="238"/>
    </row>
    <row r="1783" spans="4:4">
      <c r="D1783" s="238"/>
    </row>
    <row r="1784" spans="4:4">
      <c r="D1784" s="238"/>
    </row>
    <row r="1785" spans="4:4">
      <c r="D1785" s="238"/>
    </row>
    <row r="1786" spans="4:4">
      <c r="D1786" s="238"/>
    </row>
    <row r="1787" spans="4:4">
      <c r="D1787" s="238"/>
    </row>
    <row r="1788" spans="4:4">
      <c r="D1788" s="238"/>
    </row>
    <row r="1789" spans="4:4">
      <c r="D1789" s="238"/>
    </row>
    <row r="1790" spans="4:4">
      <c r="D1790" s="238"/>
    </row>
    <row r="1791" spans="4:4">
      <c r="D1791" s="238"/>
    </row>
    <row r="1792" spans="4:4">
      <c r="D1792" s="238"/>
    </row>
    <row r="1793" spans="4:4">
      <c r="D1793" s="238"/>
    </row>
    <row r="1794" spans="4:4">
      <c r="D1794" s="238"/>
    </row>
    <row r="1795" spans="4:4">
      <c r="D1795" s="238"/>
    </row>
    <row r="1796" spans="4:4">
      <c r="D1796" s="238"/>
    </row>
    <row r="1797" spans="4:4">
      <c r="D1797" s="238"/>
    </row>
    <row r="1798" spans="4:4">
      <c r="D1798" s="238"/>
    </row>
    <row r="1799" spans="4:4">
      <c r="D1799" s="238"/>
    </row>
    <row r="1800" spans="4:4">
      <c r="D1800" s="238"/>
    </row>
    <row r="1801" spans="4:4">
      <c r="D1801" s="238"/>
    </row>
    <row r="1802" spans="4:4">
      <c r="D1802" s="238"/>
    </row>
    <row r="1803" spans="4:4">
      <c r="D1803" s="238"/>
    </row>
    <row r="1804" spans="4:4">
      <c r="D1804" s="238"/>
    </row>
    <row r="1805" spans="4:4">
      <c r="D1805" s="238"/>
    </row>
    <row r="1806" spans="4:4">
      <c r="D1806" s="238"/>
    </row>
    <row r="1807" spans="4:4">
      <c r="D1807" s="238"/>
    </row>
    <row r="1808" spans="4:4">
      <c r="D1808" s="238"/>
    </row>
    <row r="1809" spans="4:4">
      <c r="D1809" s="238"/>
    </row>
    <row r="1810" spans="4:4">
      <c r="D1810" s="238"/>
    </row>
    <row r="1811" spans="4:4">
      <c r="D1811" s="238"/>
    </row>
    <row r="1812" spans="4:4">
      <c r="D1812" s="238"/>
    </row>
    <row r="1813" spans="4:4">
      <c r="D1813" s="238"/>
    </row>
    <row r="1814" spans="4:4">
      <c r="D1814" s="238"/>
    </row>
    <row r="1815" spans="4:4">
      <c r="D1815" s="238"/>
    </row>
    <row r="1816" spans="4:4">
      <c r="D1816" s="238"/>
    </row>
    <row r="1817" spans="4:4">
      <c r="D1817" s="238"/>
    </row>
    <row r="1818" spans="4:4">
      <c r="D1818" s="238"/>
    </row>
    <row r="1819" spans="4:4">
      <c r="D1819" s="238"/>
    </row>
    <row r="1820" spans="4:4">
      <c r="D1820" s="238"/>
    </row>
    <row r="1821" spans="4:4">
      <c r="D1821" s="238"/>
    </row>
    <row r="1822" spans="4:4">
      <c r="D1822" s="238"/>
    </row>
    <row r="1823" spans="4:4">
      <c r="D1823" s="238"/>
    </row>
    <row r="1824" spans="4:4">
      <c r="D1824" s="238"/>
    </row>
    <row r="1825" spans="4:4">
      <c r="D1825" s="238"/>
    </row>
    <row r="1826" spans="4:4">
      <c r="D1826" s="238"/>
    </row>
    <row r="1827" spans="4:4">
      <c r="D1827" s="238"/>
    </row>
    <row r="1828" spans="4:4">
      <c r="D1828" s="238"/>
    </row>
    <row r="1829" spans="4:4">
      <c r="D1829" s="238"/>
    </row>
    <row r="1830" spans="4:4">
      <c r="D1830" s="238"/>
    </row>
    <row r="1831" spans="4:4">
      <c r="D1831" s="238"/>
    </row>
    <row r="1832" spans="4:4">
      <c r="D1832" s="238"/>
    </row>
    <row r="1833" spans="4:4">
      <c r="D1833" s="238"/>
    </row>
    <row r="1834" spans="4:4">
      <c r="D1834" s="238"/>
    </row>
    <row r="1835" spans="4:4">
      <c r="D1835" s="238"/>
    </row>
    <row r="1836" spans="4:4">
      <c r="D1836" s="238"/>
    </row>
    <row r="1837" spans="4:4">
      <c r="D1837" s="238"/>
    </row>
    <row r="1838" spans="4:4">
      <c r="D1838" s="238"/>
    </row>
    <row r="1839" spans="4:4">
      <c r="D1839" s="238"/>
    </row>
    <row r="1840" spans="4:4">
      <c r="D1840" s="238"/>
    </row>
    <row r="1841" spans="4:4">
      <c r="D1841" s="238"/>
    </row>
    <row r="1842" spans="4:4">
      <c r="D1842" s="238"/>
    </row>
    <row r="1843" spans="4:4">
      <c r="D1843" s="238"/>
    </row>
    <row r="1844" spans="4:4">
      <c r="D1844" s="238"/>
    </row>
    <row r="1845" spans="4:4">
      <c r="D1845" s="238"/>
    </row>
    <row r="1846" spans="4:4">
      <c r="D1846" s="238"/>
    </row>
    <row r="1847" spans="4:4">
      <c r="D1847" s="238"/>
    </row>
    <row r="1848" spans="4:4">
      <c r="D1848" s="238"/>
    </row>
    <row r="1849" spans="4:4">
      <c r="D1849" s="238"/>
    </row>
    <row r="1850" spans="4:4">
      <c r="D1850" s="238"/>
    </row>
    <row r="1851" spans="4:4">
      <c r="D1851" s="238"/>
    </row>
    <row r="1852" spans="4:4">
      <c r="D1852" s="238"/>
    </row>
    <row r="1853" spans="4:4">
      <c r="D1853" s="238"/>
    </row>
    <row r="1854" spans="4:4">
      <c r="D1854" s="238"/>
    </row>
    <row r="1855" spans="4:4">
      <c r="D1855" s="238"/>
    </row>
    <row r="1856" spans="4:4">
      <c r="D1856" s="238"/>
    </row>
    <row r="1857" spans="4:4">
      <c r="D1857" s="238"/>
    </row>
    <row r="1858" spans="4:4">
      <c r="D1858" s="238"/>
    </row>
    <row r="1859" spans="4:4">
      <c r="D1859" s="238"/>
    </row>
    <row r="1860" spans="4:4">
      <c r="D1860" s="238"/>
    </row>
    <row r="1861" spans="4:4">
      <c r="D1861" s="238"/>
    </row>
    <row r="1862" spans="4:4">
      <c r="D1862" s="238"/>
    </row>
    <row r="1863" spans="4:4">
      <c r="D1863" s="238"/>
    </row>
    <row r="1864" spans="4:4">
      <c r="D1864" s="238"/>
    </row>
    <row r="1865" spans="4:4">
      <c r="D1865" s="238"/>
    </row>
    <row r="1866" spans="4:4">
      <c r="D1866" s="238"/>
    </row>
    <row r="1867" spans="4:4">
      <c r="D1867" s="238"/>
    </row>
    <row r="1868" spans="4:4">
      <c r="D1868" s="238"/>
    </row>
    <row r="1869" spans="4:4">
      <c r="D1869" s="238"/>
    </row>
    <row r="1870" spans="4:4">
      <c r="D1870" s="238"/>
    </row>
    <row r="1871" spans="4:4">
      <c r="D1871" s="238"/>
    </row>
    <row r="1872" spans="4:4">
      <c r="D1872" s="238"/>
    </row>
    <row r="1873" spans="4:4">
      <c r="D1873" s="238"/>
    </row>
    <row r="1874" spans="4:4">
      <c r="D1874" s="238"/>
    </row>
    <row r="1875" spans="4:4">
      <c r="D1875" s="238"/>
    </row>
    <row r="1876" spans="4:4">
      <c r="D1876" s="238"/>
    </row>
    <row r="1877" spans="4:4">
      <c r="D1877" s="238"/>
    </row>
    <row r="1878" spans="4:4">
      <c r="D1878" s="238"/>
    </row>
    <row r="1879" spans="4:4">
      <c r="D1879" s="238"/>
    </row>
    <row r="1880" spans="4:4">
      <c r="D1880" s="238"/>
    </row>
    <row r="1881" spans="4:4">
      <c r="D1881" s="238"/>
    </row>
    <row r="1882" spans="4:4">
      <c r="D1882" s="238"/>
    </row>
    <row r="1883" spans="4:4">
      <c r="D1883" s="238"/>
    </row>
    <row r="1884" spans="4:4">
      <c r="D1884" s="238"/>
    </row>
    <row r="1885" spans="4:4">
      <c r="D1885" s="238"/>
    </row>
    <row r="1886" spans="4:4">
      <c r="D1886" s="238"/>
    </row>
    <row r="1887" spans="4:4">
      <c r="D1887" s="238"/>
    </row>
    <row r="1888" spans="4:4">
      <c r="D1888" s="238"/>
    </row>
    <row r="1889" spans="4:4">
      <c r="D1889" s="238"/>
    </row>
    <row r="1890" spans="4:4">
      <c r="D1890" s="238"/>
    </row>
    <row r="1891" spans="4:4">
      <c r="D1891" s="238"/>
    </row>
    <row r="1892" spans="4:4">
      <c r="D1892" s="238"/>
    </row>
    <row r="1893" spans="4:4">
      <c r="D1893" s="238"/>
    </row>
    <row r="1894" spans="4:4">
      <c r="D1894" s="238"/>
    </row>
    <row r="1895" spans="4:4">
      <c r="D1895" s="238"/>
    </row>
    <row r="1896" spans="4:4">
      <c r="D1896" s="238"/>
    </row>
    <row r="1897" spans="4:4">
      <c r="D1897" s="238"/>
    </row>
    <row r="1898" spans="4:4">
      <c r="D1898" s="238"/>
    </row>
    <row r="1899" spans="4:4">
      <c r="D1899" s="238"/>
    </row>
    <row r="1900" spans="4:4">
      <c r="D1900" s="238"/>
    </row>
    <row r="1901" spans="4:4">
      <c r="D1901" s="238"/>
    </row>
    <row r="1902" spans="4:4">
      <c r="D1902" s="238"/>
    </row>
    <row r="1903" spans="4:4">
      <c r="D1903" s="238"/>
    </row>
    <row r="1904" spans="4:4">
      <c r="D1904" s="238"/>
    </row>
    <row r="1905" spans="4:4">
      <c r="D1905" s="238"/>
    </row>
    <row r="1906" spans="4:4">
      <c r="D1906" s="238"/>
    </row>
    <row r="1907" spans="4:4">
      <c r="D1907" s="238"/>
    </row>
    <row r="1908" spans="4:4">
      <c r="D1908" s="238"/>
    </row>
    <row r="1909" spans="4:4">
      <c r="D1909" s="238"/>
    </row>
    <row r="1910" spans="4:4">
      <c r="D1910" s="238"/>
    </row>
    <row r="1911" spans="4:4">
      <c r="D1911" s="238"/>
    </row>
    <row r="1912" spans="4:4">
      <c r="D1912" s="238"/>
    </row>
    <row r="1913" spans="4:4">
      <c r="D1913" s="238"/>
    </row>
    <row r="1914" spans="4:4">
      <c r="D1914" s="238"/>
    </row>
    <row r="1915" spans="4:4">
      <c r="D1915" s="238"/>
    </row>
    <row r="1916" spans="4:4">
      <c r="D1916" s="238"/>
    </row>
    <row r="1917" spans="4:4">
      <c r="D1917" s="238"/>
    </row>
    <row r="1918" spans="4:4">
      <c r="D1918" s="238"/>
    </row>
    <row r="1919" spans="4:4">
      <c r="D1919" s="238"/>
    </row>
    <row r="1920" spans="4:4">
      <c r="D1920" s="238"/>
    </row>
    <row r="1921" spans="4:4">
      <c r="D1921" s="238"/>
    </row>
    <row r="1922" spans="4:4">
      <c r="D1922" s="238"/>
    </row>
    <row r="1923" spans="4:4">
      <c r="D1923" s="238"/>
    </row>
    <row r="1924" spans="4:4">
      <c r="D1924" s="238"/>
    </row>
    <row r="1925" spans="4:4">
      <c r="D1925" s="238"/>
    </row>
    <row r="1926" spans="4:4">
      <c r="D1926" s="238"/>
    </row>
    <row r="1927" spans="4:4">
      <c r="D1927" s="238"/>
    </row>
    <row r="1928" spans="4:4">
      <c r="D1928" s="238"/>
    </row>
    <row r="1929" spans="4:4">
      <c r="D1929" s="238"/>
    </row>
    <row r="1930" spans="4:4">
      <c r="D1930" s="238"/>
    </row>
    <row r="1931" spans="4:4">
      <c r="D1931" s="238"/>
    </row>
    <row r="1932" spans="4:4">
      <c r="D1932" s="238"/>
    </row>
    <row r="1933" spans="4:4">
      <c r="D1933" s="238"/>
    </row>
    <row r="1934" spans="4:4">
      <c r="D1934" s="238"/>
    </row>
    <row r="1935" spans="4:4">
      <c r="D1935" s="238"/>
    </row>
    <row r="1936" spans="4:4">
      <c r="D1936" s="238"/>
    </row>
    <row r="1937" spans="4:4">
      <c r="D1937" s="238"/>
    </row>
    <row r="1938" spans="4:4">
      <c r="D1938" s="238"/>
    </row>
    <row r="1939" spans="4:4">
      <c r="D1939" s="238"/>
    </row>
    <row r="1940" spans="4:4">
      <c r="D1940" s="238"/>
    </row>
    <row r="1941" spans="4:4">
      <c r="D1941" s="238"/>
    </row>
    <row r="1942" spans="4:4">
      <c r="D1942" s="238"/>
    </row>
    <row r="1943" spans="4:4">
      <c r="D1943" s="238"/>
    </row>
    <row r="1944" spans="4:4">
      <c r="D1944" s="238"/>
    </row>
    <row r="1945" spans="4:4">
      <c r="D1945" s="238"/>
    </row>
    <row r="1946" spans="4:4">
      <c r="D1946" s="238"/>
    </row>
    <row r="1947" spans="4:4">
      <c r="D1947" s="238"/>
    </row>
    <row r="1948" spans="4:4">
      <c r="D1948" s="238"/>
    </row>
    <row r="1949" spans="4:4">
      <c r="D1949" s="238"/>
    </row>
    <row r="1950" spans="4:4">
      <c r="D1950" s="238"/>
    </row>
    <row r="1951" spans="4:4">
      <c r="D1951" s="238"/>
    </row>
    <row r="1952" spans="4:4">
      <c r="D1952" s="238"/>
    </row>
    <row r="1953" spans="4:4">
      <c r="D1953" s="238"/>
    </row>
    <row r="1954" spans="4:4">
      <c r="D1954" s="238"/>
    </row>
    <row r="1955" spans="4:4">
      <c r="D1955" s="238"/>
    </row>
    <row r="1956" spans="4:4">
      <c r="D1956" s="238"/>
    </row>
    <row r="1957" spans="4:4">
      <c r="D1957" s="238"/>
    </row>
    <row r="1958" spans="4:4">
      <c r="D1958" s="238"/>
    </row>
    <row r="1959" spans="4:4">
      <c r="D1959" s="238"/>
    </row>
    <row r="1960" spans="4:4">
      <c r="D1960" s="238"/>
    </row>
    <row r="1961" spans="4:4">
      <c r="D1961" s="238"/>
    </row>
    <row r="1962" spans="4:4">
      <c r="D1962" s="238"/>
    </row>
    <row r="1963" spans="4:4">
      <c r="D1963" s="238"/>
    </row>
    <row r="1964" spans="4:4">
      <c r="D1964" s="238"/>
    </row>
    <row r="1965" spans="4:4">
      <c r="D1965" s="238"/>
    </row>
    <row r="1966" spans="4:4">
      <c r="D1966" s="238"/>
    </row>
    <row r="1967" spans="4:4">
      <c r="D1967" s="238"/>
    </row>
    <row r="1968" spans="4:4">
      <c r="D1968" s="238"/>
    </row>
    <row r="1969" spans="4:4">
      <c r="D1969" s="238"/>
    </row>
    <row r="1970" spans="4:4">
      <c r="D1970" s="238"/>
    </row>
    <row r="1971" spans="4:4">
      <c r="D1971" s="238"/>
    </row>
    <row r="1972" spans="4:4">
      <c r="D1972" s="238"/>
    </row>
    <row r="1973" spans="4:4">
      <c r="D1973" s="238"/>
    </row>
    <row r="1974" spans="4:4">
      <c r="D1974" s="238"/>
    </row>
    <row r="1975" spans="4:4">
      <c r="D1975" s="238"/>
    </row>
    <row r="1976" spans="4:4">
      <c r="D1976" s="238"/>
    </row>
    <row r="1977" spans="4:4">
      <c r="D1977" s="238"/>
    </row>
    <row r="1978" spans="4:4">
      <c r="D1978" s="238"/>
    </row>
    <row r="1979" spans="4:4">
      <c r="D1979" s="238"/>
    </row>
    <row r="1980" spans="4:4">
      <c r="D1980" s="238"/>
    </row>
    <row r="1981" spans="4:4">
      <c r="D1981" s="238"/>
    </row>
    <row r="1982" spans="4:4">
      <c r="D1982" s="238"/>
    </row>
    <row r="1983" spans="4:4">
      <c r="D1983" s="238"/>
    </row>
    <row r="1984" spans="4:4">
      <c r="D1984" s="238"/>
    </row>
    <row r="1985" spans="4:4">
      <c r="D1985" s="238"/>
    </row>
    <row r="1986" spans="4:4">
      <c r="D1986" s="238"/>
    </row>
    <row r="1987" spans="4:4">
      <c r="D1987" s="238"/>
    </row>
    <row r="1988" spans="4:4">
      <c r="D1988" s="238"/>
    </row>
    <row r="1989" spans="4:4">
      <c r="D1989" s="238"/>
    </row>
    <row r="1990" spans="4:4">
      <c r="D1990" s="238"/>
    </row>
    <row r="1991" spans="4:4">
      <c r="D1991" s="238"/>
    </row>
    <row r="1992" spans="4:4">
      <c r="D1992" s="238"/>
    </row>
    <row r="1993" spans="4:4">
      <c r="D1993" s="238"/>
    </row>
    <row r="1994" spans="4:4">
      <c r="D1994" s="238"/>
    </row>
    <row r="1995" spans="4:4">
      <c r="D1995" s="238"/>
    </row>
    <row r="1996" spans="4:4">
      <c r="D1996" s="238"/>
    </row>
    <row r="1997" spans="4:4">
      <c r="D1997" s="238"/>
    </row>
    <row r="1998" spans="4:4">
      <c r="D1998" s="238"/>
    </row>
    <row r="1999" spans="4:4">
      <c r="D1999" s="238"/>
    </row>
    <row r="2000" spans="4:4">
      <c r="D2000" s="238"/>
    </row>
    <row r="2001" spans="4:4">
      <c r="D2001" s="238"/>
    </row>
    <row r="2002" spans="4:4">
      <c r="D2002" s="238"/>
    </row>
    <row r="2003" spans="4:4">
      <c r="D2003" s="238"/>
    </row>
    <row r="2004" spans="4:4">
      <c r="D2004" s="238"/>
    </row>
    <row r="2005" spans="4:4">
      <c r="D2005" s="238"/>
    </row>
    <row r="2006" spans="4:4">
      <c r="D2006" s="238"/>
    </row>
    <row r="2007" spans="4:4">
      <c r="D2007" s="238"/>
    </row>
    <row r="2008" spans="4:4">
      <c r="D2008" s="238"/>
    </row>
    <row r="2009" spans="4:4">
      <c r="D2009" s="238"/>
    </row>
    <row r="2010" spans="4:4">
      <c r="D2010" s="238"/>
    </row>
    <row r="2011" spans="4:4">
      <c r="D2011" s="238"/>
    </row>
    <row r="2012" spans="4:4">
      <c r="D2012" s="238"/>
    </row>
    <row r="2013" spans="4:4">
      <c r="D2013" s="238"/>
    </row>
    <row r="2014" spans="4:4">
      <c r="D2014" s="238"/>
    </row>
    <row r="2015" spans="4:4">
      <c r="D2015" s="238"/>
    </row>
    <row r="2016" spans="4:4">
      <c r="D2016" s="238"/>
    </row>
    <row r="2017" spans="4:4">
      <c r="D2017" s="238"/>
    </row>
    <row r="2018" spans="4:4">
      <c r="D2018" s="238"/>
    </row>
    <row r="2019" spans="4:4">
      <c r="D2019" s="238"/>
    </row>
    <row r="2020" spans="4:4">
      <c r="D2020" s="238"/>
    </row>
    <row r="2021" spans="4:4">
      <c r="D2021" s="238"/>
    </row>
    <row r="2022" spans="4:4">
      <c r="D2022" s="238"/>
    </row>
    <row r="2023" spans="4:4">
      <c r="D2023" s="238"/>
    </row>
    <row r="2024" spans="4:4">
      <c r="D2024" s="238"/>
    </row>
    <row r="2025" spans="4:4">
      <c r="D2025" s="238"/>
    </row>
    <row r="2026" spans="4:4">
      <c r="D2026" s="238"/>
    </row>
    <row r="2027" spans="4:4">
      <c r="D2027" s="238"/>
    </row>
    <row r="2028" spans="4:4">
      <c r="D2028" s="238"/>
    </row>
    <row r="2029" spans="4:4">
      <c r="D2029" s="238"/>
    </row>
    <row r="2030" spans="4:4">
      <c r="D2030" s="238"/>
    </row>
    <row r="2031" spans="4:4">
      <c r="D2031" s="238"/>
    </row>
    <row r="2032" spans="4:4">
      <c r="D2032" s="238"/>
    </row>
    <row r="2033" spans="4:4">
      <c r="D2033" s="238"/>
    </row>
    <row r="2034" spans="4:4">
      <c r="D2034" s="238"/>
    </row>
    <row r="2035" spans="4:4">
      <c r="D2035" s="238"/>
    </row>
    <row r="2036" spans="4:4">
      <c r="D2036" s="238"/>
    </row>
    <row r="2037" spans="4:4">
      <c r="D2037" s="238"/>
    </row>
    <row r="2038" spans="4:4">
      <c r="D2038" s="238"/>
    </row>
    <row r="2039" spans="4:4">
      <c r="D2039" s="238"/>
    </row>
    <row r="2040" spans="4:4">
      <c r="D2040" s="238"/>
    </row>
    <row r="2041" spans="4:4">
      <c r="D2041" s="238"/>
    </row>
    <row r="2042" spans="4:4">
      <c r="D2042" s="238"/>
    </row>
    <row r="2043" spans="4:4">
      <c r="D2043" s="238"/>
    </row>
    <row r="2044" spans="4:4">
      <c r="D2044" s="238"/>
    </row>
    <row r="2045" spans="4:4">
      <c r="D2045" s="238"/>
    </row>
    <row r="2046" spans="4:4">
      <c r="D2046" s="238"/>
    </row>
    <row r="2047" spans="4:4">
      <c r="D2047" s="238"/>
    </row>
    <row r="2048" spans="4:4">
      <c r="D2048" s="238"/>
    </row>
    <row r="2049" spans="4:4">
      <c r="D2049" s="238"/>
    </row>
    <row r="2050" spans="4:4">
      <c r="D2050" s="238"/>
    </row>
    <row r="2051" spans="4:4">
      <c r="D2051" s="238"/>
    </row>
    <row r="2052" spans="4:4">
      <c r="D2052" s="238"/>
    </row>
    <row r="2053" spans="4:4">
      <c r="D2053" s="238"/>
    </row>
    <row r="2054" spans="4:4">
      <c r="D2054" s="238"/>
    </row>
    <row r="2055" spans="4:4">
      <c r="D2055" s="238"/>
    </row>
    <row r="2056" spans="4:4">
      <c r="D2056" s="238"/>
    </row>
    <row r="2057" spans="4:4">
      <c r="D2057" s="238"/>
    </row>
    <row r="2058" spans="4:4">
      <c r="D2058" s="238"/>
    </row>
    <row r="2059" spans="4:4">
      <c r="D2059" s="238"/>
    </row>
    <row r="2060" spans="4:4">
      <c r="D2060" s="238"/>
    </row>
    <row r="2061" spans="4:4">
      <c r="D2061" s="238"/>
    </row>
    <row r="2062" spans="4:4">
      <c r="D2062" s="238"/>
    </row>
    <row r="2063" spans="4:4">
      <c r="D2063" s="238"/>
    </row>
    <row r="2064" spans="4:4">
      <c r="D2064" s="238"/>
    </row>
    <row r="2065" spans="4:4">
      <c r="D2065" s="238"/>
    </row>
    <row r="2066" spans="4:4">
      <c r="D2066" s="238"/>
    </row>
    <row r="2067" spans="4:4">
      <c r="D2067" s="238"/>
    </row>
    <row r="2068" spans="4:4">
      <c r="D2068" s="238"/>
    </row>
    <row r="2069" spans="4:4">
      <c r="D2069" s="238"/>
    </row>
    <row r="2070" spans="4:4">
      <c r="D2070" s="238"/>
    </row>
    <row r="2071" spans="4:4">
      <c r="D2071" s="238"/>
    </row>
    <row r="2072" spans="4:4">
      <c r="D2072" s="238"/>
    </row>
    <row r="2073" spans="4:4">
      <c r="D2073" s="238"/>
    </row>
    <row r="2074" spans="4:4">
      <c r="D2074" s="238"/>
    </row>
    <row r="2075" spans="4:4">
      <c r="D2075" s="238"/>
    </row>
    <row r="2076" spans="4:4">
      <c r="D2076" s="238"/>
    </row>
    <row r="2077" spans="4:4">
      <c r="D2077" s="238"/>
    </row>
    <row r="2078" spans="4:4">
      <c r="D2078" s="238"/>
    </row>
    <row r="2079" spans="4:4">
      <c r="D2079" s="238"/>
    </row>
    <row r="2080" spans="4:4">
      <c r="D2080" s="238"/>
    </row>
    <row r="2081" spans="4:4">
      <c r="D2081" s="238"/>
    </row>
    <row r="2082" spans="4:4">
      <c r="D2082" s="238"/>
    </row>
    <row r="2083" spans="4:4">
      <c r="D2083" s="238"/>
    </row>
    <row r="2084" spans="4:4">
      <c r="D2084" s="238"/>
    </row>
    <row r="2085" spans="4:4">
      <c r="D2085" s="238"/>
    </row>
    <row r="2086" spans="4:4">
      <c r="D2086" s="238"/>
    </row>
    <row r="2087" spans="4:4">
      <c r="D2087" s="238"/>
    </row>
    <row r="2088" spans="4:4">
      <c r="D2088" s="238"/>
    </row>
    <row r="2089" spans="4:4">
      <c r="D2089" s="238"/>
    </row>
    <row r="2090" spans="4:4">
      <c r="D2090" s="238"/>
    </row>
    <row r="2091" spans="4:4">
      <c r="D2091" s="238"/>
    </row>
    <row r="2092" spans="4:4">
      <c r="D2092" s="238"/>
    </row>
    <row r="2093" spans="4:4">
      <c r="D2093" s="238"/>
    </row>
    <row r="2094" spans="4:4">
      <c r="D2094" s="238"/>
    </row>
    <row r="2095" spans="4:4">
      <c r="D2095" s="238"/>
    </row>
    <row r="2096" spans="4:4">
      <c r="D2096" s="238"/>
    </row>
    <row r="2097" spans="4:4">
      <c r="D2097" s="238"/>
    </row>
    <row r="2098" spans="4:4">
      <c r="D2098" s="238"/>
    </row>
    <row r="2099" spans="4:4">
      <c r="D2099" s="238"/>
    </row>
    <row r="2100" spans="4:4">
      <c r="D2100" s="238"/>
    </row>
    <row r="2101" spans="4:4">
      <c r="D2101" s="238"/>
    </row>
    <row r="2102" spans="4:4">
      <c r="D2102" s="238"/>
    </row>
    <row r="2103" spans="4:4">
      <c r="D2103" s="238"/>
    </row>
    <row r="2104" spans="4:4">
      <c r="D2104" s="238"/>
    </row>
    <row r="2105" spans="4:4">
      <c r="D2105" s="238"/>
    </row>
    <row r="2106" spans="4:4">
      <c r="D2106" s="238"/>
    </row>
    <row r="2107" spans="4:4">
      <c r="D2107" s="238"/>
    </row>
    <row r="2108" spans="4:4">
      <c r="D2108" s="238"/>
    </row>
    <row r="2109" spans="4:4">
      <c r="D2109" s="238"/>
    </row>
    <row r="2110" spans="4:4">
      <c r="D2110" s="238"/>
    </row>
    <row r="2111" spans="4:4">
      <c r="D2111" s="238"/>
    </row>
    <row r="2112" spans="4:4">
      <c r="D2112" s="238"/>
    </row>
    <row r="2113" spans="4:4">
      <c r="D2113" s="238"/>
    </row>
    <row r="2114" spans="4:4">
      <c r="D2114" s="238"/>
    </row>
    <row r="2115" spans="4:4">
      <c r="D2115" s="238"/>
    </row>
    <row r="2116" spans="4:4">
      <c r="D2116" s="238"/>
    </row>
    <row r="2117" spans="4:4">
      <c r="D2117" s="238"/>
    </row>
    <row r="2118" spans="4:4">
      <c r="D2118" s="238"/>
    </row>
    <row r="2119" spans="4:4">
      <c r="D2119" s="238"/>
    </row>
    <row r="2120" spans="4:4">
      <c r="D2120" s="238"/>
    </row>
    <row r="2121" spans="4:4">
      <c r="D2121" s="238"/>
    </row>
    <row r="2122" spans="4:4">
      <c r="D2122" s="238"/>
    </row>
    <row r="2123" spans="4:4">
      <c r="D2123" s="238"/>
    </row>
    <row r="2124" spans="4:4">
      <c r="D2124" s="238"/>
    </row>
    <row r="2125" spans="4:4">
      <c r="D2125" s="238"/>
    </row>
    <row r="2126" spans="4:4">
      <c r="D2126" s="238"/>
    </row>
    <row r="2127" spans="4:4">
      <c r="D2127" s="238"/>
    </row>
    <row r="2128" spans="4:4">
      <c r="D2128" s="238"/>
    </row>
    <row r="2129" spans="4:4">
      <c r="D2129" s="238"/>
    </row>
    <row r="2130" spans="4:4">
      <c r="D2130" s="238"/>
    </row>
    <row r="2131" spans="4:4">
      <c r="D2131" s="238"/>
    </row>
    <row r="2132" spans="4:4">
      <c r="D2132" s="238"/>
    </row>
    <row r="2133" spans="4:4">
      <c r="D2133" s="238"/>
    </row>
    <row r="2134" spans="4:4">
      <c r="D2134" s="238"/>
    </row>
    <row r="2135" spans="4:4">
      <c r="D2135" s="238"/>
    </row>
    <row r="2136" spans="4:4">
      <c r="D2136" s="238"/>
    </row>
    <row r="2137" spans="4:4">
      <c r="D2137" s="238"/>
    </row>
    <row r="2138" spans="4:4">
      <c r="D2138" s="238"/>
    </row>
    <row r="2139" spans="4:4">
      <c r="D2139" s="238"/>
    </row>
    <row r="2140" spans="4:4">
      <c r="D2140" s="238"/>
    </row>
    <row r="2141" spans="4:4">
      <c r="D2141" s="238"/>
    </row>
    <row r="2142" spans="4:4">
      <c r="D2142" s="238"/>
    </row>
    <row r="2143" spans="4:4">
      <c r="D2143" s="238"/>
    </row>
    <row r="2144" spans="4:4">
      <c r="D2144" s="238"/>
    </row>
    <row r="2145" spans="4:4">
      <c r="D2145" s="238"/>
    </row>
    <row r="2146" spans="4:4">
      <c r="D2146" s="238"/>
    </row>
    <row r="2147" spans="4:4">
      <c r="D2147" s="238"/>
    </row>
    <row r="2148" spans="4:4">
      <c r="D2148" s="238"/>
    </row>
    <row r="2149" spans="4:4">
      <c r="D2149" s="238"/>
    </row>
    <row r="2150" spans="4:4">
      <c r="D2150" s="238"/>
    </row>
    <row r="2151" spans="4:4">
      <c r="D2151" s="238"/>
    </row>
    <row r="2152" spans="4:4">
      <c r="D2152" s="238"/>
    </row>
    <row r="2153" spans="4:4">
      <c r="D2153" s="238"/>
    </row>
    <row r="2154" spans="4:4">
      <c r="D2154" s="238"/>
    </row>
    <row r="2155" spans="4:4">
      <c r="D2155" s="238"/>
    </row>
    <row r="2156" spans="4:4">
      <c r="D2156" s="238"/>
    </row>
    <row r="2157" spans="4:4">
      <c r="D2157" s="238"/>
    </row>
    <row r="2158" spans="4:4">
      <c r="D2158" s="238"/>
    </row>
    <row r="2159" spans="4:4">
      <c r="D2159" s="238"/>
    </row>
    <row r="2160" spans="4:4">
      <c r="D2160" s="238"/>
    </row>
    <row r="2161" spans="4:4">
      <c r="D2161" s="238"/>
    </row>
    <row r="2162" spans="4:4">
      <c r="D2162" s="238"/>
    </row>
    <row r="2163" spans="4:4">
      <c r="D2163" s="238"/>
    </row>
    <row r="2164" spans="4:4">
      <c r="D2164" s="238"/>
    </row>
    <row r="2165" spans="4:4">
      <c r="D2165" s="238"/>
    </row>
    <row r="2166" spans="4:4">
      <c r="D2166" s="238"/>
    </row>
    <row r="2167" spans="4:4">
      <c r="D2167" s="238"/>
    </row>
    <row r="2168" spans="4:4">
      <c r="D2168" s="238"/>
    </row>
    <row r="2169" spans="4:4">
      <c r="D2169" s="238"/>
    </row>
    <row r="2170" spans="4:4">
      <c r="D2170" s="238"/>
    </row>
    <row r="2171" spans="4:4">
      <c r="D2171" s="238"/>
    </row>
    <row r="2172" spans="4:4">
      <c r="D2172" s="238"/>
    </row>
    <row r="2173" spans="4:4">
      <c r="D2173" s="238"/>
    </row>
    <row r="2174" spans="4:4">
      <c r="D2174" s="238"/>
    </row>
    <row r="2175" spans="4:4">
      <c r="D2175" s="238"/>
    </row>
    <row r="2176" spans="4:4">
      <c r="D2176" s="238"/>
    </row>
    <row r="2177" spans="4:4">
      <c r="D2177" s="238"/>
    </row>
    <row r="2178" spans="4:4">
      <c r="D2178" s="238"/>
    </row>
    <row r="2179" spans="4:4">
      <c r="D2179" s="238"/>
    </row>
    <row r="2180" spans="4:4">
      <c r="D2180" s="238"/>
    </row>
    <row r="2181" spans="4:4">
      <c r="D2181" s="238"/>
    </row>
    <row r="2182" spans="4:4">
      <c r="D2182" s="238"/>
    </row>
    <row r="2183" spans="4:4">
      <c r="D2183" s="238"/>
    </row>
    <row r="2184" spans="4:4">
      <c r="D2184" s="238"/>
    </row>
    <row r="2185" spans="4:4">
      <c r="D2185" s="238"/>
    </row>
    <row r="2186" spans="4:4">
      <c r="D2186" s="238"/>
    </row>
    <row r="2187" spans="4:4">
      <c r="D2187" s="238"/>
    </row>
    <row r="2188" spans="4:4">
      <c r="D2188" s="238"/>
    </row>
    <row r="2189" spans="4:4">
      <c r="D2189" s="238"/>
    </row>
    <row r="2190" spans="4:4">
      <c r="D2190" s="238"/>
    </row>
    <row r="2191" spans="4:4">
      <c r="D2191" s="238"/>
    </row>
    <row r="2192" spans="4:4">
      <c r="D2192" s="238"/>
    </row>
    <row r="2193" spans="4:4">
      <c r="D2193" s="238"/>
    </row>
    <row r="2194" spans="4:4">
      <c r="D2194" s="238"/>
    </row>
    <row r="2195" spans="4:4">
      <c r="D2195" s="238"/>
    </row>
    <row r="2196" spans="4:4">
      <c r="D2196" s="238"/>
    </row>
    <row r="2197" spans="4:4">
      <c r="D2197" s="238"/>
    </row>
    <row r="2198" spans="4:4">
      <c r="D2198" s="238"/>
    </row>
    <row r="2199" spans="4:4">
      <c r="D2199" s="238"/>
    </row>
    <row r="2200" spans="4:4">
      <c r="D2200" s="238"/>
    </row>
    <row r="2201" spans="4:4">
      <c r="D2201" s="238"/>
    </row>
    <row r="2202" spans="4:4">
      <c r="D2202" s="238"/>
    </row>
    <row r="2203" spans="4:4">
      <c r="D2203" s="238"/>
    </row>
    <row r="2204" spans="4:4">
      <c r="D2204" s="238"/>
    </row>
    <row r="2205" spans="4:4">
      <c r="D2205" s="238"/>
    </row>
    <row r="2206" spans="4:4">
      <c r="D2206" s="238"/>
    </row>
    <row r="2207" spans="4:4">
      <c r="D2207" s="238"/>
    </row>
    <row r="2208" spans="4:4">
      <c r="D2208" s="238"/>
    </row>
    <row r="2209" spans="4:4">
      <c r="D2209" s="238"/>
    </row>
    <row r="2210" spans="4:4">
      <c r="D2210" s="238"/>
    </row>
    <row r="2211" spans="4:4">
      <c r="D2211" s="238"/>
    </row>
    <row r="2212" spans="4:4">
      <c r="D2212" s="238"/>
    </row>
    <row r="2213" spans="4:4">
      <c r="D2213" s="238"/>
    </row>
    <row r="2214" spans="4:4">
      <c r="D2214" s="238"/>
    </row>
    <row r="2215" spans="4:4">
      <c r="D2215" s="238"/>
    </row>
    <row r="2216" spans="4:4">
      <c r="D2216" s="238"/>
    </row>
    <row r="2217" spans="4:4">
      <c r="D2217" s="238"/>
    </row>
    <row r="2218" spans="4:4">
      <c r="D2218" s="238"/>
    </row>
    <row r="2219" spans="4:4">
      <c r="D2219" s="238"/>
    </row>
    <row r="2220" spans="4:4">
      <c r="D2220" s="238"/>
    </row>
    <row r="2221" spans="4:4">
      <c r="D2221" s="238"/>
    </row>
    <row r="2222" spans="4:4">
      <c r="D2222" s="238"/>
    </row>
    <row r="2223" spans="4:4">
      <c r="D2223" s="238"/>
    </row>
    <row r="2224" spans="4:4">
      <c r="D2224" s="238"/>
    </row>
    <row r="2225" spans="4:4">
      <c r="D2225" s="238"/>
    </row>
    <row r="2226" spans="4:4">
      <c r="D2226" s="238"/>
    </row>
    <row r="2227" spans="4:4">
      <c r="D2227" s="238"/>
    </row>
    <row r="2228" spans="4:4">
      <c r="D2228" s="238"/>
    </row>
    <row r="2229" spans="4:4">
      <c r="D2229" s="238"/>
    </row>
    <row r="2230" spans="4:4">
      <c r="D2230" s="238"/>
    </row>
    <row r="2231" spans="4:4">
      <c r="D2231" s="238"/>
    </row>
    <row r="2232" spans="4:4">
      <c r="D2232" s="238"/>
    </row>
    <row r="2233" spans="4:4">
      <c r="D2233" s="238"/>
    </row>
    <row r="2234" spans="4:4">
      <c r="D2234" s="238"/>
    </row>
    <row r="2235" spans="4:4">
      <c r="D2235" s="238"/>
    </row>
    <row r="2236" spans="4:4">
      <c r="D2236" s="238"/>
    </row>
    <row r="2237" spans="4:4">
      <c r="D2237" s="238"/>
    </row>
    <row r="2238" spans="4:4">
      <c r="D2238" s="238"/>
    </row>
    <row r="2239" spans="4:4">
      <c r="D2239" s="238"/>
    </row>
    <row r="2240" spans="4:4">
      <c r="D2240" s="238"/>
    </row>
    <row r="2241" spans="4:4">
      <c r="D2241" s="238"/>
    </row>
    <row r="2242" spans="4:4">
      <c r="D2242" s="238"/>
    </row>
    <row r="2243" spans="4:4">
      <c r="D2243" s="238"/>
    </row>
    <row r="2244" spans="4:4">
      <c r="D2244" s="238"/>
    </row>
    <row r="2245" spans="4:4">
      <c r="D2245" s="238"/>
    </row>
    <row r="2246" spans="4:4">
      <c r="D2246" s="238"/>
    </row>
    <row r="2247" spans="4:4">
      <c r="D2247" s="238"/>
    </row>
    <row r="2248" spans="4:4">
      <c r="D2248" s="238"/>
    </row>
    <row r="2249" spans="4:4">
      <c r="D2249" s="238"/>
    </row>
    <row r="2250" spans="4:4">
      <c r="D2250" s="238"/>
    </row>
    <row r="2251" spans="4:4">
      <c r="D2251" s="238"/>
    </row>
    <row r="2252" spans="4:4">
      <c r="D2252" s="238"/>
    </row>
    <row r="2253" spans="4:4">
      <c r="D2253" s="238"/>
    </row>
    <row r="2254" spans="4:4">
      <c r="D2254" s="238"/>
    </row>
    <row r="2255" spans="4:4">
      <c r="D2255" s="238"/>
    </row>
    <row r="2256" spans="4:4">
      <c r="D2256" s="238"/>
    </row>
    <row r="2257" spans="4:4">
      <c r="D2257" s="238"/>
    </row>
    <row r="2258" spans="4:4">
      <c r="D2258" s="238"/>
    </row>
    <row r="2259" spans="4:4">
      <c r="D2259" s="238"/>
    </row>
    <row r="2260" spans="4:4">
      <c r="D2260" s="238"/>
    </row>
    <row r="2261" spans="4:4">
      <c r="D2261" s="238"/>
    </row>
    <row r="2262" spans="4:4">
      <c r="D2262" s="238"/>
    </row>
    <row r="2263" spans="4:4">
      <c r="D2263" s="238"/>
    </row>
    <row r="2264" spans="4:4">
      <c r="D2264" s="238"/>
    </row>
    <row r="2265" spans="4:4">
      <c r="D2265" s="238"/>
    </row>
    <row r="2266" spans="4:4">
      <c r="D2266" s="238"/>
    </row>
    <row r="2267" spans="4:4">
      <c r="D2267" s="238"/>
    </row>
    <row r="2268" spans="4:4">
      <c r="D2268" s="238"/>
    </row>
    <row r="2269" spans="4:4">
      <c r="D2269" s="238"/>
    </row>
    <row r="2270" spans="4:4">
      <c r="D2270" s="238"/>
    </row>
    <row r="2271" spans="4:4">
      <c r="D2271" s="238"/>
    </row>
    <row r="2272" spans="4:4">
      <c r="D2272" s="238"/>
    </row>
    <row r="2273" spans="4:4">
      <c r="D2273" s="238"/>
    </row>
    <row r="2274" spans="4:4">
      <c r="D2274" s="238"/>
    </row>
    <row r="2275" spans="4:4">
      <c r="D2275" s="238"/>
    </row>
    <row r="2276" spans="4:4">
      <c r="D2276" s="238"/>
    </row>
    <row r="2277" spans="4:4">
      <c r="D2277" s="238"/>
    </row>
    <row r="2278" spans="4:4">
      <c r="D2278" s="238"/>
    </row>
    <row r="2279" spans="4:4">
      <c r="D2279" s="238"/>
    </row>
    <row r="2280" spans="4:4">
      <c r="D2280" s="238"/>
    </row>
    <row r="2281" spans="4:4">
      <c r="D2281" s="238"/>
    </row>
    <row r="2282" spans="4:4">
      <c r="D2282" s="238"/>
    </row>
    <row r="2283" spans="4:4">
      <c r="D2283" s="238"/>
    </row>
    <row r="2284" spans="4:4">
      <c r="D2284" s="238"/>
    </row>
    <row r="2285" spans="4:4">
      <c r="D2285" s="238"/>
    </row>
    <row r="2286" spans="4:4">
      <c r="D2286" s="238"/>
    </row>
    <row r="2287" spans="4:4">
      <c r="D2287" s="238"/>
    </row>
    <row r="2288" spans="4:4">
      <c r="D2288" s="238"/>
    </row>
    <row r="2289" spans="4:4">
      <c r="D2289" s="238"/>
    </row>
    <row r="2290" spans="4:4">
      <c r="D2290" s="238"/>
    </row>
    <row r="2291" spans="4:4">
      <c r="D2291" s="238"/>
    </row>
    <row r="2292" spans="4:4">
      <c r="D2292" s="238"/>
    </row>
    <row r="2293" spans="4:4">
      <c r="D2293" s="238"/>
    </row>
    <row r="2294" spans="4:4">
      <c r="D2294" s="238"/>
    </row>
    <row r="2295" spans="4:4">
      <c r="D2295" s="238"/>
    </row>
    <row r="2296" spans="4:4">
      <c r="D2296" s="238"/>
    </row>
    <row r="2297" spans="4:4">
      <c r="D2297" s="238"/>
    </row>
    <row r="2298" spans="4:4">
      <c r="D2298" s="238"/>
    </row>
    <row r="2299" spans="4:4">
      <c r="D2299" s="238"/>
    </row>
    <row r="2300" spans="4:4">
      <c r="D2300" s="238"/>
    </row>
    <row r="2301" spans="4:4">
      <c r="D2301" s="238"/>
    </row>
    <row r="2302" spans="4:4">
      <c r="D2302" s="238"/>
    </row>
    <row r="2303" spans="4:4">
      <c r="D2303" s="238"/>
    </row>
    <row r="2304" spans="4:4">
      <c r="D2304" s="238"/>
    </row>
    <row r="2305" spans="4:4">
      <c r="D2305" s="238"/>
    </row>
    <row r="2306" spans="4:4">
      <c r="D2306" s="238"/>
    </row>
    <row r="2307" spans="4:4">
      <c r="D2307" s="238"/>
    </row>
    <row r="2308" spans="4:4">
      <c r="D2308" s="238"/>
    </row>
    <row r="2309" spans="4:4">
      <c r="D2309" s="238"/>
    </row>
    <row r="2310" spans="4:4">
      <c r="D2310" s="238"/>
    </row>
    <row r="2311" spans="4:4">
      <c r="D2311" s="238"/>
    </row>
    <row r="2312" spans="4:4">
      <c r="D2312" s="238"/>
    </row>
    <row r="2313" spans="4:4">
      <c r="D2313" s="238"/>
    </row>
    <row r="2314" spans="4:4">
      <c r="D2314" s="238"/>
    </row>
    <row r="2315" spans="4:4">
      <c r="D2315" s="238"/>
    </row>
    <row r="2316" spans="4:4">
      <c r="D2316" s="238"/>
    </row>
    <row r="2317" spans="4:4">
      <c r="D2317" s="238"/>
    </row>
    <row r="2318" spans="4:4">
      <c r="D2318" s="238"/>
    </row>
    <row r="2319" spans="4:4">
      <c r="D2319" s="238"/>
    </row>
    <row r="2320" spans="4:4">
      <c r="D2320" s="238"/>
    </row>
    <row r="2321" spans="4:4">
      <c r="D2321" s="238"/>
    </row>
    <row r="2322" spans="4:4">
      <c r="D2322" s="238"/>
    </row>
    <row r="2323" spans="4:4">
      <c r="D2323" s="238"/>
    </row>
    <row r="2324" spans="4:4">
      <c r="D2324" s="238"/>
    </row>
    <row r="2325" spans="4:4">
      <c r="D2325" s="238"/>
    </row>
    <row r="2326" spans="4:4">
      <c r="D2326" s="238"/>
    </row>
    <row r="2327" spans="4:4">
      <c r="D2327" s="238"/>
    </row>
    <row r="2328" spans="4:4">
      <c r="D2328" s="238"/>
    </row>
    <row r="2329" spans="4:4">
      <c r="D2329" s="238"/>
    </row>
    <row r="2330" spans="4:4">
      <c r="D2330" s="238"/>
    </row>
    <row r="2331" spans="4:4">
      <c r="D2331" s="238"/>
    </row>
    <row r="2332" spans="4:4">
      <c r="D2332" s="238"/>
    </row>
    <row r="2333" spans="4:4">
      <c r="D2333" s="238"/>
    </row>
    <row r="2334" spans="4:4">
      <c r="D2334" s="238"/>
    </row>
    <row r="2335" spans="4:4">
      <c r="D2335" s="238"/>
    </row>
    <row r="2336" spans="4:4">
      <c r="D2336" s="238"/>
    </row>
    <row r="2337" spans="4:4">
      <c r="D2337" s="238"/>
    </row>
    <row r="2338" spans="4:4">
      <c r="D2338" s="238"/>
    </row>
    <row r="2339" spans="4:4">
      <c r="D2339" s="238"/>
    </row>
    <row r="2340" spans="4:4">
      <c r="D2340" s="238"/>
    </row>
    <row r="2341" spans="4:4">
      <c r="D2341" s="238"/>
    </row>
    <row r="2342" spans="4:4">
      <c r="D2342" s="238"/>
    </row>
    <row r="2343" spans="4:4">
      <c r="D2343" s="238"/>
    </row>
    <row r="2344" spans="4:4">
      <c r="D2344" s="238"/>
    </row>
    <row r="2345" spans="4:4">
      <c r="D2345" s="238"/>
    </row>
    <row r="2346" spans="4:4">
      <c r="D2346" s="238"/>
    </row>
    <row r="2347" spans="4:4">
      <c r="D2347" s="238"/>
    </row>
    <row r="2348" spans="4:4">
      <c r="D2348" s="238"/>
    </row>
    <row r="2349" spans="4:4">
      <c r="D2349" s="238"/>
    </row>
    <row r="2350" spans="4:4">
      <c r="D2350" s="238"/>
    </row>
    <row r="2351" spans="4:4">
      <c r="D2351" s="238"/>
    </row>
    <row r="2352" spans="4:4">
      <c r="D2352" s="238"/>
    </row>
    <row r="2353" spans="4:4">
      <c r="D2353" s="238"/>
    </row>
    <row r="2354" spans="4:4">
      <c r="D2354" s="238"/>
    </row>
    <row r="2355" spans="4:4">
      <c r="D2355" s="238"/>
    </row>
    <row r="2356" spans="4:4">
      <c r="D2356" s="238"/>
    </row>
    <row r="2357" spans="4:4">
      <c r="D2357" s="238"/>
    </row>
    <row r="2358" spans="4:4">
      <c r="D2358" s="238"/>
    </row>
    <row r="2359" spans="4:4">
      <c r="D2359" s="238"/>
    </row>
    <row r="2360" spans="4:4">
      <c r="D2360" s="238"/>
    </row>
    <row r="2361" spans="4:4">
      <c r="D2361" s="238"/>
    </row>
    <row r="2362" spans="4:4">
      <c r="D2362" s="238"/>
    </row>
    <row r="2363" spans="4:4">
      <c r="D2363" s="238"/>
    </row>
    <row r="2364" spans="4:4">
      <c r="D2364" s="238"/>
    </row>
    <row r="2365" spans="4:4">
      <c r="D2365" s="238"/>
    </row>
    <row r="2366" spans="4:4">
      <c r="D2366" s="238"/>
    </row>
    <row r="2367" spans="4:4">
      <c r="D2367" s="238"/>
    </row>
    <row r="2368" spans="4:4">
      <c r="D2368" s="238"/>
    </row>
    <row r="2369" spans="4:4">
      <c r="D2369" s="238"/>
    </row>
    <row r="2370" spans="4:4">
      <c r="D2370" s="238"/>
    </row>
    <row r="2371" spans="4:4">
      <c r="D2371" s="238"/>
    </row>
    <row r="2372" spans="4:4">
      <c r="D2372" s="238"/>
    </row>
    <row r="2373" spans="4:4">
      <c r="D2373" s="238"/>
    </row>
    <row r="2374" spans="4:4">
      <c r="D2374" s="238"/>
    </row>
    <row r="2375" spans="4:4">
      <c r="D2375" s="238"/>
    </row>
    <row r="2376" spans="4:4">
      <c r="D2376" s="238"/>
    </row>
    <row r="2377" spans="4:4">
      <c r="D2377" s="238"/>
    </row>
    <row r="2378" spans="4:4">
      <c r="D2378" s="238"/>
    </row>
    <row r="2379" spans="4:4">
      <c r="D2379" s="238"/>
    </row>
    <row r="2380" spans="4:4">
      <c r="D2380" s="238"/>
    </row>
    <row r="2381" spans="4:4">
      <c r="D2381" s="238"/>
    </row>
    <row r="2382" spans="4:4">
      <c r="D2382" s="238"/>
    </row>
    <row r="2383" spans="4:4">
      <c r="D2383" s="238"/>
    </row>
    <row r="2384" spans="4:4">
      <c r="D2384" s="238"/>
    </row>
    <row r="2385" spans="4:4">
      <c r="D2385" s="238"/>
    </row>
    <row r="2386" spans="4:4">
      <c r="D2386" s="238"/>
    </row>
    <row r="2387" spans="4:4">
      <c r="D2387" s="238"/>
    </row>
    <row r="2388" spans="4:4">
      <c r="D2388" s="238"/>
    </row>
    <row r="2389" spans="4:4">
      <c r="D2389" s="238"/>
    </row>
    <row r="2390" spans="4:4">
      <c r="D2390" s="238"/>
    </row>
    <row r="2391" spans="4:4">
      <c r="D2391" s="238"/>
    </row>
    <row r="2392" spans="4:4">
      <c r="D2392" s="238"/>
    </row>
    <row r="2393" spans="4:4">
      <c r="D2393" s="238"/>
    </row>
    <row r="2394" spans="4:4">
      <c r="D2394" s="238"/>
    </row>
    <row r="2395" spans="4:4">
      <c r="D2395" s="238"/>
    </row>
    <row r="2396" spans="4:4">
      <c r="D2396" s="238"/>
    </row>
    <row r="2397" spans="4:4">
      <c r="D2397" s="238"/>
    </row>
    <row r="2398" spans="4:4">
      <c r="D2398" s="238"/>
    </row>
    <row r="2399" spans="4:4">
      <c r="D2399" s="238"/>
    </row>
    <row r="2400" spans="4:4">
      <c r="D2400" s="238"/>
    </row>
    <row r="2401" spans="4:4">
      <c r="D2401" s="238"/>
    </row>
    <row r="2402" spans="4:4">
      <c r="D2402" s="238"/>
    </row>
    <row r="2403" spans="4:4">
      <c r="D2403" s="238"/>
    </row>
    <row r="2404" spans="4:4">
      <c r="D2404" s="238"/>
    </row>
    <row r="2405" spans="4:4">
      <c r="D2405" s="238"/>
    </row>
    <row r="2406" spans="4:4">
      <c r="D2406" s="238"/>
    </row>
    <row r="2407" spans="4:4">
      <c r="D2407" s="238"/>
    </row>
    <row r="2408" spans="4:4">
      <c r="D2408" s="238"/>
    </row>
    <row r="2409" spans="4:4">
      <c r="D2409" s="238"/>
    </row>
    <row r="2410" spans="4:4">
      <c r="D2410" s="238"/>
    </row>
    <row r="2411" spans="4:4">
      <c r="D2411" s="238"/>
    </row>
    <row r="2412" spans="4:4">
      <c r="D2412" s="238"/>
    </row>
    <row r="2413" spans="4:4">
      <c r="D2413" s="238"/>
    </row>
    <row r="2414" spans="4:4">
      <c r="D2414" s="238"/>
    </row>
    <row r="2415" spans="4:4">
      <c r="D2415" s="238"/>
    </row>
    <row r="2416" spans="4:4">
      <c r="D2416" s="238"/>
    </row>
    <row r="2417" spans="4:4">
      <c r="D2417" s="238"/>
    </row>
    <row r="2418" spans="4:4">
      <c r="D2418" s="238"/>
    </row>
    <row r="2419" spans="4:4">
      <c r="D2419" s="238"/>
    </row>
    <row r="2420" spans="4:4">
      <c r="D2420" s="238"/>
    </row>
    <row r="2421" spans="4:4">
      <c r="D2421" s="238"/>
    </row>
    <row r="2422" spans="4:4">
      <c r="D2422" s="238"/>
    </row>
    <row r="2423" spans="4:4">
      <c r="D2423" s="238"/>
    </row>
    <row r="2424" spans="4:4">
      <c r="D2424" s="238"/>
    </row>
    <row r="2425" spans="4:4">
      <c r="D2425" s="238"/>
    </row>
    <row r="2426" spans="4:4">
      <c r="D2426" s="238"/>
    </row>
    <row r="2427" spans="4:4">
      <c r="D2427" s="238"/>
    </row>
    <row r="2428" spans="4:4">
      <c r="D2428" s="238"/>
    </row>
    <row r="2429" spans="4:4">
      <c r="D2429" s="238"/>
    </row>
    <row r="2430" spans="4:4">
      <c r="D2430" s="238"/>
    </row>
    <row r="2431" spans="4:4">
      <c r="D2431" s="238"/>
    </row>
    <row r="2432" spans="4:4">
      <c r="D2432" s="238"/>
    </row>
    <row r="2433" spans="4:4">
      <c r="D2433" s="238"/>
    </row>
    <row r="2434" spans="4:4">
      <c r="D2434" s="238"/>
    </row>
    <row r="2435" spans="4:4">
      <c r="D2435" s="238"/>
    </row>
    <row r="2436" spans="4:4">
      <c r="D2436" s="238"/>
    </row>
    <row r="2437" spans="4:4">
      <c r="D2437" s="238"/>
    </row>
    <row r="2438" spans="4:4">
      <c r="D2438" s="238"/>
    </row>
    <row r="2439" spans="4:4">
      <c r="D2439" s="238"/>
    </row>
    <row r="2440" spans="4:4">
      <c r="D2440" s="238"/>
    </row>
    <row r="2441" spans="4:4">
      <c r="D2441" s="238"/>
    </row>
    <row r="2442" spans="4:4">
      <c r="D2442" s="238"/>
    </row>
    <row r="2443" spans="4:4">
      <c r="D2443" s="238"/>
    </row>
    <row r="2444" spans="4:4">
      <c r="D2444" s="238"/>
    </row>
    <row r="2445" spans="4:4">
      <c r="D2445" s="238"/>
    </row>
    <row r="2446" spans="4:4">
      <c r="D2446" s="238"/>
    </row>
    <row r="2447" spans="4:4">
      <c r="D2447" s="238"/>
    </row>
    <row r="2448" spans="4:4">
      <c r="D2448" s="238"/>
    </row>
    <row r="2449" spans="4:4">
      <c r="D2449" s="238"/>
    </row>
    <row r="2450" spans="4:4">
      <c r="D2450" s="238"/>
    </row>
    <row r="2451" spans="4:4">
      <c r="D2451" s="238"/>
    </row>
    <row r="2452" spans="4:4">
      <c r="D2452" s="238"/>
    </row>
    <row r="2453" spans="4:4">
      <c r="D2453" s="238"/>
    </row>
    <row r="2454" spans="4:4">
      <c r="D2454" s="238"/>
    </row>
    <row r="2455" spans="4:4">
      <c r="D2455" s="238"/>
    </row>
    <row r="2456" spans="4:4">
      <c r="D2456" s="238"/>
    </row>
    <row r="2457" spans="4:4">
      <c r="D2457" s="238"/>
    </row>
    <row r="2458" spans="4:4">
      <c r="D2458" s="238"/>
    </row>
    <row r="2459" spans="4:4">
      <c r="D2459" s="238"/>
    </row>
    <row r="2460" spans="4:4">
      <c r="D2460" s="238"/>
    </row>
    <row r="2461" spans="4:4">
      <c r="D2461" s="238"/>
    </row>
    <row r="2462" spans="4:4">
      <c r="D2462" s="238"/>
    </row>
    <row r="2463" spans="4:4">
      <c r="D2463" s="238"/>
    </row>
    <row r="2464" spans="4:4">
      <c r="D2464" s="238"/>
    </row>
    <row r="2465" spans="4:4">
      <c r="D2465" s="238"/>
    </row>
    <row r="2466" spans="4:4">
      <c r="D2466" s="238"/>
    </row>
    <row r="2467" spans="4:4">
      <c r="D2467" s="238"/>
    </row>
    <row r="2468" spans="4:4">
      <c r="D2468" s="238"/>
    </row>
    <row r="2469" spans="4:4">
      <c r="D2469" s="238"/>
    </row>
    <row r="2470" spans="4:4">
      <c r="D2470" s="238"/>
    </row>
    <row r="2471" spans="4:4">
      <c r="D2471" s="238"/>
    </row>
    <row r="2472" spans="4:4">
      <c r="D2472" s="238"/>
    </row>
    <row r="2473" spans="4:4">
      <c r="D2473" s="238"/>
    </row>
    <row r="2474" spans="4:4">
      <c r="D2474" s="238"/>
    </row>
    <row r="2475" spans="4:4">
      <c r="D2475" s="238"/>
    </row>
    <row r="2476" spans="4:4">
      <c r="D2476" s="238"/>
    </row>
    <row r="2477" spans="4:4">
      <c r="D2477" s="238"/>
    </row>
    <row r="2478" spans="4:4">
      <c r="D2478" s="238"/>
    </row>
    <row r="2479" spans="4:4">
      <c r="D2479" s="238"/>
    </row>
    <row r="2480" spans="4:4">
      <c r="D2480" s="238"/>
    </row>
    <row r="2481" spans="4:4">
      <c r="D2481" s="238"/>
    </row>
    <row r="2482" spans="4:4">
      <c r="D2482" s="238"/>
    </row>
    <row r="2483" spans="4:4">
      <c r="D2483" s="238"/>
    </row>
    <row r="2484" spans="4:4">
      <c r="D2484" s="238"/>
    </row>
    <row r="2485" spans="4:4">
      <c r="D2485" s="238"/>
    </row>
    <row r="2486" spans="4:4">
      <c r="D2486" s="238"/>
    </row>
    <row r="2487" spans="4:4">
      <c r="D2487" s="238"/>
    </row>
    <row r="2488" spans="4:4">
      <c r="D2488" s="238"/>
    </row>
    <row r="2489" spans="4:4">
      <c r="D2489" s="238"/>
    </row>
    <row r="2490" spans="4:4">
      <c r="D2490" s="238"/>
    </row>
    <row r="2491" spans="4:4">
      <c r="D2491" s="238"/>
    </row>
    <row r="2492" spans="4:4">
      <c r="D2492" s="238"/>
    </row>
    <row r="2493" spans="4:4">
      <c r="D2493" s="238"/>
    </row>
    <row r="2494" spans="4:4">
      <c r="D2494" s="238"/>
    </row>
    <row r="2495" spans="4:4">
      <c r="D2495" s="238"/>
    </row>
    <row r="2496" spans="4:4">
      <c r="D2496" s="238"/>
    </row>
    <row r="2497" spans="4:4">
      <c r="D2497" s="238"/>
    </row>
    <row r="2498" spans="4:4">
      <c r="D2498" s="238"/>
    </row>
    <row r="2499" spans="4:4">
      <c r="D2499" s="238"/>
    </row>
    <row r="2500" spans="4:4">
      <c r="D2500" s="238"/>
    </row>
    <row r="2501" spans="4:4">
      <c r="D2501" s="238"/>
    </row>
    <row r="2502" spans="4:4">
      <c r="D2502" s="238"/>
    </row>
    <row r="2503" spans="4:4">
      <c r="D2503" s="238"/>
    </row>
    <row r="2504" spans="4:4">
      <c r="D2504" s="238"/>
    </row>
    <row r="2505" spans="4:4">
      <c r="D2505" s="238"/>
    </row>
    <row r="2506" spans="4:4">
      <c r="D2506" s="238"/>
    </row>
    <row r="2507" spans="4:4">
      <c r="D2507" s="238"/>
    </row>
    <row r="2508" spans="4:4">
      <c r="D2508" s="238"/>
    </row>
    <row r="2509" spans="4:4">
      <c r="D2509" s="238"/>
    </row>
    <row r="2510" spans="4:4">
      <c r="D2510" s="238"/>
    </row>
    <row r="2511" spans="4:4">
      <c r="D2511" s="238"/>
    </row>
    <row r="2512" spans="4:4">
      <c r="D2512" s="238"/>
    </row>
    <row r="2513" spans="4:4">
      <c r="D2513" s="238"/>
    </row>
    <row r="2514" spans="4:4">
      <c r="D2514" s="238"/>
    </row>
    <row r="2515" spans="4:4">
      <c r="D2515" s="238"/>
    </row>
    <row r="2516" spans="4:4">
      <c r="D2516" s="238"/>
    </row>
    <row r="2517" spans="4:4">
      <c r="D2517" s="238"/>
    </row>
    <row r="2518" spans="4:4">
      <c r="D2518" s="238"/>
    </row>
    <row r="2519" spans="4:4">
      <c r="D2519" s="238"/>
    </row>
    <row r="2520" spans="4:4">
      <c r="D2520" s="238"/>
    </row>
    <row r="2521" spans="4:4">
      <c r="D2521" s="238"/>
    </row>
    <row r="2522" spans="4:4">
      <c r="D2522" s="238"/>
    </row>
    <row r="2523" spans="4:4">
      <c r="D2523" s="238"/>
    </row>
    <row r="2524" spans="4:4">
      <c r="D2524" s="238"/>
    </row>
    <row r="2525" spans="4:4">
      <c r="D2525" s="238"/>
    </row>
    <row r="2526" spans="4:4">
      <c r="D2526" s="238"/>
    </row>
    <row r="2527" spans="4:4">
      <c r="D2527" s="238"/>
    </row>
    <row r="2528" spans="4:4">
      <c r="D2528" s="238"/>
    </row>
    <row r="2529" spans="4:4">
      <c r="D2529" s="238"/>
    </row>
    <row r="2530" spans="4:4">
      <c r="D2530" s="238"/>
    </row>
    <row r="2531" spans="4:4">
      <c r="D2531" s="238"/>
    </row>
    <row r="2532" spans="4:4">
      <c r="D2532" s="238"/>
    </row>
    <row r="2533" spans="4:4">
      <c r="D2533" s="238"/>
    </row>
    <row r="2534" spans="4:4">
      <c r="D2534" s="238"/>
    </row>
    <row r="2535" spans="4:4">
      <c r="D2535" s="238"/>
    </row>
    <row r="2536" spans="4:4">
      <c r="D2536" s="238"/>
    </row>
    <row r="2537" spans="4:4">
      <c r="D2537" s="238"/>
    </row>
    <row r="2538" spans="4:4">
      <c r="D2538" s="238"/>
    </row>
    <row r="2539" spans="4:4">
      <c r="D2539" s="238"/>
    </row>
    <row r="2540" spans="4:4">
      <c r="D2540" s="238"/>
    </row>
    <row r="2541" spans="4:4">
      <c r="D2541" s="238"/>
    </row>
    <row r="2542" spans="4:4">
      <c r="D2542" s="238"/>
    </row>
    <row r="2543" spans="4:4">
      <c r="D2543" s="238"/>
    </row>
    <row r="2544" spans="4:4">
      <c r="D2544" s="238"/>
    </row>
    <row r="2545" spans="4:4">
      <c r="D2545" s="238"/>
    </row>
    <row r="2546" spans="4:4">
      <c r="D2546" s="238"/>
    </row>
    <row r="2547" spans="4:4">
      <c r="D2547" s="238"/>
    </row>
    <row r="2548" spans="4:4">
      <c r="D2548" s="238"/>
    </row>
    <row r="2549" spans="4:4">
      <c r="D2549" s="238"/>
    </row>
    <row r="2550" spans="4:4">
      <c r="D2550" s="238"/>
    </row>
    <row r="2551" spans="4:4">
      <c r="D2551" s="238"/>
    </row>
    <row r="2552" spans="4:4">
      <c r="D2552" s="238"/>
    </row>
    <row r="2553" spans="4:4">
      <c r="D2553" s="238"/>
    </row>
    <row r="2554" spans="4:4">
      <c r="D2554" s="238"/>
    </row>
    <row r="2555" spans="4:4">
      <c r="D2555" s="238"/>
    </row>
    <row r="2556" spans="4:4">
      <c r="D2556" s="238"/>
    </row>
    <row r="2557" spans="4:4">
      <c r="D2557" s="238"/>
    </row>
    <row r="2558" spans="4:4">
      <c r="D2558" s="238"/>
    </row>
    <row r="2559" spans="4:4">
      <c r="D2559" s="238"/>
    </row>
    <row r="2560" spans="4:4">
      <c r="D2560" s="238"/>
    </row>
    <row r="2561" spans="4:4">
      <c r="D2561" s="238"/>
    </row>
    <row r="2562" spans="4:4">
      <c r="D2562" s="238"/>
    </row>
    <row r="2563" spans="4:4">
      <c r="D2563" s="238"/>
    </row>
    <row r="2564" spans="4:4">
      <c r="D2564" s="238"/>
    </row>
    <row r="2565" spans="4:4">
      <c r="D2565" s="238"/>
    </row>
    <row r="2566" spans="4:4">
      <c r="D2566" s="238"/>
    </row>
    <row r="2567" spans="4:4">
      <c r="D2567" s="238"/>
    </row>
    <row r="2568" spans="4:4">
      <c r="D2568" s="238"/>
    </row>
    <row r="2569" spans="4:4">
      <c r="D2569" s="238"/>
    </row>
    <row r="2570" spans="4:4">
      <c r="D2570" s="238"/>
    </row>
    <row r="2571" spans="4:4">
      <c r="D2571" s="238"/>
    </row>
    <row r="2572" spans="4:4">
      <c r="D2572" s="238"/>
    </row>
    <row r="2573" spans="4:4">
      <c r="D2573" s="238"/>
    </row>
    <row r="2574" spans="4:4">
      <c r="D2574" s="238"/>
    </row>
    <row r="2575" spans="4:4">
      <c r="D2575" s="238"/>
    </row>
    <row r="2576" spans="4:4">
      <c r="D2576" s="238"/>
    </row>
    <row r="2577" spans="4:4">
      <c r="D2577" s="238"/>
    </row>
    <row r="2578" spans="4:4">
      <c r="D2578" s="238"/>
    </row>
    <row r="2579" spans="4:4">
      <c r="D2579" s="238"/>
    </row>
    <row r="2580" spans="4:4">
      <c r="D2580" s="238"/>
    </row>
    <row r="2581" spans="4:4">
      <c r="D2581" s="238"/>
    </row>
    <row r="2582" spans="4:4">
      <c r="D2582" s="238"/>
    </row>
    <row r="2583" spans="4:4">
      <c r="D2583" s="238"/>
    </row>
    <row r="2584" spans="4:4">
      <c r="D2584" s="238"/>
    </row>
    <row r="2585" spans="4:4">
      <c r="D2585" s="238"/>
    </row>
    <row r="2586" spans="4:4">
      <c r="D2586" s="238"/>
    </row>
    <row r="2587" spans="4:4">
      <c r="D2587" s="238"/>
    </row>
    <row r="2588" spans="4:4">
      <c r="D2588" s="238"/>
    </row>
    <row r="2589" spans="4:4">
      <c r="D2589" s="238"/>
    </row>
    <row r="2590" spans="4:4">
      <c r="D2590" s="238"/>
    </row>
    <row r="2591" spans="4:4">
      <c r="D2591" s="238"/>
    </row>
    <row r="2592" spans="4:4">
      <c r="D2592" s="238"/>
    </row>
    <row r="2593" spans="4:4">
      <c r="D2593" s="238"/>
    </row>
    <row r="2594" spans="4:4">
      <c r="D2594" s="238"/>
    </row>
    <row r="2595" spans="4:4">
      <c r="D2595" s="238"/>
    </row>
    <row r="2596" spans="4:4">
      <c r="D2596" s="238"/>
    </row>
    <row r="2597" spans="4:4">
      <c r="D2597" s="238"/>
    </row>
    <row r="2598" spans="4:4">
      <c r="D2598" s="238"/>
    </row>
    <row r="2599" spans="4:4">
      <c r="D2599" s="238"/>
    </row>
    <row r="2600" spans="4:4">
      <c r="D2600" s="238"/>
    </row>
    <row r="2601" spans="4:4">
      <c r="D2601" s="238"/>
    </row>
    <row r="2602" spans="4:4">
      <c r="D2602" s="238"/>
    </row>
    <row r="2603" spans="4:4">
      <c r="D2603" s="238"/>
    </row>
    <row r="2604" spans="4:4">
      <c r="D2604" s="238"/>
    </row>
    <row r="2605" spans="4:4">
      <c r="D2605" s="238"/>
    </row>
    <row r="2606" spans="4:4">
      <c r="D2606" s="238"/>
    </row>
    <row r="2607" spans="4:4">
      <c r="D2607" s="238"/>
    </row>
    <row r="2608" spans="4:4">
      <c r="D2608" s="238"/>
    </row>
    <row r="2609" spans="4:4">
      <c r="D2609" s="238"/>
    </row>
    <row r="2610" spans="4:4">
      <c r="D2610" s="238"/>
    </row>
    <row r="2611" spans="4:4">
      <c r="D2611" s="238"/>
    </row>
    <row r="2612" spans="4:4">
      <c r="D2612" s="238"/>
    </row>
    <row r="2613" spans="4:4">
      <c r="D2613" s="238"/>
    </row>
    <row r="2614" spans="4:4">
      <c r="D2614" s="238"/>
    </row>
    <row r="2615" spans="4:4">
      <c r="D2615" s="238"/>
    </row>
    <row r="2616" spans="4:4">
      <c r="D2616" s="238"/>
    </row>
    <row r="2617" spans="4:4">
      <c r="D2617" s="238"/>
    </row>
    <row r="2618" spans="4:4">
      <c r="D2618" s="238"/>
    </row>
    <row r="2619" spans="4:4">
      <c r="D2619" s="238"/>
    </row>
    <row r="2620" spans="4:4">
      <c r="D2620" s="238"/>
    </row>
    <row r="2621" spans="4:4">
      <c r="D2621" s="238"/>
    </row>
    <row r="2622" spans="4:4">
      <c r="D2622" s="238"/>
    </row>
    <row r="2623" spans="4:4">
      <c r="D2623" s="238"/>
    </row>
    <row r="2624" spans="4:4">
      <c r="D2624" s="238"/>
    </row>
    <row r="2625" spans="4:4">
      <c r="D2625" s="238"/>
    </row>
    <row r="2626" spans="4:4">
      <c r="D2626" s="238"/>
    </row>
    <row r="2627" spans="4:4">
      <c r="D2627" s="238"/>
    </row>
    <row r="2628" spans="4:4">
      <c r="D2628" s="238"/>
    </row>
    <row r="2629" spans="4:4">
      <c r="D2629" s="238"/>
    </row>
    <row r="2630" spans="4:4">
      <c r="D2630" s="238"/>
    </row>
    <row r="2631" spans="4:4">
      <c r="D2631" s="238"/>
    </row>
    <row r="2632" spans="4:4">
      <c r="D2632" s="238"/>
    </row>
    <row r="2633" spans="4:4">
      <c r="D2633" s="238"/>
    </row>
    <row r="2634" spans="4:4">
      <c r="D2634" s="238"/>
    </row>
    <row r="2635" spans="4:4">
      <c r="D2635" s="238"/>
    </row>
    <row r="2636" spans="4:4">
      <c r="D2636" s="238"/>
    </row>
    <row r="2637" spans="4:4">
      <c r="D2637" s="238"/>
    </row>
    <row r="2638" spans="4:4">
      <c r="D2638" s="238"/>
    </row>
    <row r="2639" spans="4:4">
      <c r="D2639" s="238"/>
    </row>
    <row r="2640" spans="4:4">
      <c r="D2640" s="238"/>
    </row>
    <row r="2641" spans="4:4">
      <c r="D2641" s="238"/>
    </row>
    <row r="2642" spans="4:4">
      <c r="D2642" s="238"/>
    </row>
    <row r="2643" spans="4:4">
      <c r="D2643" s="238"/>
    </row>
    <row r="2644" spans="4:4">
      <c r="D2644" s="238"/>
    </row>
    <row r="2645" spans="4:4">
      <c r="D2645" s="238"/>
    </row>
    <row r="2646" spans="4:4">
      <c r="D2646" s="238"/>
    </row>
    <row r="2647" spans="4:4">
      <c r="D2647" s="238"/>
    </row>
    <row r="2648" spans="4:4">
      <c r="D2648" s="238"/>
    </row>
    <row r="2649" spans="4:4">
      <c r="D2649" s="238"/>
    </row>
    <row r="2650" spans="4:4">
      <c r="D2650" s="238"/>
    </row>
    <row r="2651" spans="4:4">
      <c r="D2651" s="238"/>
    </row>
    <row r="2652" spans="4:4">
      <c r="D2652" s="238"/>
    </row>
    <row r="2653" spans="4:4">
      <c r="D2653" s="238"/>
    </row>
    <row r="2654" spans="4:4">
      <c r="D2654" s="238"/>
    </row>
    <row r="2655" spans="4:4">
      <c r="D2655" s="238"/>
    </row>
    <row r="2656" spans="4:4">
      <c r="D2656" s="238"/>
    </row>
    <row r="2657" spans="4:4">
      <c r="D2657" s="238"/>
    </row>
    <row r="2658" spans="4:4">
      <c r="D2658" s="238"/>
    </row>
    <row r="2659" spans="4:4">
      <c r="D2659" s="238"/>
    </row>
    <row r="2660" spans="4:4">
      <c r="D2660" s="238"/>
    </row>
    <row r="2661" spans="4:4">
      <c r="D2661" s="238"/>
    </row>
    <row r="2662" spans="4:4">
      <c r="D2662" s="238"/>
    </row>
    <row r="2663" spans="4:4">
      <c r="D2663" s="238"/>
    </row>
    <row r="2664" spans="4:4">
      <c r="D2664" s="238"/>
    </row>
    <row r="2665" spans="4:4">
      <c r="D2665" s="238"/>
    </row>
    <row r="2666" spans="4:4">
      <c r="D2666" s="238"/>
    </row>
    <row r="2667" spans="4:4">
      <c r="D2667" s="238"/>
    </row>
    <row r="2668" spans="4:4">
      <c r="D2668" s="238"/>
    </row>
    <row r="2669" spans="4:4">
      <c r="D2669" s="238"/>
    </row>
    <row r="2670" spans="4:4">
      <c r="D2670" s="238"/>
    </row>
    <row r="2671" spans="4:4">
      <c r="D2671" s="238"/>
    </row>
    <row r="2672" spans="4:4">
      <c r="D2672" s="238"/>
    </row>
    <row r="2673" spans="4:4">
      <c r="D2673" s="238"/>
    </row>
    <row r="2674" spans="4:4">
      <c r="D2674" s="238"/>
    </row>
    <row r="2675" spans="4:4">
      <c r="D2675" s="238"/>
    </row>
    <row r="2676" spans="4:4">
      <c r="D2676" s="238"/>
    </row>
    <row r="2677" spans="4:4">
      <c r="D2677" s="238"/>
    </row>
    <row r="2678" spans="4:4">
      <c r="D2678" s="238"/>
    </row>
    <row r="2679" spans="4:4">
      <c r="D2679" s="238"/>
    </row>
    <row r="2680" spans="4:4">
      <c r="D2680" s="238"/>
    </row>
    <row r="2681" spans="4:4">
      <c r="D2681" s="238"/>
    </row>
    <row r="2682" spans="4:4">
      <c r="D2682" s="238"/>
    </row>
    <row r="2683" spans="4:4">
      <c r="D2683" s="238"/>
    </row>
    <row r="2684" spans="4:4">
      <c r="D2684" s="238"/>
    </row>
    <row r="2685" spans="4:4">
      <c r="D2685" s="238"/>
    </row>
    <row r="2686" spans="4:4">
      <c r="D2686" s="238"/>
    </row>
    <row r="2687" spans="4:4">
      <c r="D2687" s="238"/>
    </row>
    <row r="2688" spans="4:4">
      <c r="D2688" s="238"/>
    </row>
    <row r="2689" spans="4:4">
      <c r="D2689" s="238"/>
    </row>
    <row r="2690" spans="4:4">
      <c r="D2690" s="238"/>
    </row>
    <row r="2691" spans="4:4">
      <c r="D2691" s="238"/>
    </row>
    <row r="2692" spans="4:4">
      <c r="D2692" s="238"/>
    </row>
    <row r="2693" spans="4:4">
      <c r="D2693" s="238"/>
    </row>
    <row r="2694" spans="4:4">
      <c r="D2694" s="238"/>
    </row>
    <row r="2695" spans="4:4">
      <c r="D2695" s="238"/>
    </row>
    <row r="2696" spans="4:4">
      <c r="D2696" s="238"/>
    </row>
    <row r="2697" spans="4:4">
      <c r="D2697" s="238"/>
    </row>
    <row r="2698" spans="4:4">
      <c r="D2698" s="238"/>
    </row>
    <row r="2699" spans="4:4">
      <c r="D2699" s="238"/>
    </row>
    <row r="2700" spans="4:4">
      <c r="D2700" s="238"/>
    </row>
    <row r="2701" spans="4:4">
      <c r="D2701" s="238"/>
    </row>
    <row r="2702" spans="4:4">
      <c r="D2702" s="238"/>
    </row>
    <row r="2703" spans="4:4">
      <c r="D2703" s="238"/>
    </row>
    <row r="2704" spans="4:4">
      <c r="D2704" s="238"/>
    </row>
    <row r="2705" spans="4:4">
      <c r="D2705" s="238"/>
    </row>
    <row r="2706" spans="4:4">
      <c r="D2706" s="238"/>
    </row>
    <row r="2707" spans="4:4">
      <c r="D2707" s="238"/>
    </row>
    <row r="2708" spans="4:4">
      <c r="D2708" s="238"/>
    </row>
    <row r="2709" spans="4:4">
      <c r="D2709" s="238"/>
    </row>
    <row r="2710" spans="4:4">
      <c r="D2710" s="238"/>
    </row>
    <row r="2711" spans="4:4">
      <c r="D2711" s="238"/>
    </row>
    <row r="2712" spans="4:4">
      <c r="D2712" s="238"/>
    </row>
    <row r="2713" spans="4:4">
      <c r="D2713" s="238"/>
    </row>
    <row r="2714" spans="4:4">
      <c r="D2714" s="238"/>
    </row>
    <row r="2715" spans="4:4">
      <c r="D2715" s="238"/>
    </row>
    <row r="2716" spans="4:4">
      <c r="D2716" s="238"/>
    </row>
    <row r="2717" spans="4:4">
      <c r="D2717" s="238"/>
    </row>
    <row r="2718" spans="4:4">
      <c r="D2718" s="238"/>
    </row>
    <row r="2719" spans="4:4">
      <c r="D2719" s="238"/>
    </row>
    <row r="2720" spans="4:4">
      <c r="D2720" s="238"/>
    </row>
    <row r="2721" spans="4:4">
      <c r="D2721" s="238"/>
    </row>
    <row r="2722" spans="4:4">
      <c r="D2722" s="238"/>
    </row>
    <row r="2723" spans="4:4">
      <c r="D2723" s="238"/>
    </row>
    <row r="2724" spans="4:4">
      <c r="D2724" s="238"/>
    </row>
    <row r="2725" spans="4:4">
      <c r="D2725" s="238"/>
    </row>
    <row r="2726" spans="4:4">
      <c r="D2726" s="238"/>
    </row>
    <row r="2727" spans="4:4">
      <c r="D2727" s="238"/>
    </row>
    <row r="2728" spans="4:4">
      <c r="D2728" s="238"/>
    </row>
    <row r="2729" spans="4:4">
      <c r="D2729" s="238"/>
    </row>
    <row r="2730" spans="4:4">
      <c r="D2730" s="238"/>
    </row>
    <row r="2731" spans="4:4">
      <c r="D2731" s="238"/>
    </row>
    <row r="2732" spans="4:4">
      <c r="D2732" s="238"/>
    </row>
    <row r="2733" spans="4:4">
      <c r="D2733" s="238"/>
    </row>
    <row r="2734" spans="4:4">
      <c r="D2734" s="238"/>
    </row>
    <row r="2735" spans="4:4">
      <c r="D2735" s="238"/>
    </row>
    <row r="2736" spans="4:4">
      <c r="D2736" s="238"/>
    </row>
    <row r="2737" spans="4:4">
      <c r="D2737" s="238"/>
    </row>
    <row r="2738" spans="4:4">
      <c r="D2738" s="238"/>
    </row>
    <row r="2739" spans="4:4">
      <c r="D2739" s="238"/>
    </row>
    <row r="2740" spans="4:4">
      <c r="D2740" s="238"/>
    </row>
    <row r="2741" spans="4:4">
      <c r="D2741" s="238"/>
    </row>
    <row r="2742" spans="4:4">
      <c r="D2742" s="238"/>
    </row>
    <row r="2743" spans="4:4">
      <c r="D2743" s="238"/>
    </row>
    <row r="2744" spans="4:4">
      <c r="D2744" s="238"/>
    </row>
    <row r="2745" spans="4:4">
      <c r="D2745" s="238"/>
    </row>
    <row r="2746" spans="4:4">
      <c r="D2746" s="238"/>
    </row>
    <row r="2747" spans="4:4">
      <c r="D2747" s="238"/>
    </row>
    <row r="2748" spans="4:4">
      <c r="D2748" s="238"/>
    </row>
    <row r="2749" spans="4:4">
      <c r="D2749" s="238"/>
    </row>
    <row r="2750" spans="4:4">
      <c r="D2750" s="238"/>
    </row>
    <row r="2751" spans="4:4">
      <c r="D2751" s="238"/>
    </row>
    <row r="2752" spans="4:4">
      <c r="D2752" s="238"/>
    </row>
    <row r="2753" spans="4:4">
      <c r="D2753" s="238"/>
    </row>
    <row r="2754" spans="4:4">
      <c r="D2754" s="238"/>
    </row>
    <row r="2755" spans="4:4">
      <c r="D2755" s="238"/>
    </row>
    <row r="2756" spans="4:4">
      <c r="D2756" s="238"/>
    </row>
    <row r="2757" spans="4:4">
      <c r="D2757" s="238"/>
    </row>
    <row r="2758" spans="4:4">
      <c r="D2758" s="238"/>
    </row>
    <row r="2759" spans="4:4">
      <c r="D2759" s="238"/>
    </row>
    <row r="2760" spans="4:4">
      <c r="D2760" s="238"/>
    </row>
    <row r="2761" spans="4:4">
      <c r="D2761" s="238"/>
    </row>
    <row r="2762" spans="4:4">
      <c r="D2762" s="238"/>
    </row>
    <row r="2763" spans="4:4">
      <c r="D2763" s="238"/>
    </row>
    <row r="2764" spans="4:4">
      <c r="D2764" s="238"/>
    </row>
    <row r="2765" spans="4:4">
      <c r="D2765" s="238"/>
    </row>
    <row r="2766" spans="4:4">
      <c r="D2766" s="238"/>
    </row>
    <row r="2767" spans="4:4">
      <c r="D2767" s="238"/>
    </row>
    <row r="2768" spans="4:4">
      <c r="D2768" s="238"/>
    </row>
    <row r="2769" spans="4:4">
      <c r="D2769" s="238"/>
    </row>
    <row r="2770" spans="4:4">
      <c r="D2770" s="238"/>
    </row>
    <row r="2771" spans="4:4">
      <c r="D2771" s="238"/>
    </row>
    <row r="2772" spans="4:4">
      <c r="D2772" s="238"/>
    </row>
    <row r="2773" spans="4:4">
      <c r="D2773" s="238"/>
    </row>
    <row r="2774" spans="4:4">
      <c r="D2774" s="238"/>
    </row>
    <row r="2775" spans="4:4">
      <c r="D2775" s="238"/>
    </row>
    <row r="2776" spans="4:4">
      <c r="D2776" s="238"/>
    </row>
    <row r="2777" spans="4:4">
      <c r="D2777" s="238"/>
    </row>
    <row r="2778" spans="4:4">
      <c r="D2778" s="238"/>
    </row>
    <row r="2779" spans="4:4">
      <c r="D2779" s="238"/>
    </row>
    <row r="2780" spans="4:4">
      <c r="D2780" s="238"/>
    </row>
    <row r="2781" spans="4:4">
      <c r="D2781" s="238"/>
    </row>
    <row r="2782" spans="4:4">
      <c r="D2782" s="238"/>
    </row>
    <row r="2783" spans="4:4">
      <c r="D2783" s="238"/>
    </row>
    <row r="2784" spans="4:4">
      <c r="D2784" s="238"/>
    </row>
    <row r="2785" spans="4:4">
      <c r="D2785" s="238"/>
    </row>
    <row r="2786" spans="4:4">
      <c r="D2786" s="238"/>
    </row>
    <row r="2787" spans="4:4">
      <c r="D2787" s="238"/>
    </row>
    <row r="2788" spans="4:4">
      <c r="D2788" s="238"/>
    </row>
    <row r="2789" spans="4:4">
      <c r="D2789" s="238"/>
    </row>
    <row r="2790" spans="4:4">
      <c r="D2790" s="238"/>
    </row>
    <row r="2791" spans="4:4">
      <c r="D2791" s="238"/>
    </row>
    <row r="2792" spans="4:4">
      <c r="D2792" s="238"/>
    </row>
    <row r="2793" spans="4:4">
      <c r="D2793" s="238"/>
    </row>
    <row r="2794" spans="4:4">
      <c r="D2794" s="238"/>
    </row>
    <row r="2795" spans="4:4">
      <c r="D2795" s="238"/>
    </row>
    <row r="2796" spans="4:4">
      <c r="D2796" s="238"/>
    </row>
    <row r="2797" spans="4:4">
      <c r="D2797" s="238"/>
    </row>
    <row r="2798" spans="4:4">
      <c r="D2798" s="238"/>
    </row>
    <row r="2799" spans="4:4">
      <c r="D2799" s="238"/>
    </row>
    <row r="2800" spans="4:4">
      <c r="D2800" s="238"/>
    </row>
    <row r="2801" spans="4:4">
      <c r="D2801" s="238"/>
    </row>
    <row r="2802" spans="4:4">
      <c r="D2802" s="238"/>
    </row>
    <row r="2803" spans="4:4">
      <c r="D2803" s="238"/>
    </row>
    <row r="2804" spans="4:4">
      <c r="D2804" s="238"/>
    </row>
    <row r="2805" spans="4:4">
      <c r="D2805" s="238"/>
    </row>
    <row r="2806" spans="4:4">
      <c r="D2806" s="238"/>
    </row>
    <row r="2807" spans="4:4">
      <c r="D2807" s="238"/>
    </row>
    <row r="2808" spans="4:4">
      <c r="D2808" s="238"/>
    </row>
    <row r="2809" spans="4:4">
      <c r="D2809" s="238"/>
    </row>
    <row r="2810" spans="4:4">
      <c r="D2810" s="238"/>
    </row>
    <row r="2811" spans="4:4">
      <c r="D2811" s="238"/>
    </row>
    <row r="2812" spans="4:4">
      <c r="D2812" s="238"/>
    </row>
    <row r="2813" spans="4:4">
      <c r="D2813" s="238"/>
    </row>
    <row r="2814" spans="4:4">
      <c r="D2814" s="238"/>
    </row>
    <row r="2815" spans="4:4">
      <c r="D2815" s="238"/>
    </row>
    <row r="2816" spans="4:4">
      <c r="D2816" s="238"/>
    </row>
    <row r="2817" spans="4:4">
      <c r="D2817" s="238"/>
    </row>
    <row r="2818" spans="4:4">
      <c r="D2818" s="238"/>
    </row>
    <row r="2819" spans="4:4">
      <c r="D2819" s="238"/>
    </row>
    <row r="2820" spans="4:4">
      <c r="D2820" s="238"/>
    </row>
    <row r="2821" spans="4:4">
      <c r="D2821" s="238"/>
    </row>
    <row r="2822" spans="4:4">
      <c r="D2822" s="238"/>
    </row>
    <row r="2823" spans="4:4">
      <c r="D2823" s="238"/>
    </row>
    <row r="2824" spans="4:4">
      <c r="D2824" s="238"/>
    </row>
    <row r="2825" spans="4:4">
      <c r="D2825" s="238"/>
    </row>
    <row r="2826" spans="4:4">
      <c r="D2826" s="238"/>
    </row>
    <row r="2827" spans="4:4">
      <c r="D2827" s="238"/>
    </row>
    <row r="2828" spans="4:4">
      <c r="D2828" s="238"/>
    </row>
    <row r="2829" spans="4:4">
      <c r="D2829" s="238"/>
    </row>
    <row r="2830" spans="4:4">
      <c r="D2830" s="238"/>
    </row>
    <row r="2831" spans="4:4">
      <c r="D2831" s="238"/>
    </row>
    <row r="2832" spans="4:4">
      <c r="D2832" s="238"/>
    </row>
    <row r="2833" spans="4:4">
      <c r="D2833" s="238"/>
    </row>
    <row r="2834" spans="4:4">
      <c r="D2834" s="238"/>
    </row>
    <row r="2835" spans="4:4">
      <c r="D2835" s="238"/>
    </row>
    <row r="2836" spans="4:4">
      <c r="D2836" s="238"/>
    </row>
    <row r="2837" spans="4:4">
      <c r="D2837" s="238"/>
    </row>
    <row r="2838" spans="4:4">
      <c r="D2838" s="238"/>
    </row>
    <row r="2839" spans="4:4">
      <c r="D2839" s="238"/>
    </row>
    <row r="2840" spans="4:4">
      <c r="D2840" s="238"/>
    </row>
    <row r="2841" spans="4:4">
      <c r="D2841" s="238"/>
    </row>
    <row r="2842" spans="4:4">
      <c r="D2842" s="238"/>
    </row>
    <row r="2843" spans="4:4">
      <c r="D2843" s="238"/>
    </row>
    <row r="2844" spans="4:4">
      <c r="D2844" s="238"/>
    </row>
    <row r="2845" spans="4:4">
      <c r="D2845" s="238"/>
    </row>
    <row r="2846" spans="4:4">
      <c r="D2846" s="238"/>
    </row>
    <row r="2847" spans="4:4">
      <c r="D2847" s="238"/>
    </row>
    <row r="2848" spans="4:4">
      <c r="D2848" s="238"/>
    </row>
    <row r="2849" spans="4:4">
      <c r="D2849" s="238"/>
    </row>
    <row r="2850" spans="4:4">
      <c r="D2850" s="238"/>
    </row>
    <row r="2851" spans="4:4">
      <c r="D2851" s="238"/>
    </row>
    <row r="2852" spans="4:4">
      <c r="D2852" s="238"/>
    </row>
    <row r="2853" spans="4:4">
      <c r="D2853" s="238"/>
    </row>
    <row r="2854" spans="4:4">
      <c r="D2854" s="238"/>
    </row>
    <row r="2855" spans="4:4">
      <c r="D2855" s="238"/>
    </row>
    <row r="2856" spans="4:4">
      <c r="D2856" s="238"/>
    </row>
    <row r="2857" spans="4:4">
      <c r="D2857" s="238"/>
    </row>
    <row r="2858" spans="4:4">
      <c r="D2858" s="238"/>
    </row>
    <row r="2859" spans="4:4">
      <c r="D2859" s="238"/>
    </row>
    <row r="2860" spans="4:4">
      <c r="D2860" s="238"/>
    </row>
    <row r="2861" spans="4:4">
      <c r="D2861" s="238"/>
    </row>
    <row r="2862" spans="4:4">
      <c r="D2862" s="238"/>
    </row>
    <row r="2863" spans="4:4">
      <c r="D2863" s="238"/>
    </row>
    <row r="2864" spans="4:4">
      <c r="D2864" s="238"/>
    </row>
    <row r="2865" spans="4:4">
      <c r="D2865" s="238"/>
    </row>
    <row r="2866" spans="4:4">
      <c r="D2866" s="238"/>
    </row>
    <row r="2867" spans="4:4">
      <c r="D2867" s="238"/>
    </row>
    <row r="2868" spans="4:4">
      <c r="D2868" s="238"/>
    </row>
    <row r="2869" spans="4:4">
      <c r="D2869" s="238"/>
    </row>
    <row r="2870" spans="4:4">
      <c r="D2870" s="238"/>
    </row>
    <row r="2871" spans="4:4">
      <c r="D2871" s="238"/>
    </row>
    <row r="2872" spans="4:4">
      <c r="D2872" s="238"/>
    </row>
    <row r="2873" spans="4:4">
      <c r="D2873" s="238"/>
    </row>
    <row r="2874" spans="4:4">
      <c r="D2874" s="238"/>
    </row>
    <row r="2875" spans="4:4">
      <c r="D2875" s="238"/>
    </row>
    <row r="2876" spans="4:4">
      <c r="D2876" s="238"/>
    </row>
    <row r="2877" spans="4:4">
      <c r="D2877" s="238"/>
    </row>
    <row r="2878" spans="4:4">
      <c r="D2878" s="238"/>
    </row>
    <row r="2879" spans="4:4">
      <c r="D2879" s="238"/>
    </row>
    <row r="2880" spans="4:4">
      <c r="D2880" s="238"/>
    </row>
    <row r="2881" spans="4:4">
      <c r="D2881" s="238"/>
    </row>
    <row r="2882" spans="4:4">
      <c r="D2882" s="238"/>
    </row>
    <row r="2883" spans="4:4">
      <c r="D2883" s="238"/>
    </row>
    <row r="2884" spans="4:4">
      <c r="D2884" s="238"/>
    </row>
    <row r="2885" spans="4:4">
      <c r="D2885" s="238"/>
    </row>
    <row r="2886" spans="4:4">
      <c r="D2886" s="238"/>
    </row>
    <row r="2887" spans="4:4">
      <c r="D2887" s="238"/>
    </row>
    <row r="2888" spans="4:4">
      <c r="D2888" s="238"/>
    </row>
    <row r="2889" spans="4:4">
      <c r="D2889" s="238"/>
    </row>
    <row r="2890" spans="4:4">
      <c r="D2890" s="238"/>
    </row>
    <row r="2891" spans="4:4">
      <c r="D2891" s="238"/>
    </row>
    <row r="2892" spans="4:4">
      <c r="D2892" s="238"/>
    </row>
    <row r="2893" spans="4:4">
      <c r="D2893" s="238"/>
    </row>
    <row r="2894" spans="4:4">
      <c r="D2894" s="238"/>
    </row>
    <row r="2895" spans="4:4">
      <c r="D2895" s="238"/>
    </row>
    <row r="2896" spans="4:4">
      <c r="D2896" s="238"/>
    </row>
    <row r="2897" spans="4:4">
      <c r="D2897" s="238"/>
    </row>
    <row r="2898" spans="4:4">
      <c r="D2898" s="238"/>
    </row>
    <row r="2899" spans="4:4">
      <c r="D2899" s="238"/>
    </row>
    <row r="2900" spans="4:4">
      <c r="D2900" s="238"/>
    </row>
    <row r="2901" spans="4:4">
      <c r="D2901" s="238"/>
    </row>
    <row r="2902" spans="4:4">
      <c r="D2902" s="238"/>
    </row>
    <row r="2903" spans="4:4">
      <c r="D2903" s="238"/>
    </row>
    <row r="2904" spans="4:4">
      <c r="D2904" s="238"/>
    </row>
    <row r="2905" spans="4:4">
      <c r="D2905" s="238"/>
    </row>
    <row r="2906" spans="4:4">
      <c r="D2906" s="238"/>
    </row>
    <row r="2907" spans="4:4">
      <c r="D2907" s="238"/>
    </row>
    <row r="2908" spans="4:4">
      <c r="D2908" s="238"/>
    </row>
    <row r="2909" spans="4:4">
      <c r="D2909" s="238"/>
    </row>
    <row r="2910" spans="4:4">
      <c r="D2910" s="238"/>
    </row>
    <row r="2911" spans="4:4">
      <c r="D2911" s="238"/>
    </row>
    <row r="2912" spans="4:4">
      <c r="D2912" s="238"/>
    </row>
    <row r="2913" spans="4:4">
      <c r="D2913" s="238"/>
    </row>
    <row r="2914" spans="4:4">
      <c r="D2914" s="238"/>
    </row>
    <row r="2915" spans="4:4">
      <c r="D2915" s="238"/>
    </row>
    <row r="2916" spans="4:4">
      <c r="D2916" s="238"/>
    </row>
    <row r="2917" spans="4:4">
      <c r="D2917" s="238"/>
    </row>
    <row r="2918" spans="4:4">
      <c r="D2918" s="238"/>
    </row>
    <row r="2919" spans="4:4">
      <c r="D2919" s="238"/>
    </row>
    <row r="2920" spans="4:4">
      <c r="D2920" s="238"/>
    </row>
    <row r="2921" spans="4:4">
      <c r="D2921" s="238"/>
    </row>
    <row r="2922" spans="4:4">
      <c r="D2922" s="238"/>
    </row>
    <row r="2923" spans="4:4">
      <c r="D2923" s="238"/>
    </row>
    <row r="2924" spans="4:4">
      <c r="D2924" s="238"/>
    </row>
    <row r="2925" spans="4:4">
      <c r="D2925" s="238"/>
    </row>
    <row r="2926" spans="4:4">
      <c r="D2926" s="238"/>
    </row>
    <row r="2927" spans="4:4">
      <c r="D2927" s="238"/>
    </row>
    <row r="2928" spans="4:4">
      <c r="D2928" s="238"/>
    </row>
    <row r="2929" spans="4:4">
      <c r="D2929" s="238"/>
    </row>
    <row r="2930" spans="4:4">
      <c r="D2930" s="238"/>
    </row>
    <row r="2931" spans="4:4">
      <c r="D2931" s="238"/>
    </row>
    <row r="2932" spans="4:4">
      <c r="D2932" s="238"/>
    </row>
    <row r="2933" spans="4:4">
      <c r="D2933" s="238"/>
    </row>
    <row r="2934" spans="4:4">
      <c r="D2934" s="238"/>
    </row>
    <row r="2935" spans="4:4">
      <c r="D2935" s="238"/>
    </row>
    <row r="2936" spans="4:4">
      <c r="D2936" s="238"/>
    </row>
    <row r="2937" spans="4:4">
      <c r="D2937" s="238"/>
    </row>
    <row r="2938" spans="4:4">
      <c r="D2938" s="238"/>
    </row>
    <row r="2939" spans="4:4">
      <c r="D2939" s="238"/>
    </row>
    <row r="2940" spans="4:4">
      <c r="D2940" s="238"/>
    </row>
    <row r="2941" spans="4:4">
      <c r="D2941" s="238"/>
    </row>
    <row r="2942" spans="4:4">
      <c r="D2942" s="238"/>
    </row>
    <row r="2943" spans="4:4">
      <c r="D2943" s="238"/>
    </row>
    <row r="2944" spans="4:4">
      <c r="D2944" s="238"/>
    </row>
    <row r="2945" spans="4:4">
      <c r="D2945" s="238"/>
    </row>
    <row r="2946" spans="4:4">
      <c r="D2946" s="238"/>
    </row>
    <row r="2947" spans="4:4">
      <c r="D2947" s="238"/>
    </row>
    <row r="2948" spans="4:4">
      <c r="D2948" s="238"/>
    </row>
    <row r="2949" spans="4:4">
      <c r="D2949" s="238"/>
    </row>
    <row r="2950" spans="4:4">
      <c r="D2950" s="238"/>
    </row>
    <row r="2951" spans="4:4">
      <c r="D2951" s="238"/>
    </row>
    <row r="2952" spans="4:4">
      <c r="D2952" s="238"/>
    </row>
    <row r="2953" spans="4:4">
      <c r="D2953" s="238"/>
    </row>
    <row r="2954" spans="4:4">
      <c r="D2954" s="238"/>
    </row>
    <row r="2955" spans="4:4">
      <c r="D2955" s="238"/>
    </row>
    <row r="2956" spans="4:4">
      <c r="D2956" s="238"/>
    </row>
    <row r="2957" spans="4:4">
      <c r="D2957" s="238"/>
    </row>
    <row r="2958" spans="4:4">
      <c r="D2958" s="238"/>
    </row>
    <row r="2959" spans="4:4">
      <c r="D2959" s="238"/>
    </row>
    <row r="2960" spans="4:4">
      <c r="D2960" s="238"/>
    </row>
    <row r="2961" spans="4:4">
      <c r="D2961" s="238"/>
    </row>
    <row r="2962" spans="4:4">
      <c r="D2962" s="238"/>
    </row>
    <row r="2963" spans="4:4">
      <c r="D2963" s="238"/>
    </row>
    <row r="2964" spans="4:4">
      <c r="D2964" s="238"/>
    </row>
    <row r="2965" spans="4:4">
      <c r="D2965" s="238"/>
    </row>
    <row r="2966" spans="4:4">
      <c r="D2966" s="238"/>
    </row>
    <row r="2967" spans="4:4">
      <c r="D2967" s="238"/>
    </row>
    <row r="2968" spans="4:4">
      <c r="D2968" s="238"/>
    </row>
    <row r="2969" spans="4:4">
      <c r="D2969" s="238"/>
    </row>
    <row r="2970" spans="4:4">
      <c r="D2970" s="238"/>
    </row>
    <row r="2971" spans="4:4">
      <c r="D2971" s="238"/>
    </row>
    <row r="2972" spans="4:4">
      <c r="D2972" s="238"/>
    </row>
    <row r="2973" spans="4:4">
      <c r="D2973" s="238"/>
    </row>
    <row r="2974" spans="4:4">
      <c r="D2974" s="238"/>
    </row>
    <row r="2975" spans="4:4">
      <c r="D2975" s="238"/>
    </row>
    <row r="2976" spans="4:4">
      <c r="D2976" s="238"/>
    </row>
    <row r="2977" spans="4:4">
      <c r="D2977" s="238"/>
    </row>
    <row r="2978" spans="4:4">
      <c r="D2978" s="238"/>
    </row>
    <row r="2979" spans="4:4">
      <c r="D2979" s="238"/>
    </row>
    <row r="2980" spans="4:4">
      <c r="D2980" s="238"/>
    </row>
    <row r="2981" spans="4:4">
      <c r="D2981" s="238"/>
    </row>
    <row r="2982" spans="4:4">
      <c r="D2982" s="238"/>
    </row>
    <row r="2983" spans="4:4">
      <c r="D2983" s="238"/>
    </row>
    <row r="2984" spans="4:4">
      <c r="D2984" s="238"/>
    </row>
    <row r="2985" spans="4:4">
      <c r="D2985" s="238"/>
    </row>
    <row r="2986" spans="4:4">
      <c r="D2986" s="238"/>
    </row>
    <row r="2987" spans="4:4">
      <c r="D2987" s="238"/>
    </row>
    <row r="2988" spans="4:4">
      <c r="D2988" s="238"/>
    </row>
    <row r="2989" spans="4:4">
      <c r="D2989" s="238"/>
    </row>
    <row r="2990" spans="4:4">
      <c r="D2990" s="238"/>
    </row>
    <row r="2991" spans="4:4">
      <c r="D2991" s="238"/>
    </row>
    <row r="2992" spans="4:4">
      <c r="D2992" s="238"/>
    </row>
    <row r="2993" spans="4:4">
      <c r="D2993" s="238"/>
    </row>
    <row r="2994" spans="4:4">
      <c r="D2994" s="238"/>
    </row>
    <row r="2995" spans="4:4">
      <c r="D2995" s="238"/>
    </row>
    <row r="2996" spans="4:4">
      <c r="D2996" s="238"/>
    </row>
    <row r="2997" spans="4:4">
      <c r="D2997" s="238"/>
    </row>
    <row r="2998" spans="4:4">
      <c r="D2998" s="238"/>
    </row>
    <row r="2999" spans="4:4">
      <c r="D2999" s="238"/>
    </row>
    <row r="3000" spans="4:4">
      <c r="D3000" s="238"/>
    </row>
    <row r="3001" spans="4:4">
      <c r="D3001" s="238"/>
    </row>
    <row r="3002" spans="4:4">
      <c r="D3002" s="238"/>
    </row>
    <row r="3003" spans="4:4">
      <c r="D3003" s="238"/>
    </row>
    <row r="3004" spans="4:4">
      <c r="D3004" s="238"/>
    </row>
    <row r="3005" spans="4:4">
      <c r="D3005" s="238"/>
    </row>
    <row r="3006" spans="4:4">
      <c r="D3006" s="238"/>
    </row>
    <row r="3007" spans="4:4">
      <c r="D3007" s="238"/>
    </row>
    <row r="3008" spans="4:4">
      <c r="D3008" s="238"/>
    </row>
    <row r="3009" spans="4:4">
      <c r="D3009" s="238"/>
    </row>
    <row r="3010" spans="4:4">
      <c r="D3010" s="238"/>
    </row>
    <row r="3011" spans="4:4">
      <c r="D3011" s="238"/>
    </row>
    <row r="3012" spans="4:4">
      <c r="D3012" s="238"/>
    </row>
    <row r="3013" spans="4:4">
      <c r="D3013" s="238"/>
    </row>
    <row r="3014" spans="4:4">
      <c r="D3014" s="238"/>
    </row>
    <row r="3015" spans="4:4">
      <c r="D3015" s="238"/>
    </row>
    <row r="3016" spans="4:4">
      <c r="D3016" s="238"/>
    </row>
    <row r="3017" spans="4:4">
      <c r="D3017" s="238"/>
    </row>
    <row r="3018" spans="4:4">
      <c r="D3018" s="238"/>
    </row>
    <row r="3019" spans="4:4">
      <c r="D3019" s="238"/>
    </row>
    <row r="3020" spans="4:4">
      <c r="D3020" s="238"/>
    </row>
    <row r="3021" spans="4:4">
      <c r="D3021" s="238"/>
    </row>
    <row r="3022" spans="4:4">
      <c r="D3022" s="238"/>
    </row>
    <row r="3023" spans="4:4">
      <c r="D3023" s="238"/>
    </row>
    <row r="3024" spans="4:4">
      <c r="D3024" s="238"/>
    </row>
    <row r="3025" spans="4:4">
      <c r="D3025" s="238"/>
    </row>
    <row r="3026" spans="4:4">
      <c r="D3026" s="238"/>
    </row>
    <row r="3027" spans="4:4">
      <c r="D3027" s="238"/>
    </row>
    <row r="3028" spans="4:4">
      <c r="D3028" s="238"/>
    </row>
    <row r="3029" spans="4:4">
      <c r="D3029" s="238"/>
    </row>
    <row r="3030" spans="4:4">
      <c r="D3030" s="238"/>
    </row>
    <row r="3031" spans="4:4">
      <c r="D3031" s="238"/>
    </row>
    <row r="3032" spans="4:4">
      <c r="D3032" s="238"/>
    </row>
    <row r="3033" spans="4:4">
      <c r="D3033" s="238"/>
    </row>
    <row r="3034" spans="4:4">
      <c r="D3034" s="238"/>
    </row>
    <row r="3035" spans="4:4">
      <c r="D3035" s="238"/>
    </row>
    <row r="3036" spans="4:4">
      <c r="D3036" s="238"/>
    </row>
    <row r="3037" spans="4:4">
      <c r="D3037" s="238"/>
    </row>
    <row r="3038" spans="4:4">
      <c r="D3038" s="238"/>
    </row>
    <row r="3039" spans="4:4">
      <c r="D3039" s="238"/>
    </row>
    <row r="3040" spans="4:4">
      <c r="D3040" s="238"/>
    </row>
    <row r="3041" spans="4:4">
      <c r="D3041" s="238"/>
    </row>
    <row r="3042" spans="4:4">
      <c r="D3042" s="238"/>
    </row>
    <row r="3043" spans="4:4">
      <c r="D3043" s="238"/>
    </row>
    <row r="3044" spans="4:4">
      <c r="D3044" s="238"/>
    </row>
    <row r="3045" spans="4:4">
      <c r="D3045" s="238"/>
    </row>
    <row r="3046" spans="4:4">
      <c r="D3046" s="238"/>
    </row>
    <row r="3047" spans="4:4">
      <c r="D3047" s="238"/>
    </row>
    <row r="3048" spans="4:4">
      <c r="D3048" s="238"/>
    </row>
    <row r="3049" spans="4:4">
      <c r="D3049" s="238"/>
    </row>
    <row r="3050" spans="4:4">
      <c r="D3050" s="238"/>
    </row>
    <row r="3051" spans="4:4">
      <c r="D3051" s="238"/>
    </row>
    <row r="3052" spans="4:4">
      <c r="D3052" s="238"/>
    </row>
    <row r="3053" spans="4:4">
      <c r="D3053" s="238"/>
    </row>
    <row r="3054" spans="4:4">
      <c r="D3054" s="238"/>
    </row>
    <row r="3055" spans="4:4">
      <c r="D3055" s="238"/>
    </row>
    <row r="3056" spans="4:4">
      <c r="D3056" s="238"/>
    </row>
    <row r="3057" spans="4:4">
      <c r="D3057" s="238"/>
    </row>
    <row r="3058" spans="4:4">
      <c r="D3058" s="238"/>
    </row>
    <row r="3059" spans="4:4">
      <c r="D3059" s="238"/>
    </row>
    <row r="3060" spans="4:4">
      <c r="D3060" s="238"/>
    </row>
    <row r="3061" spans="4:4">
      <c r="D3061" s="238"/>
    </row>
    <row r="3062" spans="4:4">
      <c r="D3062" s="238"/>
    </row>
    <row r="3063" spans="4:4">
      <c r="D3063" s="238"/>
    </row>
    <row r="3064" spans="4:4">
      <c r="D3064" s="238"/>
    </row>
    <row r="3065" spans="4:4">
      <c r="D3065" s="238"/>
    </row>
    <row r="3066" spans="4:4">
      <c r="D3066" s="238"/>
    </row>
    <row r="3067" spans="4:4">
      <c r="D3067" s="238"/>
    </row>
    <row r="3068" spans="4:4">
      <c r="D3068" s="238"/>
    </row>
    <row r="3069" spans="4:4">
      <c r="D3069" s="238"/>
    </row>
    <row r="3070" spans="4:4">
      <c r="D3070" s="238"/>
    </row>
    <row r="3071" spans="4:4">
      <c r="D3071" s="238"/>
    </row>
    <row r="3072" spans="4:4">
      <c r="D3072" s="238"/>
    </row>
    <row r="3073" spans="4:4">
      <c r="D3073" s="238"/>
    </row>
    <row r="3074" spans="4:4">
      <c r="D3074" s="238"/>
    </row>
    <row r="3075" spans="4:4">
      <c r="D3075" s="238"/>
    </row>
    <row r="3076" spans="4:4">
      <c r="D3076" s="238"/>
    </row>
    <row r="3077" spans="4:4">
      <c r="D3077" s="238"/>
    </row>
    <row r="3078" spans="4:4">
      <c r="D3078" s="238"/>
    </row>
    <row r="3079" spans="4:4">
      <c r="D3079" s="238"/>
    </row>
    <row r="3080" spans="4:4">
      <c r="D3080" s="238"/>
    </row>
    <row r="3081" spans="4:4">
      <c r="D3081" s="238"/>
    </row>
    <row r="3082" spans="4:4">
      <c r="D3082" s="238"/>
    </row>
    <row r="3083" spans="4:4">
      <c r="D3083" s="238"/>
    </row>
    <row r="3084" spans="4:4">
      <c r="D3084" s="238"/>
    </row>
    <row r="3085" spans="4:4">
      <c r="D3085" s="238"/>
    </row>
    <row r="3086" spans="4:4">
      <c r="D3086" s="238"/>
    </row>
    <row r="3087" spans="4:4">
      <c r="D3087" s="238"/>
    </row>
    <row r="3088" spans="4:4">
      <c r="D3088" s="238"/>
    </row>
    <row r="3089" spans="4:4">
      <c r="D3089" s="238"/>
    </row>
    <row r="3090" spans="4:4">
      <c r="D3090" s="238"/>
    </row>
    <row r="3091" spans="4:4">
      <c r="D3091" s="238"/>
    </row>
    <row r="3092" spans="4:4">
      <c r="D3092" s="238"/>
    </row>
    <row r="3093" spans="4:4">
      <c r="D3093" s="238"/>
    </row>
    <row r="3094" spans="4:4">
      <c r="D3094" s="238"/>
    </row>
    <row r="3095" spans="4:4">
      <c r="D3095" s="238"/>
    </row>
    <row r="3096" spans="4:4">
      <c r="D3096" s="238"/>
    </row>
    <row r="3097" spans="4:4">
      <c r="D3097" s="238"/>
    </row>
    <row r="3098" spans="4:4">
      <c r="D3098" s="238"/>
    </row>
    <row r="3099" spans="4:4">
      <c r="D3099" s="238"/>
    </row>
    <row r="3100" spans="4:4">
      <c r="D3100" s="238"/>
    </row>
    <row r="3101" spans="4:4">
      <c r="D3101" s="238"/>
    </row>
    <row r="3102" spans="4:4">
      <c r="D3102" s="238"/>
    </row>
    <row r="3103" spans="4:4">
      <c r="D3103" s="238"/>
    </row>
    <row r="3104" spans="4:4">
      <c r="D3104" s="238"/>
    </row>
    <row r="3105" spans="4:4">
      <c r="D3105" s="238"/>
    </row>
    <row r="3106" spans="4:4">
      <c r="D3106" s="238"/>
    </row>
    <row r="3107" spans="4:4">
      <c r="D3107" s="238"/>
    </row>
    <row r="3108" spans="4:4">
      <c r="D3108" s="238"/>
    </row>
    <row r="3109" spans="4:4">
      <c r="D3109" s="238"/>
    </row>
    <row r="3110" spans="4:4">
      <c r="D3110" s="238"/>
    </row>
    <row r="3111" spans="4:4">
      <c r="D3111" s="238"/>
    </row>
    <row r="3112" spans="4:4">
      <c r="D3112" s="238"/>
    </row>
    <row r="3113" spans="4:4">
      <c r="D3113" s="238"/>
    </row>
    <row r="3114" spans="4:4">
      <c r="D3114" s="238"/>
    </row>
    <row r="3115" spans="4:4">
      <c r="D3115" s="238"/>
    </row>
    <row r="3116" spans="4:4">
      <c r="D3116" s="238"/>
    </row>
    <row r="3117" spans="4:4">
      <c r="D3117" s="238"/>
    </row>
    <row r="3118" spans="4:4">
      <c r="D3118" s="238"/>
    </row>
    <row r="3119" spans="4:4">
      <c r="D3119" s="238"/>
    </row>
    <row r="3120" spans="4:4">
      <c r="D3120" s="238"/>
    </row>
    <row r="3121" spans="4:4">
      <c r="D3121" s="238"/>
    </row>
    <row r="3122" spans="4:4">
      <c r="D3122" s="238"/>
    </row>
    <row r="3123" spans="4:4">
      <c r="D3123" s="238"/>
    </row>
    <row r="3124" spans="4:4">
      <c r="D3124" s="238"/>
    </row>
    <row r="3125" spans="4:4">
      <c r="D3125" s="238"/>
    </row>
    <row r="3126" spans="4:4">
      <c r="D3126" s="238"/>
    </row>
    <row r="3127" spans="4:4">
      <c r="D3127" s="238"/>
    </row>
    <row r="3128" spans="4:4">
      <c r="D3128" s="238"/>
    </row>
    <row r="3129" spans="4:4">
      <c r="D3129" s="238"/>
    </row>
    <row r="3130" spans="4:4">
      <c r="D3130" s="238"/>
    </row>
    <row r="3131" spans="4:4">
      <c r="D3131" s="238"/>
    </row>
    <row r="3132" spans="4:4">
      <c r="D3132" s="238"/>
    </row>
    <row r="3133" spans="4:4">
      <c r="D3133" s="238"/>
    </row>
    <row r="3134" spans="4:4">
      <c r="D3134" s="238"/>
    </row>
    <row r="3135" spans="4:4">
      <c r="D3135" s="238"/>
    </row>
    <row r="3136" spans="4:4">
      <c r="D3136" s="238"/>
    </row>
    <row r="3137" spans="4:4">
      <c r="D3137" s="238"/>
    </row>
    <row r="3138" spans="4:4">
      <c r="D3138" s="238"/>
    </row>
    <row r="3139" spans="4:4">
      <c r="D3139" s="238"/>
    </row>
    <row r="3140" spans="4:4">
      <c r="D3140" s="238"/>
    </row>
    <row r="3141" spans="4:4">
      <c r="D3141" s="238"/>
    </row>
    <row r="3142" spans="4:4">
      <c r="D3142" s="238"/>
    </row>
    <row r="3143" spans="4:4">
      <c r="D3143" s="238"/>
    </row>
    <row r="3144" spans="4:4">
      <c r="D3144" s="238"/>
    </row>
    <row r="3145" spans="4:4">
      <c r="D3145" s="238"/>
    </row>
    <row r="3146" spans="4:4">
      <c r="D3146" s="238"/>
    </row>
    <row r="3147" spans="4:4">
      <c r="D3147" s="238"/>
    </row>
    <row r="3148" spans="4:4">
      <c r="D3148" s="238"/>
    </row>
    <row r="3149" spans="4:4">
      <c r="D3149" s="238"/>
    </row>
    <row r="3150" spans="4:4">
      <c r="D3150" s="238"/>
    </row>
    <row r="3151" spans="4:4">
      <c r="D3151" s="238"/>
    </row>
    <row r="3152" spans="4:4">
      <c r="D3152" s="238"/>
    </row>
    <row r="3153" spans="4:4">
      <c r="D3153" s="238"/>
    </row>
    <row r="3154" spans="4:4">
      <c r="D3154" s="238"/>
    </row>
    <row r="3155" spans="4:4">
      <c r="D3155" s="238"/>
    </row>
    <row r="3156" spans="4:4">
      <c r="D3156" s="238"/>
    </row>
    <row r="3157" spans="4:4">
      <c r="D3157" s="238"/>
    </row>
    <row r="3158" spans="4:4">
      <c r="D3158" s="238"/>
    </row>
    <row r="3159" spans="4:4">
      <c r="D3159" s="238"/>
    </row>
    <row r="3160" spans="4:4">
      <c r="D3160" s="238"/>
    </row>
    <row r="3161" spans="4:4">
      <c r="D3161" s="238"/>
    </row>
    <row r="3162" spans="4:4">
      <c r="D3162" s="238"/>
    </row>
    <row r="3163" spans="4:4">
      <c r="D3163" s="238"/>
    </row>
    <row r="3164" spans="4:4">
      <c r="D3164" s="238"/>
    </row>
    <row r="3165" spans="4:4">
      <c r="D3165" s="238"/>
    </row>
    <row r="3166" spans="4:4">
      <c r="D3166" s="238"/>
    </row>
    <row r="3167" spans="4:4">
      <c r="D3167" s="238"/>
    </row>
    <row r="3168" spans="4:4">
      <c r="D3168" s="238"/>
    </row>
    <row r="3169" spans="4:4">
      <c r="D3169" s="238"/>
    </row>
    <row r="3170" spans="4:4">
      <c r="D3170" s="238"/>
    </row>
    <row r="3171" spans="4:4">
      <c r="D3171" s="238"/>
    </row>
    <row r="3172" spans="4:4">
      <c r="D3172" s="238"/>
    </row>
    <row r="3173" spans="4:4">
      <c r="D3173" s="238"/>
    </row>
    <row r="3174" spans="4:4">
      <c r="D3174" s="238"/>
    </row>
    <row r="3175" spans="4:4">
      <c r="D3175" s="238"/>
    </row>
    <row r="3176" spans="4:4">
      <c r="D3176" s="238"/>
    </row>
    <row r="3177" spans="4:4">
      <c r="D3177" s="238"/>
    </row>
    <row r="3178" spans="4:4">
      <c r="D3178" s="238"/>
    </row>
    <row r="3179" spans="4:4">
      <c r="D3179" s="238"/>
    </row>
    <row r="3180" spans="4:4">
      <c r="D3180" s="238"/>
    </row>
    <row r="3181" spans="4:4">
      <c r="D3181" s="238"/>
    </row>
    <row r="3182" spans="4:4">
      <c r="D3182" s="238"/>
    </row>
    <row r="3183" spans="4:4">
      <c r="D3183" s="238"/>
    </row>
    <row r="3184" spans="4:4">
      <c r="D3184" s="238"/>
    </row>
    <row r="3185" spans="4:4">
      <c r="D3185" s="238"/>
    </row>
    <row r="3186" spans="4:4">
      <c r="D3186" s="238"/>
    </row>
    <row r="3187" spans="4:4">
      <c r="D3187" s="238"/>
    </row>
    <row r="3188" spans="4:4">
      <c r="D3188" s="238"/>
    </row>
    <row r="3189" spans="4:4">
      <c r="D3189" s="238"/>
    </row>
    <row r="3190" spans="4:4">
      <c r="D3190" s="238"/>
    </row>
    <row r="3191" spans="4:4">
      <c r="D3191" s="238"/>
    </row>
    <row r="3192" spans="4:4">
      <c r="D3192" s="238"/>
    </row>
    <row r="3193" spans="4:4">
      <c r="D3193" s="238"/>
    </row>
    <row r="3194" spans="4:4">
      <c r="D3194" s="238"/>
    </row>
    <row r="3195" spans="4:4">
      <c r="D3195" s="238"/>
    </row>
    <row r="3196" spans="4:4">
      <c r="D3196" s="238"/>
    </row>
    <row r="3197" spans="4:4">
      <c r="D3197" s="238"/>
    </row>
    <row r="3198" spans="4:4">
      <c r="D3198" s="238"/>
    </row>
    <row r="3199" spans="4:4">
      <c r="D3199" s="238"/>
    </row>
    <row r="3200" spans="4:4">
      <c r="D3200" s="238"/>
    </row>
    <row r="3201" spans="4:4">
      <c r="D3201" s="238"/>
    </row>
    <row r="3202" spans="4:4">
      <c r="D3202" s="238"/>
    </row>
    <row r="3203" spans="4:4">
      <c r="D3203" s="238"/>
    </row>
    <row r="3204" spans="4:4">
      <c r="D3204" s="238"/>
    </row>
    <row r="3205" spans="4:4">
      <c r="D3205" s="238"/>
    </row>
    <row r="3206" spans="4:4">
      <c r="D3206" s="238"/>
    </row>
    <row r="3207" spans="4:4">
      <c r="D3207" s="238"/>
    </row>
    <row r="3208" spans="4:4">
      <c r="D3208" s="238"/>
    </row>
    <row r="3209" spans="4:4">
      <c r="D3209" s="238"/>
    </row>
    <row r="3210" spans="4:4">
      <c r="D3210" s="238"/>
    </row>
    <row r="3211" spans="4:4">
      <c r="D3211" s="238"/>
    </row>
    <row r="3212" spans="4:4">
      <c r="D3212" s="238"/>
    </row>
    <row r="3213" spans="4:4">
      <c r="D3213" s="238"/>
    </row>
    <row r="3214" spans="4:4">
      <c r="D3214" s="238"/>
    </row>
    <row r="3215" spans="4:4">
      <c r="D3215" s="238"/>
    </row>
    <row r="3216" spans="4:4">
      <c r="D3216" s="238"/>
    </row>
    <row r="3217" spans="4:4">
      <c r="D3217" s="238"/>
    </row>
    <row r="3218" spans="4:4">
      <c r="D3218" s="238"/>
    </row>
    <row r="3219" spans="4:4">
      <c r="D3219" s="238"/>
    </row>
    <row r="3220" spans="4:4">
      <c r="D3220" s="238"/>
    </row>
    <row r="3221" spans="4:4">
      <c r="D3221" s="238"/>
    </row>
    <row r="3222" spans="4:4">
      <c r="D3222" s="238"/>
    </row>
    <row r="3223" spans="4:4">
      <c r="D3223" s="238"/>
    </row>
    <row r="3224" spans="4:4">
      <c r="D3224" s="238"/>
    </row>
    <row r="3225" spans="4:4">
      <c r="D3225" s="238"/>
    </row>
    <row r="3226" spans="4:4">
      <c r="D3226" s="238"/>
    </row>
    <row r="3227" spans="4:4">
      <c r="D3227" s="238"/>
    </row>
    <row r="3228" spans="4:4">
      <c r="D3228" s="238"/>
    </row>
    <row r="3229" spans="4:4">
      <c r="D3229" s="238"/>
    </row>
    <row r="3230" spans="4:4">
      <c r="D3230" s="238"/>
    </row>
    <row r="3231" spans="4:4">
      <c r="D3231" s="238"/>
    </row>
    <row r="3232" spans="4:4">
      <c r="D3232" s="238"/>
    </row>
    <row r="3233" spans="4:4">
      <c r="D3233" s="238"/>
    </row>
    <row r="3234" spans="4:4">
      <c r="D3234" s="238"/>
    </row>
    <row r="3235" spans="4:4">
      <c r="D3235" s="238"/>
    </row>
    <row r="3236" spans="4:4">
      <c r="D3236" s="238"/>
    </row>
    <row r="3237" spans="4:4">
      <c r="D3237" s="238"/>
    </row>
    <row r="3238" spans="4:4">
      <c r="D3238" s="238"/>
    </row>
    <row r="3239" spans="4:4">
      <c r="D3239" s="238"/>
    </row>
    <row r="3240" spans="4:4">
      <c r="D3240" s="238"/>
    </row>
    <row r="3241" spans="4:4">
      <c r="D3241" s="238"/>
    </row>
    <row r="3242" spans="4:4">
      <c r="D3242" s="238"/>
    </row>
    <row r="3243" spans="4:4">
      <c r="D3243" s="238"/>
    </row>
    <row r="3244" spans="4:4">
      <c r="D3244" s="238"/>
    </row>
    <row r="3245" spans="4:4">
      <c r="D3245" s="238"/>
    </row>
    <row r="3246" spans="4:4">
      <c r="D3246" s="238"/>
    </row>
    <row r="3247" spans="4:4">
      <c r="D3247" s="238"/>
    </row>
    <row r="3248" spans="4:4">
      <c r="D3248" s="238"/>
    </row>
    <row r="3249" spans="4:4">
      <c r="D3249" s="238"/>
    </row>
    <row r="3250" spans="4:4">
      <c r="D3250" s="238"/>
    </row>
    <row r="3251" spans="4:4">
      <c r="D3251" s="238"/>
    </row>
    <row r="3252" spans="4:4">
      <c r="D3252" s="238"/>
    </row>
    <row r="3253" spans="4:4">
      <c r="D3253" s="238"/>
    </row>
    <row r="3254" spans="4:4">
      <c r="D3254" s="238"/>
    </row>
    <row r="3255" spans="4:4">
      <c r="D3255" s="238"/>
    </row>
    <row r="3256" spans="4:4">
      <c r="D3256" s="238"/>
    </row>
    <row r="3257" spans="4:4">
      <c r="D3257" s="238"/>
    </row>
    <row r="3258" spans="4:4">
      <c r="D3258" s="238"/>
    </row>
    <row r="3259" spans="4:4">
      <c r="D3259" s="238"/>
    </row>
    <row r="3260" spans="4:4">
      <c r="D3260" s="238"/>
    </row>
    <row r="3261" spans="4:4">
      <c r="D3261" s="238"/>
    </row>
    <row r="3262" spans="4:4">
      <c r="D3262" s="238"/>
    </row>
    <row r="3263" spans="4:4">
      <c r="D3263" s="238"/>
    </row>
    <row r="3264" spans="4:4">
      <c r="D3264" s="238"/>
    </row>
    <row r="3265" spans="4:4">
      <c r="D3265" s="238"/>
    </row>
    <row r="3266" spans="4:4">
      <c r="D3266" s="238"/>
    </row>
    <row r="3267" spans="4:4">
      <c r="D3267" s="238"/>
    </row>
    <row r="3268" spans="4:4">
      <c r="D3268" s="238"/>
    </row>
    <row r="3269" spans="4:4">
      <c r="D3269" s="238"/>
    </row>
    <row r="3270" spans="4:4">
      <c r="D3270" s="238"/>
    </row>
    <row r="3271" spans="4:4">
      <c r="D3271" s="238"/>
    </row>
    <row r="3272" spans="4:4">
      <c r="D3272" s="238"/>
    </row>
    <row r="3273" spans="4:4">
      <c r="D3273" s="238"/>
    </row>
    <row r="3274" spans="4:4">
      <c r="D3274" s="238"/>
    </row>
    <row r="3275" spans="4:4">
      <c r="D3275" s="238"/>
    </row>
    <row r="3276" spans="4:4">
      <c r="D3276" s="238"/>
    </row>
    <row r="3277" spans="4:4">
      <c r="D3277" s="238"/>
    </row>
    <row r="3278" spans="4:4">
      <c r="D3278" s="238"/>
    </row>
    <row r="3279" spans="4:4">
      <c r="D3279" s="238"/>
    </row>
    <row r="3280" spans="4:4">
      <c r="D3280" s="238"/>
    </row>
    <row r="3281" spans="4:4">
      <c r="D3281" s="238"/>
    </row>
    <row r="3282" spans="4:4">
      <c r="D3282" s="238"/>
    </row>
    <row r="3283" spans="4:4">
      <c r="D3283" s="238"/>
    </row>
    <row r="3284" spans="4:4">
      <c r="D3284" s="238"/>
    </row>
    <row r="3285" spans="4:4">
      <c r="D3285" s="238"/>
    </row>
    <row r="3286" spans="4:4">
      <c r="D3286" s="238"/>
    </row>
    <row r="3287" spans="4:4">
      <c r="D3287" s="238"/>
    </row>
    <row r="3288" spans="4:4">
      <c r="D3288" s="238"/>
    </row>
    <row r="3289" spans="4:4">
      <c r="D3289" s="238"/>
    </row>
    <row r="3290" spans="4:4">
      <c r="D3290" s="238"/>
    </row>
    <row r="3291" spans="4:4">
      <c r="D3291" s="238"/>
    </row>
    <row r="3292" spans="4:4">
      <c r="D3292" s="238"/>
    </row>
    <row r="3293" spans="4:4">
      <c r="D3293" s="238"/>
    </row>
    <row r="3294" spans="4:4">
      <c r="D3294" s="238"/>
    </row>
    <row r="3295" spans="4:4">
      <c r="D3295" s="238"/>
    </row>
    <row r="3296" spans="4:4">
      <c r="D3296" s="238"/>
    </row>
    <row r="3297" spans="4:4">
      <c r="D3297" s="238"/>
    </row>
    <row r="3298" spans="4:4">
      <c r="D3298" s="238"/>
    </row>
    <row r="3299" spans="4:4">
      <c r="D3299" s="238"/>
    </row>
    <row r="3300" spans="4:4">
      <c r="D3300" s="238"/>
    </row>
    <row r="3301" spans="4:4">
      <c r="D3301" s="238"/>
    </row>
    <row r="3302" spans="4:4">
      <c r="D3302" s="238"/>
    </row>
    <row r="3303" spans="4:4">
      <c r="D3303" s="238"/>
    </row>
    <row r="3304" spans="4:4">
      <c r="D3304" s="238"/>
    </row>
    <row r="3305" spans="4:4">
      <c r="D3305" s="238"/>
    </row>
    <row r="3306" spans="4:4">
      <c r="D3306" s="238"/>
    </row>
    <row r="3307" spans="4:4">
      <c r="D3307" s="238"/>
    </row>
    <row r="3308" spans="4:4">
      <c r="D3308" s="238"/>
    </row>
    <row r="3309" spans="4:4">
      <c r="D3309" s="238"/>
    </row>
    <row r="3310" spans="4:4">
      <c r="D3310" s="238"/>
    </row>
    <row r="3311" spans="4:4">
      <c r="D3311" s="238"/>
    </row>
    <row r="3312" spans="4:4">
      <c r="D3312" s="238"/>
    </row>
    <row r="3313" spans="4:4">
      <c r="D3313" s="238"/>
    </row>
    <row r="3314" spans="4:4">
      <c r="D3314" s="238"/>
    </row>
    <row r="3315" spans="4:4">
      <c r="D3315" s="238"/>
    </row>
    <row r="3316" spans="4:4">
      <c r="D3316" s="238"/>
    </row>
    <row r="3317" spans="4:4">
      <c r="D3317" s="238"/>
    </row>
    <row r="3318" spans="4:4">
      <c r="D3318" s="238"/>
    </row>
    <row r="3319" spans="4:4">
      <c r="D3319" s="238"/>
    </row>
    <row r="3320" spans="4:4">
      <c r="D3320" s="238"/>
    </row>
    <row r="3321" spans="4:4">
      <c r="D3321" s="238"/>
    </row>
    <row r="3322" spans="4:4">
      <c r="D3322" s="238"/>
    </row>
    <row r="3323" spans="4:4">
      <c r="D3323" s="238"/>
    </row>
    <row r="3324" spans="4:4">
      <c r="D3324" s="238"/>
    </row>
    <row r="3325" spans="4:4">
      <c r="D3325" s="238"/>
    </row>
    <row r="3326" spans="4:4">
      <c r="D3326" s="238"/>
    </row>
    <row r="3327" spans="4:4">
      <c r="D3327" s="238"/>
    </row>
    <row r="3328" spans="4:4">
      <c r="D3328" s="238"/>
    </row>
    <row r="3329" spans="4:4">
      <c r="D3329" s="238"/>
    </row>
    <row r="3330" spans="4:4">
      <c r="D3330" s="238"/>
    </row>
    <row r="3331" spans="4:4">
      <c r="D3331" s="238"/>
    </row>
    <row r="3332" spans="4:4">
      <c r="D3332" s="238"/>
    </row>
    <row r="3333" spans="4:4">
      <c r="D3333" s="238"/>
    </row>
    <row r="3334" spans="4:4">
      <c r="D3334" s="238"/>
    </row>
    <row r="3335" spans="4:4">
      <c r="D3335" s="238"/>
    </row>
    <row r="3336" spans="4:4">
      <c r="D3336" s="238"/>
    </row>
    <row r="3337" spans="4:4">
      <c r="D3337" s="238"/>
    </row>
    <row r="3338" spans="4:4">
      <c r="D3338" s="238"/>
    </row>
    <row r="3339" spans="4:4">
      <c r="D3339" s="238"/>
    </row>
    <row r="3340" spans="4:4">
      <c r="D3340" s="238"/>
    </row>
    <row r="3341" spans="4:4">
      <c r="D3341" s="238"/>
    </row>
    <row r="3342" spans="4:4">
      <c r="D3342" s="238"/>
    </row>
    <row r="3343" spans="4:4">
      <c r="D3343" s="238"/>
    </row>
    <row r="3344" spans="4:4">
      <c r="D3344" s="238"/>
    </row>
    <row r="3345" spans="4:4">
      <c r="D3345" s="238"/>
    </row>
    <row r="3346" spans="4:4">
      <c r="D3346" s="238"/>
    </row>
    <row r="3347" spans="4:4">
      <c r="D3347" s="238"/>
    </row>
    <row r="3348" spans="4:4">
      <c r="D3348" s="238"/>
    </row>
    <row r="3349" spans="4:4">
      <c r="D3349" s="238"/>
    </row>
    <row r="3350" spans="4:4">
      <c r="D3350" s="238"/>
    </row>
    <row r="3351" spans="4:4">
      <c r="D3351" s="238"/>
    </row>
    <row r="3352" spans="4:4">
      <c r="D3352" s="238"/>
    </row>
    <row r="3353" spans="4:4">
      <c r="D3353" s="238"/>
    </row>
    <row r="3354" spans="4:4">
      <c r="D3354" s="238"/>
    </row>
    <row r="3355" spans="4:4">
      <c r="D3355" s="238"/>
    </row>
    <row r="3356" spans="4:4">
      <c r="D3356" s="238"/>
    </row>
    <row r="3357" spans="4:4">
      <c r="D3357" s="238"/>
    </row>
    <row r="3358" spans="4:4">
      <c r="D3358" s="238"/>
    </row>
    <row r="3359" spans="4:4">
      <c r="D3359" s="238"/>
    </row>
    <row r="3360" spans="4:4">
      <c r="D3360" s="238"/>
    </row>
    <row r="3361" spans="4:4">
      <c r="D3361" s="238"/>
    </row>
    <row r="3362" spans="4:4">
      <c r="D3362" s="238"/>
    </row>
    <row r="3363" spans="4:4">
      <c r="D3363" s="238"/>
    </row>
    <row r="3364" spans="4:4">
      <c r="D3364" s="238"/>
    </row>
    <row r="3365" spans="4:4">
      <c r="D3365" s="238"/>
    </row>
    <row r="3366" spans="4:4">
      <c r="D3366" s="238"/>
    </row>
    <row r="3367" spans="4:4">
      <c r="D3367" s="238"/>
    </row>
    <row r="3368" spans="4:4">
      <c r="D3368" s="238"/>
    </row>
    <row r="3369" spans="4:4">
      <c r="D3369" s="238"/>
    </row>
    <row r="3370" spans="4:4">
      <c r="D3370" s="238"/>
    </row>
    <row r="3371" spans="4:4">
      <c r="D3371" s="238"/>
    </row>
    <row r="3372" spans="4:4">
      <c r="D3372" s="238"/>
    </row>
    <row r="3373" spans="4:4">
      <c r="D3373" s="238"/>
    </row>
    <row r="3374" spans="4:4">
      <c r="D3374" s="238"/>
    </row>
    <row r="3375" spans="4:4">
      <c r="D3375" s="238"/>
    </row>
    <row r="3376" spans="4:4">
      <c r="D3376" s="238"/>
    </row>
    <row r="3377" spans="4:4">
      <c r="D3377" s="238"/>
    </row>
    <row r="3378" spans="4:4">
      <c r="D3378" s="238"/>
    </row>
    <row r="3379" spans="4:4">
      <c r="D3379" s="238"/>
    </row>
    <row r="3380" spans="4:4">
      <c r="D3380" s="238"/>
    </row>
    <row r="3381" spans="4:4">
      <c r="D3381" s="238"/>
    </row>
    <row r="3382" spans="4:4">
      <c r="D3382" s="238"/>
    </row>
    <row r="3383" spans="4:4">
      <c r="D3383" s="238"/>
    </row>
    <row r="3384" spans="4:4">
      <c r="D3384" s="238"/>
    </row>
    <row r="3385" spans="4:4">
      <c r="D3385" s="238"/>
    </row>
    <row r="3386" spans="4:4">
      <c r="D3386" s="238"/>
    </row>
    <row r="3387" spans="4:4">
      <c r="D3387" s="238"/>
    </row>
    <row r="3388" spans="4:4">
      <c r="D3388" s="238"/>
    </row>
    <row r="3389" spans="4:4">
      <c r="D3389" s="238"/>
    </row>
    <row r="3390" spans="4:4">
      <c r="D3390" s="238"/>
    </row>
    <row r="3391" spans="4:4">
      <c r="D3391" s="238"/>
    </row>
    <row r="3392" spans="4:4">
      <c r="D3392" s="238"/>
    </row>
    <row r="3393" spans="4:4">
      <c r="D3393" s="238"/>
    </row>
    <row r="3394" spans="4:4">
      <c r="D3394" s="238"/>
    </row>
    <row r="3395" spans="4:4">
      <c r="D3395" s="238"/>
    </row>
    <row r="3396" spans="4:4">
      <c r="D3396" s="238"/>
    </row>
    <row r="3397" spans="4:4">
      <c r="D3397" s="238"/>
    </row>
    <row r="3398" spans="4:4">
      <c r="D3398" s="238"/>
    </row>
    <row r="3399" spans="4:4">
      <c r="D3399" s="238"/>
    </row>
    <row r="3400" spans="4:4">
      <c r="D3400" s="238"/>
    </row>
    <row r="3401" spans="4:4">
      <c r="D3401" s="238"/>
    </row>
    <row r="3402" spans="4:4">
      <c r="D3402" s="238"/>
    </row>
    <row r="3403" spans="4:4">
      <c r="D3403" s="238"/>
    </row>
    <row r="3404" spans="4:4">
      <c r="D3404" s="238"/>
    </row>
    <row r="3405" spans="4:4">
      <c r="D3405" s="238"/>
    </row>
    <row r="3406" spans="4:4">
      <c r="D3406" s="238"/>
    </row>
    <row r="3407" spans="4:4">
      <c r="D3407" s="238"/>
    </row>
    <row r="3408" spans="4:4">
      <c r="D3408" s="238"/>
    </row>
    <row r="3409" spans="4:4">
      <c r="D3409" s="238"/>
    </row>
    <row r="3410" spans="4:4">
      <c r="D3410" s="238"/>
    </row>
    <row r="3411" spans="4:4">
      <c r="D3411" s="238"/>
    </row>
    <row r="3412" spans="4:4">
      <c r="D3412" s="238"/>
    </row>
    <row r="3413" spans="4:4">
      <c r="D3413" s="238"/>
    </row>
    <row r="3414" spans="4:4">
      <c r="D3414" s="238"/>
    </row>
    <row r="3415" spans="4:4">
      <c r="D3415" s="238"/>
    </row>
    <row r="3416" spans="4:4">
      <c r="D3416" s="238"/>
    </row>
    <row r="3417" spans="4:4">
      <c r="D3417" s="238"/>
    </row>
    <row r="3418" spans="4:4">
      <c r="D3418" s="238"/>
    </row>
    <row r="3419" spans="4:4">
      <c r="D3419" s="238"/>
    </row>
    <row r="3420" spans="4:4">
      <c r="D3420" s="238"/>
    </row>
    <row r="3421" spans="4:4">
      <c r="D3421" s="238"/>
    </row>
    <row r="3422" spans="4:4">
      <c r="D3422" s="238"/>
    </row>
    <row r="3423" spans="4:4">
      <c r="D3423" s="238"/>
    </row>
    <row r="3424" spans="4:4">
      <c r="D3424" s="238"/>
    </row>
    <row r="3425" spans="4:4">
      <c r="D3425" s="238"/>
    </row>
    <row r="3426" spans="4:4">
      <c r="D3426" s="238"/>
    </row>
    <row r="3427" spans="4:4">
      <c r="D3427" s="238"/>
    </row>
    <row r="3428" spans="4:4">
      <c r="D3428" s="238"/>
    </row>
    <row r="3429" spans="4:4">
      <c r="D3429" s="238"/>
    </row>
    <row r="3430" spans="4:4">
      <c r="D3430" s="238"/>
    </row>
    <row r="3431" spans="4:4">
      <c r="D3431" s="238"/>
    </row>
    <row r="3432" spans="4:4">
      <c r="D3432" s="238"/>
    </row>
    <row r="3433" spans="4:4">
      <c r="D3433" s="238"/>
    </row>
    <row r="3434" spans="4:4">
      <c r="D3434" s="238"/>
    </row>
    <row r="3435" spans="4:4">
      <c r="D3435" s="238"/>
    </row>
    <row r="3436" spans="4:4">
      <c r="D3436" s="238"/>
    </row>
    <row r="3437" spans="4:4">
      <c r="D3437" s="238"/>
    </row>
    <row r="3438" spans="4:4">
      <c r="D3438" s="238"/>
    </row>
    <row r="3439" spans="4:4">
      <c r="D3439" s="238"/>
    </row>
    <row r="3440" spans="4:4">
      <c r="D3440" s="238"/>
    </row>
    <row r="3441" spans="4:4">
      <c r="D3441" s="238"/>
    </row>
    <row r="3442" spans="4:4">
      <c r="D3442" s="238"/>
    </row>
    <row r="3443" spans="4:4">
      <c r="D3443" s="238"/>
    </row>
    <row r="3444" spans="4:4">
      <c r="D3444" s="238"/>
    </row>
    <row r="3445" spans="4:4">
      <c r="D3445" s="238"/>
    </row>
    <row r="3446" spans="4:4">
      <c r="D3446" s="238"/>
    </row>
    <row r="3447" spans="4:4">
      <c r="D3447" s="238"/>
    </row>
    <row r="3448" spans="4:4">
      <c r="D3448" s="238"/>
    </row>
    <row r="3449" spans="4:4">
      <c r="D3449" s="238"/>
    </row>
    <row r="3450" spans="4:4">
      <c r="D3450" s="238"/>
    </row>
    <row r="3451" spans="4:4">
      <c r="D3451" s="238"/>
    </row>
    <row r="3452" spans="4:4">
      <c r="D3452" s="238"/>
    </row>
    <row r="3453" spans="4:4">
      <c r="D3453" s="238"/>
    </row>
    <row r="3454" spans="4:4">
      <c r="D3454" s="238"/>
    </row>
    <row r="3455" spans="4:4">
      <c r="D3455" s="238"/>
    </row>
    <row r="3456" spans="4:4">
      <c r="D3456" s="238"/>
    </row>
    <row r="3457" spans="4:4">
      <c r="D3457" s="238"/>
    </row>
    <row r="3458" spans="4:4">
      <c r="D3458" s="238"/>
    </row>
    <row r="3459" spans="4:4">
      <c r="D3459" s="238"/>
    </row>
    <row r="3460" spans="4:4">
      <c r="D3460" s="238"/>
    </row>
    <row r="3461" spans="4:4">
      <c r="D3461" s="238"/>
    </row>
    <row r="3462" spans="4:4">
      <c r="D3462" s="238"/>
    </row>
    <row r="3463" spans="4:4">
      <c r="D3463" s="238"/>
    </row>
    <row r="3464" spans="4:4">
      <c r="D3464" s="238"/>
    </row>
    <row r="3465" spans="4:4">
      <c r="D3465" s="238"/>
    </row>
    <row r="3466" spans="4:4">
      <c r="D3466" s="238"/>
    </row>
    <row r="3467" spans="4:4">
      <c r="D3467" s="238"/>
    </row>
    <row r="3468" spans="4:4">
      <c r="D3468" s="238"/>
    </row>
    <row r="3469" spans="4:4">
      <c r="D3469" s="238"/>
    </row>
    <row r="3470" spans="4:4">
      <c r="D3470" s="238"/>
    </row>
    <row r="3471" spans="4:4">
      <c r="D3471" s="238"/>
    </row>
    <row r="3472" spans="4:4">
      <c r="D3472" s="238"/>
    </row>
    <row r="3473" spans="4:4">
      <c r="D3473" s="238"/>
    </row>
    <row r="3474" spans="4:4">
      <c r="D3474" s="238"/>
    </row>
    <row r="3475" spans="4:4">
      <c r="D3475" s="238"/>
    </row>
    <row r="3476" spans="4:4">
      <c r="D3476" s="238"/>
    </row>
    <row r="3477" spans="4:4">
      <c r="D3477" s="238"/>
    </row>
    <row r="3478" spans="4:4">
      <c r="D3478" s="238"/>
    </row>
    <row r="3479" spans="4:4">
      <c r="D3479" s="238"/>
    </row>
    <row r="3480" spans="4:4">
      <c r="D3480" s="238"/>
    </row>
    <row r="3481" spans="4:4">
      <c r="D3481" s="238"/>
    </row>
    <row r="3482" spans="4:4">
      <c r="D3482" s="238"/>
    </row>
    <row r="3483" spans="4:4">
      <c r="D3483" s="238"/>
    </row>
    <row r="3484" spans="4:4">
      <c r="D3484" s="238"/>
    </row>
    <row r="3485" spans="4:4">
      <c r="D3485" s="238"/>
    </row>
    <row r="3486" spans="4:4">
      <c r="D3486" s="238"/>
    </row>
    <row r="3487" spans="4:4">
      <c r="D3487" s="238"/>
    </row>
    <row r="3488" spans="4:4">
      <c r="D3488" s="238"/>
    </row>
    <row r="3489" spans="4:4">
      <c r="D3489" s="238"/>
    </row>
    <row r="3490" spans="4:4">
      <c r="D3490" s="238"/>
    </row>
    <row r="3491" spans="4:4">
      <c r="D3491" s="238"/>
    </row>
    <row r="3492" spans="4:4">
      <c r="D3492" s="238"/>
    </row>
    <row r="3493" spans="4:4">
      <c r="D3493" s="238"/>
    </row>
    <row r="3494" spans="4:4">
      <c r="D3494" s="238"/>
    </row>
    <row r="3495" spans="4:4">
      <c r="D3495" s="238"/>
    </row>
    <row r="3496" spans="4:4">
      <c r="D3496" s="238"/>
    </row>
    <row r="3497" spans="4:4">
      <c r="D3497" s="238"/>
    </row>
    <row r="3498" spans="4:4">
      <c r="D3498" s="238"/>
    </row>
    <row r="3499" spans="4:4">
      <c r="D3499" s="238"/>
    </row>
    <row r="3500" spans="4:4">
      <c r="D3500" s="238"/>
    </row>
    <row r="3501" spans="4:4">
      <c r="D3501" s="238"/>
    </row>
    <row r="3502" spans="4:4">
      <c r="D3502" s="238"/>
    </row>
    <row r="3503" spans="4:4">
      <c r="D3503" s="238"/>
    </row>
    <row r="3504" spans="4:4">
      <c r="D3504" s="238"/>
    </row>
    <row r="3505" spans="4:4">
      <c r="D3505" s="238"/>
    </row>
    <row r="3506" spans="4:4">
      <c r="D3506" s="238"/>
    </row>
    <row r="3507" spans="4:4">
      <c r="D3507" s="238"/>
    </row>
    <row r="3508" spans="4:4">
      <c r="D3508" s="238"/>
    </row>
    <row r="3509" spans="4:4">
      <c r="D3509" s="238"/>
    </row>
    <row r="3510" spans="4:4">
      <c r="D3510" s="238"/>
    </row>
    <row r="3511" spans="4:4">
      <c r="D3511" s="238"/>
    </row>
    <row r="3512" spans="4:4">
      <c r="D3512" s="238"/>
    </row>
    <row r="3513" spans="4:4">
      <c r="D3513" s="238"/>
    </row>
    <row r="3514" spans="4:4">
      <c r="D3514" s="238"/>
    </row>
    <row r="3515" spans="4:4">
      <c r="D3515" s="238"/>
    </row>
    <row r="3516" spans="4:4">
      <c r="D3516" s="238"/>
    </row>
    <row r="3517" spans="4:4">
      <c r="D3517" s="238"/>
    </row>
    <row r="3518" spans="4:4">
      <c r="D3518" s="238"/>
    </row>
    <row r="3519" spans="4:4">
      <c r="D3519" s="238"/>
    </row>
    <row r="3520" spans="4:4">
      <c r="D3520" s="238"/>
    </row>
    <row r="3521" spans="4:4">
      <c r="D3521" s="238"/>
    </row>
    <row r="3522" spans="4:4">
      <c r="D3522" s="238"/>
    </row>
    <row r="3523" spans="4:4">
      <c r="D3523" s="238"/>
    </row>
    <row r="3524" spans="4:4">
      <c r="D3524" s="238"/>
    </row>
    <row r="3525" spans="4:4">
      <c r="D3525" s="238"/>
    </row>
    <row r="3526" spans="4:4">
      <c r="D3526" s="238"/>
    </row>
    <row r="3527" spans="4:4">
      <c r="D3527" s="238"/>
    </row>
    <row r="3528" spans="4:4">
      <c r="D3528" s="238"/>
    </row>
    <row r="3529" spans="4:4">
      <c r="D3529" s="238"/>
    </row>
    <row r="3530" spans="4:4">
      <c r="D3530" s="238"/>
    </row>
    <row r="3531" spans="4:4">
      <c r="D3531" s="238"/>
    </row>
    <row r="3532" spans="4:4">
      <c r="D3532" s="238"/>
    </row>
    <row r="3533" spans="4:4">
      <c r="D3533" s="238"/>
    </row>
    <row r="3534" spans="4:4">
      <c r="D3534" s="238"/>
    </row>
    <row r="3535" spans="4:4">
      <c r="D3535" s="238"/>
    </row>
    <row r="3536" spans="4:4">
      <c r="D3536" s="238"/>
    </row>
    <row r="3537" spans="4:4">
      <c r="D3537" s="238"/>
    </row>
    <row r="3538" spans="4:4">
      <c r="D3538" s="238"/>
    </row>
    <row r="3539" spans="4:4">
      <c r="D3539" s="238"/>
    </row>
    <row r="3540" spans="4:4">
      <c r="D3540" s="238"/>
    </row>
    <row r="3541" spans="4:4">
      <c r="D3541" s="238"/>
    </row>
    <row r="3542" spans="4:4">
      <c r="D3542" s="238"/>
    </row>
    <row r="3543" spans="4:4">
      <c r="D3543" s="238"/>
    </row>
    <row r="3544" spans="4:4">
      <c r="D3544" s="238"/>
    </row>
    <row r="3545" spans="4:4">
      <c r="D3545" s="238"/>
    </row>
    <row r="3546" spans="4:4">
      <c r="D3546" s="238"/>
    </row>
    <row r="3547" spans="4:4">
      <c r="D3547" s="238"/>
    </row>
    <row r="3548" spans="4:4">
      <c r="D3548" s="238"/>
    </row>
    <row r="3549" spans="4:4">
      <c r="D3549" s="238"/>
    </row>
    <row r="3550" spans="4:4">
      <c r="D3550" s="238"/>
    </row>
    <row r="3551" spans="4:4">
      <c r="D3551" s="238"/>
    </row>
    <row r="3552" spans="4:4">
      <c r="D3552" s="238"/>
    </row>
    <row r="3553" spans="4:4">
      <c r="D3553" s="238"/>
    </row>
    <row r="3554" spans="4:4">
      <c r="D3554" s="238"/>
    </row>
    <row r="3555" spans="4:4">
      <c r="D3555" s="238"/>
    </row>
    <row r="3556" spans="4:4">
      <c r="D3556" s="238"/>
    </row>
    <row r="3557" spans="4:4">
      <c r="D3557" s="238"/>
    </row>
    <row r="3558" spans="4:4">
      <c r="D3558" s="238"/>
    </row>
    <row r="3559" spans="4:4">
      <c r="D3559" s="238"/>
    </row>
    <row r="3560" spans="4:4">
      <c r="D3560" s="238"/>
    </row>
    <row r="3561" spans="4:4">
      <c r="D3561" s="238"/>
    </row>
    <row r="3562" spans="4:4">
      <c r="D3562" s="238"/>
    </row>
    <row r="3563" spans="4:4">
      <c r="D3563" s="238"/>
    </row>
    <row r="3564" spans="4:4">
      <c r="D3564" s="238"/>
    </row>
    <row r="3565" spans="4:4">
      <c r="D3565" s="238"/>
    </row>
    <row r="3566" spans="4:4">
      <c r="D3566" s="238"/>
    </row>
    <row r="3567" spans="4:4">
      <c r="D3567" s="238"/>
    </row>
    <row r="3568" spans="4:4">
      <c r="D3568" s="238"/>
    </row>
    <row r="3569" spans="4:4">
      <c r="D3569" s="238"/>
    </row>
    <row r="3570" spans="4:4">
      <c r="D3570" s="238"/>
    </row>
    <row r="3571" spans="4:4">
      <c r="D3571" s="238"/>
    </row>
    <row r="3572" spans="4:4">
      <c r="D3572" s="238"/>
    </row>
    <row r="3573" spans="4:4">
      <c r="D3573" s="238"/>
    </row>
    <row r="3574" spans="4:4">
      <c r="D3574" s="238"/>
    </row>
    <row r="3575" spans="4:4">
      <c r="D3575" s="238"/>
    </row>
    <row r="3576" spans="4:4">
      <c r="D3576" s="238"/>
    </row>
    <row r="3577" spans="4:4">
      <c r="D3577" s="238"/>
    </row>
    <row r="3578" spans="4:4">
      <c r="D3578" s="238"/>
    </row>
    <row r="3579" spans="4:4">
      <c r="D3579" s="238"/>
    </row>
    <row r="3580" spans="4:4">
      <c r="D3580" s="238"/>
    </row>
    <row r="3581" spans="4:4">
      <c r="D3581" s="238"/>
    </row>
    <row r="3582" spans="4:4">
      <c r="D3582" s="238"/>
    </row>
    <row r="3583" spans="4:4">
      <c r="D3583" s="238"/>
    </row>
    <row r="3584" spans="4:4">
      <c r="D3584" s="238"/>
    </row>
    <row r="3585" spans="4:4">
      <c r="D3585" s="238"/>
    </row>
    <row r="3586" spans="4:4">
      <c r="D3586" s="238"/>
    </row>
    <row r="3587" spans="4:4">
      <c r="D3587" s="238"/>
    </row>
    <row r="3588" spans="4:4">
      <c r="D3588" s="238"/>
    </row>
    <row r="3589" spans="4:4">
      <c r="D3589" s="238"/>
    </row>
    <row r="3590" spans="4:4">
      <c r="D3590" s="238"/>
    </row>
    <row r="3591" spans="4:4">
      <c r="D3591" s="238"/>
    </row>
    <row r="3592" spans="4:4">
      <c r="D3592" s="238"/>
    </row>
    <row r="3593" spans="4:4">
      <c r="D3593" s="238"/>
    </row>
    <row r="3594" spans="4:4">
      <c r="D3594" s="238"/>
    </row>
    <row r="3595" spans="4:4">
      <c r="D3595" s="238"/>
    </row>
    <row r="3596" spans="4:4">
      <c r="D3596" s="238"/>
    </row>
    <row r="3597" spans="4:4">
      <c r="D3597" s="238"/>
    </row>
    <row r="3598" spans="4:4">
      <c r="D3598" s="238"/>
    </row>
    <row r="3599" spans="4:4">
      <c r="D3599" s="238"/>
    </row>
    <row r="3600" spans="4:4">
      <c r="D3600" s="238"/>
    </row>
    <row r="3601" spans="4:4">
      <c r="D3601" s="238"/>
    </row>
    <row r="3602" spans="4:4">
      <c r="D3602" s="238"/>
    </row>
    <row r="3603" spans="4:4">
      <c r="D3603" s="238"/>
    </row>
    <row r="3604" spans="4:4">
      <c r="D3604" s="238"/>
    </row>
    <row r="3605" spans="4:4">
      <c r="D3605" s="238"/>
    </row>
    <row r="3606" spans="4:4">
      <c r="D3606" s="238"/>
    </row>
    <row r="3607" spans="4:4">
      <c r="D3607" s="238"/>
    </row>
    <row r="3608" spans="4:4">
      <c r="D3608" s="238"/>
    </row>
    <row r="3609" spans="4:4">
      <c r="D3609" s="238"/>
    </row>
    <row r="3610" spans="4:4">
      <c r="D3610" s="238"/>
    </row>
    <row r="3611" spans="4:4">
      <c r="D3611" s="238"/>
    </row>
    <row r="3612" spans="4:4">
      <c r="D3612" s="238"/>
    </row>
    <row r="3613" spans="4:4">
      <c r="D3613" s="238"/>
    </row>
    <row r="3614" spans="4:4">
      <c r="D3614" s="238"/>
    </row>
    <row r="3615" spans="4:4">
      <c r="D3615" s="238"/>
    </row>
    <row r="3616" spans="4:4">
      <c r="D3616" s="238"/>
    </row>
    <row r="3617" spans="4:4">
      <c r="D3617" s="238"/>
    </row>
    <row r="3618" spans="4:4">
      <c r="D3618" s="238"/>
    </row>
    <row r="3619" spans="4:4">
      <c r="D3619" s="238"/>
    </row>
    <row r="3620" spans="4:4">
      <c r="D3620" s="238"/>
    </row>
    <row r="3621" spans="4:4">
      <c r="D3621" s="238"/>
    </row>
    <row r="3622" spans="4:4">
      <c r="D3622" s="238"/>
    </row>
    <row r="3623" spans="4:4">
      <c r="D3623" s="238"/>
    </row>
    <row r="3624" spans="4:4">
      <c r="D3624" s="238"/>
    </row>
    <row r="3625" spans="4:4">
      <c r="D3625" s="238"/>
    </row>
    <row r="3626" spans="4:4">
      <c r="D3626" s="238"/>
    </row>
    <row r="3627" spans="4:4">
      <c r="D3627" s="238"/>
    </row>
    <row r="3628" spans="4:4">
      <c r="D3628" s="238"/>
    </row>
    <row r="3629" spans="4:4">
      <c r="D3629" s="238"/>
    </row>
    <row r="3630" spans="4:4">
      <c r="D3630" s="238"/>
    </row>
    <row r="3631" spans="4:4">
      <c r="D3631" s="238"/>
    </row>
    <row r="3632" spans="4:4">
      <c r="D3632" s="238"/>
    </row>
    <row r="3633" spans="4:4">
      <c r="D3633" s="238"/>
    </row>
    <row r="3634" spans="4:4">
      <c r="D3634" s="238"/>
    </row>
    <row r="3635" spans="4:4">
      <c r="D3635" s="238"/>
    </row>
    <row r="3636" spans="4:4">
      <c r="D3636" s="238"/>
    </row>
    <row r="3637" spans="4:4">
      <c r="D3637" s="238"/>
    </row>
    <row r="3638" spans="4:4">
      <c r="D3638" s="238"/>
    </row>
    <row r="3639" spans="4:4">
      <c r="D3639" s="238"/>
    </row>
    <row r="3640" spans="4:4">
      <c r="D3640" s="238"/>
    </row>
    <row r="3641" spans="4:4">
      <c r="D3641" s="238"/>
    </row>
    <row r="3642" spans="4:4">
      <c r="D3642" s="238"/>
    </row>
    <row r="3643" spans="4:4">
      <c r="D3643" s="238"/>
    </row>
    <row r="3644" spans="4:4">
      <c r="D3644" s="238"/>
    </row>
    <row r="3645" spans="4:4">
      <c r="D3645" s="238"/>
    </row>
    <row r="3646" spans="4:4">
      <c r="D3646" s="238"/>
    </row>
    <row r="3647" spans="4:4">
      <c r="D3647" s="238"/>
    </row>
    <row r="3648" spans="4:4">
      <c r="D3648" s="238"/>
    </row>
    <row r="3649" spans="4:4">
      <c r="D3649" s="238"/>
    </row>
    <row r="3650" spans="4:4">
      <c r="D3650" s="238"/>
    </row>
    <row r="3651" spans="4:4">
      <c r="D3651" s="238"/>
    </row>
    <row r="3652" spans="4:4">
      <c r="D3652" s="238"/>
    </row>
    <row r="3653" spans="4:4">
      <c r="D3653" s="238"/>
    </row>
    <row r="3654" spans="4:4">
      <c r="D3654" s="238"/>
    </row>
    <row r="3655" spans="4:4">
      <c r="D3655" s="238"/>
    </row>
    <row r="3656" spans="4:4">
      <c r="D3656" s="238"/>
    </row>
    <row r="3657" spans="4:4">
      <c r="D3657" s="238"/>
    </row>
    <row r="3658" spans="4:4">
      <c r="D3658" s="238"/>
    </row>
    <row r="3659" spans="4:4">
      <c r="D3659" s="238"/>
    </row>
    <row r="3660" spans="4:4">
      <c r="D3660" s="238"/>
    </row>
    <row r="3661" spans="4:4">
      <c r="D3661" s="238"/>
    </row>
    <row r="3662" spans="4:4">
      <c r="D3662" s="238"/>
    </row>
    <row r="3663" spans="4:4">
      <c r="D3663" s="238"/>
    </row>
    <row r="3664" spans="4:4">
      <c r="D3664" s="238"/>
    </row>
    <row r="3665" spans="4:4">
      <c r="D3665" s="238"/>
    </row>
    <row r="3666" spans="4:4">
      <c r="D3666" s="238"/>
    </row>
    <row r="3667" spans="4:4">
      <c r="D3667" s="238"/>
    </row>
    <row r="3668" spans="4:4">
      <c r="D3668" s="238"/>
    </row>
    <row r="3669" spans="4:4">
      <c r="D3669" s="238"/>
    </row>
    <row r="3670" spans="4:4">
      <c r="D3670" s="238"/>
    </row>
    <row r="3671" spans="4:4">
      <c r="D3671" s="238"/>
    </row>
    <row r="3672" spans="4:4">
      <c r="D3672" s="238"/>
    </row>
    <row r="3673" spans="4:4">
      <c r="D3673" s="238"/>
    </row>
    <row r="3674" spans="4:4">
      <c r="D3674" s="238"/>
    </row>
    <row r="3675" spans="4:4">
      <c r="D3675" s="238"/>
    </row>
    <row r="3676" spans="4:4">
      <c r="D3676" s="238"/>
    </row>
    <row r="3677" spans="4:4">
      <c r="D3677" s="238"/>
    </row>
    <row r="3678" spans="4:4">
      <c r="D3678" s="238"/>
    </row>
    <row r="3679" spans="4:4">
      <c r="D3679" s="238"/>
    </row>
    <row r="3680" spans="4:4">
      <c r="D3680" s="238"/>
    </row>
    <row r="3681" spans="4:4">
      <c r="D3681" s="238"/>
    </row>
    <row r="3682" spans="4:4">
      <c r="D3682" s="238"/>
    </row>
    <row r="3683" spans="4:4">
      <c r="D3683" s="238"/>
    </row>
    <row r="3684" spans="4:4">
      <c r="D3684" s="238"/>
    </row>
    <row r="3685" spans="4:4">
      <c r="D3685" s="238"/>
    </row>
    <row r="3686" spans="4:4">
      <c r="D3686" s="238"/>
    </row>
    <row r="3687" spans="4:4">
      <c r="D3687" s="238"/>
    </row>
    <row r="3688" spans="4:4">
      <c r="D3688" s="238"/>
    </row>
    <row r="3689" spans="4:4">
      <c r="D3689" s="238"/>
    </row>
    <row r="3690" spans="4:4">
      <c r="D3690" s="238"/>
    </row>
    <row r="3691" spans="4:4">
      <c r="D3691" s="238"/>
    </row>
    <row r="3692" spans="4:4">
      <c r="D3692" s="238"/>
    </row>
    <row r="3693" spans="4:4">
      <c r="D3693" s="238"/>
    </row>
    <row r="3694" spans="4:4">
      <c r="D3694" s="238"/>
    </row>
    <row r="3695" spans="4:4">
      <c r="D3695" s="238"/>
    </row>
    <row r="3696" spans="4:4">
      <c r="D3696" s="238"/>
    </row>
    <row r="3697" spans="4:4">
      <c r="D3697" s="238"/>
    </row>
    <row r="3698" spans="4:4">
      <c r="D3698" s="238"/>
    </row>
    <row r="3699" spans="4:4">
      <c r="D3699" s="238"/>
    </row>
    <row r="3700" spans="4:4">
      <c r="D3700" s="238"/>
    </row>
    <row r="3701" spans="4:4">
      <c r="D3701" s="238"/>
    </row>
    <row r="3702" spans="4:4">
      <c r="D3702" s="238"/>
    </row>
    <row r="3703" spans="4:4">
      <c r="D3703" s="238"/>
    </row>
    <row r="3704" spans="4:4">
      <c r="D3704" s="238"/>
    </row>
    <row r="3705" spans="4:4">
      <c r="D3705" s="238"/>
    </row>
    <row r="3706" spans="4:4">
      <c r="D3706" s="238"/>
    </row>
    <row r="3707" spans="4:4">
      <c r="D3707" s="238"/>
    </row>
    <row r="3708" spans="4:4">
      <c r="D3708" s="238"/>
    </row>
    <row r="3709" spans="4:4">
      <c r="D3709" s="238"/>
    </row>
    <row r="3710" spans="4:4">
      <c r="D3710" s="238"/>
    </row>
    <row r="3711" spans="4:4">
      <c r="D3711" s="238"/>
    </row>
    <row r="3712" spans="4:4">
      <c r="D3712" s="238"/>
    </row>
    <row r="3713" spans="4:4">
      <c r="D3713" s="238"/>
    </row>
    <row r="3714" spans="4:4">
      <c r="D3714" s="238"/>
    </row>
    <row r="3715" spans="4:4">
      <c r="D3715" s="238"/>
    </row>
    <row r="3716" spans="4:4">
      <c r="D3716" s="238"/>
    </row>
    <row r="3717" spans="4:4">
      <c r="D3717" s="238"/>
    </row>
    <row r="3718" spans="4:4">
      <c r="D3718" s="238"/>
    </row>
    <row r="3719" spans="4:4">
      <c r="D3719" s="238"/>
    </row>
    <row r="3720" spans="4:4">
      <c r="D3720" s="238"/>
    </row>
    <row r="3721" spans="4:4">
      <c r="D3721" s="238"/>
    </row>
    <row r="3722" spans="4:4">
      <c r="D3722" s="238"/>
    </row>
    <row r="3723" spans="4:4">
      <c r="D3723" s="238"/>
    </row>
    <row r="3724" spans="4:4">
      <c r="D3724" s="238"/>
    </row>
    <row r="3725" spans="4:4">
      <c r="D3725" s="238"/>
    </row>
    <row r="3726" spans="4:4">
      <c r="D3726" s="238"/>
    </row>
    <row r="3727" spans="4:4">
      <c r="D3727" s="238"/>
    </row>
    <row r="3728" spans="4:4">
      <c r="D3728" s="238"/>
    </row>
    <row r="3729" spans="4:4">
      <c r="D3729" s="238"/>
    </row>
    <row r="3730" spans="4:4">
      <c r="D3730" s="238"/>
    </row>
    <row r="3731" spans="4:4">
      <c r="D3731" s="238"/>
    </row>
    <row r="3732" spans="4:4">
      <c r="D3732" s="238"/>
    </row>
    <row r="3733" spans="4:4">
      <c r="D3733" s="238"/>
    </row>
    <row r="3734" spans="4:4">
      <c r="D3734" s="238"/>
    </row>
    <row r="3735" spans="4:4">
      <c r="D3735" s="238"/>
    </row>
    <row r="3736" spans="4:4">
      <c r="D3736" s="238"/>
    </row>
    <row r="3737" spans="4:4">
      <c r="D3737" s="238"/>
    </row>
    <row r="3738" spans="4:4">
      <c r="D3738" s="238"/>
    </row>
    <row r="3739" spans="4:4">
      <c r="D3739" s="238"/>
    </row>
    <row r="3740" spans="4:4">
      <c r="D3740" s="238"/>
    </row>
    <row r="3741" spans="4:4">
      <c r="D3741" s="238"/>
    </row>
    <row r="3742" spans="4:4">
      <c r="D3742" s="238"/>
    </row>
    <row r="3743" spans="4:4">
      <c r="D3743" s="238"/>
    </row>
    <row r="3744" spans="4:4">
      <c r="D3744" s="238"/>
    </row>
    <row r="3745" spans="4:4">
      <c r="D3745" s="238"/>
    </row>
    <row r="3746" spans="4:4">
      <c r="D3746" s="238"/>
    </row>
    <row r="3747" spans="4:4">
      <c r="D3747" s="238"/>
    </row>
    <row r="3748" spans="4:4">
      <c r="D3748" s="238"/>
    </row>
    <row r="3749" spans="4:4">
      <c r="D3749" s="238"/>
    </row>
    <row r="3750" spans="4:4">
      <c r="D3750" s="238"/>
    </row>
    <row r="3751" spans="4:4">
      <c r="D3751" s="238"/>
    </row>
    <row r="3752" spans="4:4">
      <c r="D3752" s="238"/>
    </row>
    <row r="3753" spans="4:4">
      <c r="D3753" s="238"/>
    </row>
    <row r="3754" spans="4:4">
      <c r="D3754" s="238"/>
    </row>
    <row r="3755" spans="4:4">
      <c r="D3755" s="238"/>
    </row>
    <row r="3756" spans="4:4">
      <c r="D3756" s="238"/>
    </row>
    <row r="3757" spans="4:4">
      <c r="D3757" s="238"/>
    </row>
    <row r="3758" spans="4:4">
      <c r="D3758" s="238"/>
    </row>
    <row r="3759" spans="4:4">
      <c r="D3759" s="238"/>
    </row>
    <row r="3760" spans="4:4">
      <c r="D3760" s="238"/>
    </row>
    <row r="3761" spans="4:4">
      <c r="D3761" s="238"/>
    </row>
    <row r="3762" spans="4:4">
      <c r="D3762" s="238"/>
    </row>
    <row r="3763" spans="4:4">
      <c r="D3763" s="238"/>
    </row>
    <row r="3764" spans="4:4">
      <c r="D3764" s="238"/>
    </row>
    <row r="3765" spans="4:4">
      <c r="D3765" s="238"/>
    </row>
    <row r="3766" spans="4:4">
      <c r="D3766" s="238"/>
    </row>
    <row r="3767" spans="4:4">
      <c r="D3767" s="238"/>
    </row>
    <row r="3768" spans="4:4">
      <c r="D3768" s="238"/>
    </row>
    <row r="3769" spans="4:4">
      <c r="D3769" s="238"/>
    </row>
    <row r="3770" spans="4:4">
      <c r="D3770" s="238"/>
    </row>
    <row r="3771" spans="4:4">
      <c r="D3771" s="238"/>
    </row>
    <row r="3772" spans="4:4">
      <c r="D3772" s="238"/>
    </row>
    <row r="3773" spans="4:4">
      <c r="D3773" s="238"/>
    </row>
    <row r="3774" spans="4:4">
      <c r="D3774" s="238"/>
    </row>
    <row r="3775" spans="4:4">
      <c r="D3775" s="238"/>
    </row>
    <row r="3776" spans="4:4">
      <c r="D3776" s="238"/>
    </row>
    <row r="3777" spans="4:4">
      <c r="D3777" s="238"/>
    </row>
    <row r="3778" spans="4:4">
      <c r="D3778" s="238"/>
    </row>
    <row r="3779" spans="4:4">
      <c r="D3779" s="238"/>
    </row>
    <row r="3780" spans="4:4">
      <c r="D3780" s="238"/>
    </row>
    <row r="3781" spans="4:4">
      <c r="D3781" s="238"/>
    </row>
    <row r="3782" spans="4:4">
      <c r="D3782" s="238"/>
    </row>
    <row r="3783" spans="4:4">
      <c r="D3783" s="238"/>
    </row>
    <row r="3784" spans="4:4">
      <c r="D3784" s="238"/>
    </row>
    <row r="3785" spans="4:4">
      <c r="D3785" s="238"/>
    </row>
    <row r="3786" spans="4:4">
      <c r="D3786" s="238"/>
    </row>
    <row r="3787" spans="4:4">
      <c r="D3787" s="238"/>
    </row>
    <row r="3788" spans="4:4">
      <c r="D3788" s="238"/>
    </row>
    <row r="3789" spans="4:4">
      <c r="D3789" s="238"/>
    </row>
    <row r="3790" spans="4:4">
      <c r="D3790" s="238"/>
    </row>
    <row r="3791" spans="4:4">
      <c r="D3791" s="238"/>
    </row>
    <row r="3792" spans="4:4">
      <c r="D3792" s="238"/>
    </row>
    <row r="3793" spans="4:4">
      <c r="D3793" s="238"/>
    </row>
    <row r="3794" spans="4:4">
      <c r="D3794" s="238"/>
    </row>
    <row r="3795" spans="4:4">
      <c r="D3795" s="238"/>
    </row>
    <row r="3796" spans="4:4">
      <c r="D3796" s="238"/>
    </row>
    <row r="3797" spans="4:4">
      <c r="D3797" s="238"/>
    </row>
    <row r="3798" spans="4:4">
      <c r="D3798" s="238"/>
    </row>
    <row r="3799" spans="4:4">
      <c r="D3799" s="238"/>
    </row>
    <row r="3800" spans="4:4">
      <c r="D3800" s="238"/>
    </row>
    <row r="3801" spans="4:4">
      <c r="D3801" s="238"/>
    </row>
    <row r="3802" spans="4:4">
      <c r="D3802" s="238"/>
    </row>
    <row r="3803" spans="4:4">
      <c r="D3803" s="238"/>
    </row>
    <row r="3804" spans="4:4">
      <c r="D3804" s="238"/>
    </row>
    <row r="3805" spans="4:4">
      <c r="D3805" s="238"/>
    </row>
    <row r="3806" spans="4:4">
      <c r="D3806" s="238"/>
    </row>
    <row r="3807" spans="4:4">
      <c r="D3807" s="238"/>
    </row>
    <row r="3808" spans="4:4">
      <c r="D3808" s="238"/>
    </row>
    <row r="3809" spans="4:4">
      <c r="D3809" s="238"/>
    </row>
    <row r="3810" spans="4:4">
      <c r="D3810" s="238"/>
    </row>
    <row r="3811" spans="4:4">
      <c r="D3811" s="238"/>
    </row>
    <row r="3812" spans="4:4">
      <c r="D3812" s="238"/>
    </row>
    <row r="3813" spans="4:4">
      <c r="D3813" s="238"/>
    </row>
    <row r="3814" spans="4:4">
      <c r="D3814" s="238"/>
    </row>
    <row r="3815" spans="4:4">
      <c r="D3815" s="238"/>
    </row>
    <row r="3816" spans="4:4">
      <c r="D3816" s="238"/>
    </row>
    <row r="3817" spans="4:4">
      <c r="D3817" s="238"/>
    </row>
    <row r="3818" spans="4:4">
      <c r="D3818" s="238"/>
    </row>
    <row r="3819" spans="4:4">
      <c r="D3819" s="238"/>
    </row>
    <row r="3820" spans="4:4">
      <c r="D3820" s="238"/>
    </row>
    <row r="3821" spans="4:4">
      <c r="D3821" s="238"/>
    </row>
    <row r="3822" spans="4:4">
      <c r="D3822" s="238"/>
    </row>
    <row r="3823" spans="4:4">
      <c r="D3823" s="238"/>
    </row>
    <row r="3824" spans="4:4">
      <c r="D3824" s="238"/>
    </row>
    <row r="3825" spans="4:4">
      <c r="D3825" s="238"/>
    </row>
    <row r="3826" spans="4:4">
      <c r="D3826" s="238"/>
    </row>
    <row r="3827" spans="4:4">
      <c r="D3827" s="238"/>
    </row>
    <row r="3828" spans="4:4">
      <c r="D3828" s="238"/>
    </row>
    <row r="3829" spans="4:4">
      <c r="D3829" s="238"/>
    </row>
    <row r="3830" spans="4:4">
      <c r="D3830" s="238"/>
    </row>
    <row r="3831" spans="4:4">
      <c r="D3831" s="238"/>
    </row>
    <row r="3832" spans="4:4">
      <c r="D3832" s="238"/>
    </row>
    <row r="3833" spans="4:4">
      <c r="D3833" s="238"/>
    </row>
    <row r="3834" spans="4:4">
      <c r="D3834" s="238"/>
    </row>
    <row r="3835" spans="4:4">
      <c r="D3835" s="238"/>
    </row>
    <row r="3836" spans="4:4">
      <c r="D3836" s="238"/>
    </row>
    <row r="3837" spans="4:4">
      <c r="D3837" s="238"/>
    </row>
    <row r="3838" spans="4:4">
      <c r="D3838" s="238"/>
    </row>
    <row r="3839" spans="4:4">
      <c r="D3839" s="238"/>
    </row>
    <row r="3840" spans="4:4">
      <c r="D3840" s="238"/>
    </row>
    <row r="3841" spans="4:4">
      <c r="D3841" s="238"/>
    </row>
    <row r="3842" spans="4:4">
      <c r="D3842" s="238"/>
    </row>
    <row r="3843" spans="4:4">
      <c r="D3843" s="238"/>
    </row>
    <row r="3844" spans="4:4">
      <c r="D3844" s="238"/>
    </row>
    <row r="3845" spans="4:4">
      <c r="D3845" s="238"/>
    </row>
    <row r="3846" spans="4:4">
      <c r="D3846" s="238"/>
    </row>
    <row r="3847" spans="4:4">
      <c r="D3847" s="238"/>
    </row>
    <row r="3848" spans="4:4">
      <c r="D3848" s="238"/>
    </row>
    <row r="3849" spans="4:4">
      <c r="D3849" s="238"/>
    </row>
    <row r="3850" spans="4:4">
      <c r="D3850" s="238"/>
    </row>
    <row r="3851" spans="4:4">
      <c r="D3851" s="238"/>
    </row>
    <row r="3852" spans="4:4">
      <c r="D3852" s="238"/>
    </row>
    <row r="3853" spans="4:4">
      <c r="D3853" s="238"/>
    </row>
    <row r="3854" spans="4:4">
      <c r="D3854" s="238"/>
    </row>
    <row r="3855" spans="4:4">
      <c r="D3855" s="238"/>
    </row>
    <row r="3856" spans="4:4">
      <c r="D3856" s="238"/>
    </row>
    <row r="3857" spans="4:4">
      <c r="D3857" s="238"/>
    </row>
    <row r="3858" spans="4:4">
      <c r="D3858" s="238"/>
    </row>
    <row r="3859" spans="4:4">
      <c r="D3859" s="238"/>
    </row>
    <row r="3860" spans="4:4">
      <c r="D3860" s="238"/>
    </row>
    <row r="3861" spans="4:4">
      <c r="D3861" s="238"/>
    </row>
    <row r="3862" spans="4:4">
      <c r="D3862" s="238"/>
    </row>
    <row r="3863" spans="4:4">
      <c r="D3863" s="238"/>
    </row>
    <row r="3864" spans="4:4">
      <c r="D3864" s="238"/>
    </row>
    <row r="3865" spans="4:4">
      <c r="D3865" s="238"/>
    </row>
    <row r="3866" spans="4:4">
      <c r="D3866" s="238"/>
    </row>
    <row r="3867" spans="4:4">
      <c r="D3867" s="238"/>
    </row>
    <row r="3868" spans="4:4">
      <c r="D3868" s="238"/>
    </row>
    <row r="3869" spans="4:4">
      <c r="D3869" s="238"/>
    </row>
    <row r="3870" spans="4:4">
      <c r="D3870" s="238"/>
    </row>
    <row r="3871" spans="4:4">
      <c r="D3871" s="238"/>
    </row>
    <row r="3872" spans="4:4">
      <c r="D3872" s="238"/>
    </row>
    <row r="3873" spans="4:4">
      <c r="D3873" s="238"/>
    </row>
    <row r="3874" spans="4:4">
      <c r="D3874" s="238"/>
    </row>
    <row r="3875" spans="4:4">
      <c r="D3875" s="238"/>
    </row>
    <row r="3876" spans="4:4">
      <c r="D3876" s="238"/>
    </row>
    <row r="3877" spans="4:4">
      <c r="D3877" s="238"/>
    </row>
    <row r="3878" spans="4:4">
      <c r="D3878" s="238"/>
    </row>
    <row r="3879" spans="4:4">
      <c r="D3879" s="238"/>
    </row>
    <row r="3880" spans="4:4">
      <c r="D3880" s="238"/>
    </row>
    <row r="3881" spans="4:4">
      <c r="D3881" s="238"/>
    </row>
    <row r="3882" spans="4:4">
      <c r="D3882" s="238"/>
    </row>
    <row r="3883" spans="4:4">
      <c r="D3883" s="238"/>
    </row>
    <row r="3884" spans="4:4">
      <c r="D3884" s="238"/>
    </row>
    <row r="3885" spans="4:4">
      <c r="D3885" s="238"/>
    </row>
    <row r="3886" spans="4:4">
      <c r="D3886" s="238"/>
    </row>
    <row r="3887" spans="4:4">
      <c r="D3887" s="238"/>
    </row>
    <row r="3888" spans="4:4">
      <c r="D3888" s="238"/>
    </row>
    <row r="3889" spans="4:4">
      <c r="D3889" s="238"/>
    </row>
    <row r="3890" spans="4:4">
      <c r="D3890" s="238"/>
    </row>
    <row r="3891" spans="4:4">
      <c r="D3891" s="238"/>
    </row>
    <row r="3892" spans="4:4">
      <c r="D3892" s="238"/>
    </row>
    <row r="3893" spans="4:4">
      <c r="D3893" s="238"/>
    </row>
    <row r="3894" spans="4:4">
      <c r="D3894" s="238"/>
    </row>
    <row r="3895" spans="4:4">
      <c r="D3895" s="238"/>
    </row>
    <row r="3896" spans="4:4">
      <c r="D3896" s="238"/>
    </row>
    <row r="3897" spans="4:4">
      <c r="D3897" s="238"/>
    </row>
    <row r="3898" spans="4:4">
      <c r="D3898" s="238"/>
    </row>
    <row r="3899" spans="4:4">
      <c r="D3899" s="238"/>
    </row>
    <row r="3900" spans="4:4">
      <c r="D3900" s="238"/>
    </row>
    <row r="3901" spans="4:4">
      <c r="D3901" s="238"/>
    </row>
    <row r="3902" spans="4:4">
      <c r="D3902" s="238"/>
    </row>
    <row r="3903" spans="4:4">
      <c r="D3903" s="238"/>
    </row>
    <row r="3904" spans="4:4">
      <c r="D3904" s="238"/>
    </row>
    <row r="3905" spans="4:4">
      <c r="D3905" s="238"/>
    </row>
    <row r="3906" spans="4:4">
      <c r="D3906" s="238"/>
    </row>
    <row r="3907" spans="4:4">
      <c r="D3907" s="238"/>
    </row>
    <row r="3908" spans="4:4">
      <c r="D3908" s="238"/>
    </row>
    <row r="3909" spans="4:4">
      <c r="D3909" s="238"/>
    </row>
    <row r="3910" spans="4:4">
      <c r="D3910" s="238"/>
    </row>
    <row r="3911" spans="4:4">
      <c r="D3911" s="238"/>
    </row>
    <row r="3912" spans="4:4">
      <c r="D3912" s="238"/>
    </row>
    <row r="3913" spans="4:4">
      <c r="D3913" s="238"/>
    </row>
    <row r="3914" spans="4:4">
      <c r="D3914" s="238"/>
    </row>
    <row r="3915" spans="4:4">
      <c r="D3915" s="238"/>
    </row>
    <row r="3916" spans="4:4">
      <c r="D3916" s="238"/>
    </row>
    <row r="3917" spans="4:4">
      <c r="D3917" s="238"/>
    </row>
    <row r="3918" spans="4:4">
      <c r="D3918" s="238"/>
    </row>
    <row r="3919" spans="4:4">
      <c r="D3919" s="238"/>
    </row>
    <row r="3920" spans="4:4">
      <c r="D3920" s="238"/>
    </row>
    <row r="3921" spans="4:4">
      <c r="D3921" s="238"/>
    </row>
    <row r="3922" spans="4:4">
      <c r="D3922" s="238"/>
    </row>
    <row r="3923" spans="4:4">
      <c r="D3923" s="238"/>
    </row>
    <row r="3924" spans="4:4">
      <c r="D3924" s="238"/>
    </row>
    <row r="3925" spans="4:4">
      <c r="D3925" s="238"/>
    </row>
    <row r="3926" spans="4:4">
      <c r="D3926" s="238"/>
    </row>
    <row r="3927" spans="4:4">
      <c r="D3927" s="238"/>
    </row>
    <row r="3928" spans="4:4">
      <c r="D3928" s="238"/>
    </row>
    <row r="3929" spans="4:4">
      <c r="D3929" s="238"/>
    </row>
    <row r="3930" spans="4:4">
      <c r="D3930" s="238"/>
    </row>
    <row r="3931" spans="4:4">
      <c r="D3931" s="238"/>
    </row>
    <row r="3932" spans="4:4">
      <c r="D3932" s="238"/>
    </row>
    <row r="3933" spans="4:4">
      <c r="D3933" s="238"/>
    </row>
    <row r="3934" spans="4:4">
      <c r="D3934" s="238"/>
    </row>
    <row r="3935" spans="4:4">
      <c r="D3935" s="238"/>
    </row>
    <row r="3936" spans="4:4">
      <c r="D3936" s="238"/>
    </row>
    <row r="3937" spans="4:4">
      <c r="D3937" s="238"/>
    </row>
    <row r="3938" spans="4:4">
      <c r="D3938" s="238"/>
    </row>
    <row r="3939" spans="4:4">
      <c r="D3939" s="238"/>
    </row>
    <row r="3940" spans="4:4">
      <c r="D3940" s="238"/>
    </row>
    <row r="3941" spans="4:4">
      <c r="D3941" s="238"/>
    </row>
    <row r="3942" spans="4:4">
      <c r="D3942" s="238"/>
    </row>
    <row r="3943" spans="4:4">
      <c r="D3943" s="238"/>
    </row>
    <row r="3944" spans="4:4">
      <c r="D3944" s="238"/>
    </row>
    <row r="3945" spans="4:4">
      <c r="D3945" s="238"/>
    </row>
    <row r="3946" spans="4:4">
      <c r="D3946" s="238"/>
    </row>
    <row r="3947" spans="4:4">
      <c r="D3947" s="238"/>
    </row>
    <row r="3948" spans="4:4">
      <c r="D3948" s="238"/>
    </row>
    <row r="3949" spans="4:4">
      <c r="D3949" s="238"/>
    </row>
    <row r="3950" spans="4:4">
      <c r="D3950" s="238"/>
    </row>
    <row r="3951" spans="4:4">
      <c r="D3951" s="238"/>
    </row>
    <row r="3952" spans="4:4">
      <c r="D3952" s="238"/>
    </row>
    <row r="3953" spans="4:4">
      <c r="D3953" s="238"/>
    </row>
    <row r="3954" spans="4:4">
      <c r="D3954" s="238"/>
    </row>
    <row r="3955" spans="4:4">
      <c r="D3955" s="238"/>
    </row>
    <row r="3956" spans="4:4">
      <c r="D3956" s="238"/>
    </row>
    <row r="3957" spans="4:4">
      <c r="D3957" s="238"/>
    </row>
    <row r="3958" spans="4:4">
      <c r="D3958" s="238"/>
    </row>
    <row r="3959" spans="4:4">
      <c r="D3959" s="238"/>
    </row>
    <row r="3960" spans="4:4">
      <c r="D3960" s="238"/>
    </row>
    <row r="3961" spans="4:4">
      <c r="D3961" s="238"/>
    </row>
    <row r="3962" spans="4:4">
      <c r="D3962" s="238"/>
    </row>
    <row r="3963" spans="4:4">
      <c r="D3963" s="238"/>
    </row>
    <row r="3964" spans="4:4">
      <c r="D3964" s="238"/>
    </row>
    <row r="3965" spans="4:4">
      <c r="D3965" s="238"/>
    </row>
    <row r="3966" spans="4:4">
      <c r="D3966" s="238"/>
    </row>
    <row r="3967" spans="4:4">
      <c r="D3967" s="238"/>
    </row>
    <row r="3968" spans="4:4">
      <c r="D3968" s="238"/>
    </row>
    <row r="3969" spans="4:4">
      <c r="D3969" s="238"/>
    </row>
    <row r="3970" spans="4:4">
      <c r="D3970" s="238"/>
    </row>
    <row r="3971" spans="4:4">
      <c r="D3971" s="238"/>
    </row>
    <row r="3972" spans="4:4">
      <c r="D3972" s="238"/>
    </row>
    <row r="3973" spans="4:4">
      <c r="D3973" s="238"/>
    </row>
    <row r="3974" spans="4:4">
      <c r="D3974" s="238"/>
    </row>
    <row r="3975" spans="4:4">
      <c r="D3975" s="238"/>
    </row>
    <row r="3976" spans="4:4">
      <c r="D3976" s="238"/>
    </row>
    <row r="3977" spans="4:4">
      <c r="D3977" s="238"/>
    </row>
    <row r="3978" spans="4:4">
      <c r="D3978" s="238"/>
    </row>
    <row r="3979" spans="4:4">
      <c r="D3979" s="238"/>
    </row>
    <row r="3980" spans="4:4">
      <c r="D3980" s="238"/>
    </row>
    <row r="3981" spans="4:4">
      <c r="D3981" s="238"/>
    </row>
    <row r="3982" spans="4:4">
      <c r="D3982" s="238"/>
    </row>
    <row r="3983" spans="4:4">
      <c r="D3983" s="238"/>
    </row>
    <row r="3984" spans="4:4">
      <c r="D3984" s="238"/>
    </row>
    <row r="3985" spans="4:4">
      <c r="D3985" s="238"/>
    </row>
    <row r="3986" spans="4:4">
      <c r="D3986" s="238"/>
    </row>
    <row r="3987" spans="4:4">
      <c r="D3987" s="238"/>
    </row>
    <row r="3988" spans="4:4">
      <c r="D3988" s="238"/>
    </row>
    <row r="3989" spans="4:4">
      <c r="D3989" s="238"/>
    </row>
    <row r="3990" spans="4:4">
      <c r="D3990" s="238"/>
    </row>
    <row r="3991" spans="4:4">
      <c r="D3991" s="238"/>
    </row>
    <row r="3992" spans="4:4">
      <c r="D3992" s="238"/>
    </row>
    <row r="3993" spans="4:4">
      <c r="D3993" s="238"/>
    </row>
    <row r="3994" spans="4:4">
      <c r="D3994" s="238"/>
    </row>
    <row r="3995" spans="4:4">
      <c r="D3995" s="238"/>
    </row>
    <row r="3996" spans="4:4">
      <c r="D3996" s="238"/>
    </row>
    <row r="3997" spans="4:4">
      <c r="D3997" s="238"/>
    </row>
    <row r="3998" spans="4:4">
      <c r="D3998" s="238"/>
    </row>
    <row r="3999" spans="4:4">
      <c r="D3999" s="238"/>
    </row>
    <row r="4000" spans="4:4">
      <c r="D4000" s="238"/>
    </row>
    <row r="4001" spans="4:4">
      <c r="D4001" s="238"/>
    </row>
    <row r="4002" spans="4:4">
      <c r="D4002" s="238"/>
    </row>
    <row r="4003" spans="4:4">
      <c r="D4003" s="238"/>
    </row>
    <row r="4004" spans="4:4">
      <c r="D4004" s="238"/>
    </row>
    <row r="4005" spans="4:4">
      <c r="D4005" s="238"/>
    </row>
    <row r="4006" spans="4:4">
      <c r="D4006" s="238"/>
    </row>
    <row r="4007" spans="4:4">
      <c r="D4007" s="238"/>
    </row>
    <row r="4008" spans="4:4">
      <c r="D4008" s="238"/>
    </row>
    <row r="4009" spans="4:4">
      <c r="D4009" s="238"/>
    </row>
    <row r="4010" spans="4:4">
      <c r="D4010" s="238"/>
    </row>
    <row r="4011" spans="4:4">
      <c r="D4011" s="238"/>
    </row>
    <row r="4012" spans="4:4">
      <c r="D4012" s="238"/>
    </row>
    <row r="4013" spans="4:4">
      <c r="D4013" s="238"/>
    </row>
    <row r="4014" spans="4:4">
      <c r="D4014" s="238"/>
    </row>
    <row r="4015" spans="4:4">
      <c r="D4015" s="238"/>
    </row>
    <row r="4016" spans="4:4">
      <c r="D4016" s="238"/>
    </row>
    <row r="4017" spans="4:4">
      <c r="D4017" s="238"/>
    </row>
    <row r="4018" spans="4:4">
      <c r="D4018" s="238"/>
    </row>
    <row r="4019" spans="4:4">
      <c r="D4019" s="238"/>
    </row>
    <row r="4020" spans="4:4">
      <c r="D4020" s="238"/>
    </row>
    <row r="4021" spans="4:4">
      <c r="D4021" s="238"/>
    </row>
    <row r="4022" spans="4:4">
      <c r="D4022" s="238"/>
    </row>
    <row r="4023" spans="4:4">
      <c r="D4023" s="238"/>
    </row>
    <row r="4024" spans="4:4">
      <c r="D4024" s="238"/>
    </row>
    <row r="4025" spans="4:4">
      <c r="D4025" s="238"/>
    </row>
    <row r="4026" spans="4:4">
      <c r="D4026" s="238"/>
    </row>
    <row r="4027" spans="4:4">
      <c r="D4027" s="238"/>
    </row>
    <row r="4028" spans="4:4">
      <c r="D4028" s="238"/>
    </row>
    <row r="4029" spans="4:4">
      <c r="D4029" s="238"/>
    </row>
    <row r="4030" spans="4:4">
      <c r="D4030" s="238"/>
    </row>
    <row r="4031" spans="4:4">
      <c r="D4031" s="238"/>
    </row>
    <row r="4032" spans="4:4">
      <c r="D4032" s="238"/>
    </row>
    <row r="4033" spans="4:4">
      <c r="D4033" s="238"/>
    </row>
    <row r="4034" spans="4:4">
      <c r="D4034" s="238"/>
    </row>
    <row r="4035" spans="4:4">
      <c r="D4035" s="238"/>
    </row>
    <row r="4036" spans="4:4">
      <c r="D4036" s="238"/>
    </row>
    <row r="4037" spans="4:4">
      <c r="D4037" s="238"/>
    </row>
    <row r="4038" spans="4:4">
      <c r="D4038" s="238"/>
    </row>
    <row r="4039" spans="4:4">
      <c r="D4039" s="238"/>
    </row>
    <row r="4040" spans="4:4">
      <c r="D4040" s="238"/>
    </row>
    <row r="4041" spans="4:4">
      <c r="D4041" s="238"/>
    </row>
    <row r="4042" spans="4:4">
      <c r="D4042" s="238"/>
    </row>
    <row r="4043" spans="4:4">
      <c r="D4043" s="238"/>
    </row>
    <row r="4044" spans="4:4">
      <c r="D4044" s="238"/>
    </row>
    <row r="4045" spans="4:4">
      <c r="D4045" s="238"/>
    </row>
    <row r="4046" spans="4:4">
      <c r="D4046" s="238"/>
    </row>
    <row r="4047" spans="4:4">
      <c r="D4047" s="238"/>
    </row>
    <row r="4048" spans="4:4">
      <c r="D4048" s="238"/>
    </row>
    <row r="4049" spans="4:4">
      <c r="D4049" s="238"/>
    </row>
    <row r="4050" spans="4:4">
      <c r="D4050" s="238"/>
    </row>
    <row r="4051" spans="4:4">
      <c r="D4051" s="238"/>
    </row>
    <row r="4052" spans="4:4">
      <c r="D4052" s="238"/>
    </row>
    <row r="4053" spans="4:4">
      <c r="D4053" s="238"/>
    </row>
    <row r="4054" spans="4:4">
      <c r="D4054" s="238"/>
    </row>
    <row r="4055" spans="4:4">
      <c r="D4055" s="238"/>
    </row>
    <row r="4056" spans="4:4">
      <c r="D4056" s="238"/>
    </row>
    <row r="4057" spans="4:4">
      <c r="D4057" s="238"/>
    </row>
    <row r="4058" spans="4:4">
      <c r="D4058" s="238"/>
    </row>
    <row r="4059" spans="4:4">
      <c r="D4059" s="238"/>
    </row>
    <row r="4060" spans="4:4">
      <c r="D4060" s="238"/>
    </row>
    <row r="4061" spans="4:4">
      <c r="D4061" s="238"/>
    </row>
    <row r="4062" spans="4:4">
      <c r="D4062" s="238"/>
    </row>
    <row r="4063" spans="4:4">
      <c r="D4063" s="238"/>
    </row>
    <row r="4064" spans="4:4">
      <c r="D4064" s="238"/>
    </row>
    <row r="4065" spans="4:4">
      <c r="D4065" s="238"/>
    </row>
    <row r="4066" spans="4:4">
      <c r="D4066" s="238"/>
    </row>
    <row r="4067" spans="4:4">
      <c r="D4067" s="238"/>
    </row>
    <row r="4068" spans="4:4">
      <c r="D4068" s="238"/>
    </row>
    <row r="4069" spans="4:4">
      <c r="D4069" s="238"/>
    </row>
    <row r="4070" spans="4:4">
      <c r="D4070" s="238"/>
    </row>
    <row r="4071" spans="4:4">
      <c r="D4071" s="238"/>
    </row>
    <row r="4072" spans="4:4">
      <c r="D4072" s="238"/>
    </row>
    <row r="4073" spans="4:4">
      <c r="D4073" s="238"/>
    </row>
    <row r="4074" spans="4:4">
      <c r="D4074" s="238"/>
    </row>
    <row r="4075" spans="4:4">
      <c r="D4075" s="238"/>
    </row>
    <row r="4076" spans="4:4">
      <c r="D4076" s="238"/>
    </row>
    <row r="4077" spans="4:4">
      <c r="D4077" s="238"/>
    </row>
    <row r="4078" spans="4:4">
      <c r="D4078" s="238"/>
    </row>
    <row r="4079" spans="4:4">
      <c r="D4079" s="238"/>
    </row>
    <row r="4080" spans="4:4">
      <c r="D4080" s="238"/>
    </row>
    <row r="4081" spans="4:4">
      <c r="D4081" s="238"/>
    </row>
    <row r="4082" spans="4:4">
      <c r="D4082" s="238"/>
    </row>
    <row r="4083" spans="4:4">
      <c r="D4083" s="238"/>
    </row>
    <row r="4084" spans="4:4">
      <c r="D4084" s="238"/>
    </row>
    <row r="4085" spans="4:4">
      <c r="D4085" s="238"/>
    </row>
    <row r="4086" spans="4:4">
      <c r="D4086" s="238"/>
    </row>
    <row r="4087" spans="4:4">
      <c r="D4087" s="238"/>
    </row>
    <row r="4088" spans="4:4">
      <c r="D4088" s="238"/>
    </row>
    <row r="4089" spans="4:4">
      <c r="D4089" s="238"/>
    </row>
    <row r="4090" spans="4:4">
      <c r="D4090" s="238"/>
    </row>
    <row r="4091" spans="4:4">
      <c r="D4091" s="238"/>
    </row>
    <row r="4092" spans="4:4">
      <c r="D4092" s="238"/>
    </row>
    <row r="4093" spans="4:4">
      <c r="D4093" s="238"/>
    </row>
    <row r="4094" spans="4:4">
      <c r="D4094" s="238"/>
    </row>
    <row r="4095" spans="4:4">
      <c r="D4095" s="238"/>
    </row>
    <row r="4096" spans="4:4">
      <c r="D4096" s="238"/>
    </row>
    <row r="4097" spans="4:4">
      <c r="D4097" s="238"/>
    </row>
    <row r="4098" spans="4:4">
      <c r="D4098" s="238"/>
    </row>
    <row r="4099" spans="4:4">
      <c r="D4099" s="238"/>
    </row>
    <row r="4100" spans="4:4">
      <c r="D4100" s="238"/>
    </row>
    <row r="4101" spans="4:4">
      <c r="D4101" s="238"/>
    </row>
    <row r="4102" spans="4:4">
      <c r="D4102" s="238"/>
    </row>
    <row r="4103" spans="4:4">
      <c r="D4103" s="238"/>
    </row>
    <row r="4104" spans="4:4">
      <c r="D4104" s="238"/>
    </row>
    <row r="4105" spans="4:4">
      <c r="D4105" s="238"/>
    </row>
    <row r="4106" spans="4:4">
      <c r="D4106" s="238"/>
    </row>
    <row r="4107" spans="4:4">
      <c r="D4107" s="238"/>
    </row>
    <row r="4108" spans="4:4">
      <c r="D4108" s="238"/>
    </row>
    <row r="4109" spans="4:4">
      <c r="D4109" s="238"/>
    </row>
    <row r="4110" spans="4:4">
      <c r="D4110" s="238"/>
    </row>
    <row r="4111" spans="4:4">
      <c r="D4111" s="238"/>
    </row>
    <row r="4112" spans="4:4">
      <c r="D4112" s="238"/>
    </row>
    <row r="4113" spans="4:4">
      <c r="D4113" s="238"/>
    </row>
    <row r="4114" spans="4:4">
      <c r="D4114" s="238"/>
    </row>
    <row r="4115" spans="4:4">
      <c r="D4115" s="238"/>
    </row>
    <row r="4116" spans="4:4">
      <c r="D4116" s="238"/>
    </row>
    <row r="4117" spans="4:4">
      <c r="D4117" s="238"/>
    </row>
    <row r="4118" spans="4:4">
      <c r="D4118" s="238"/>
    </row>
    <row r="4119" spans="4:4">
      <c r="D4119" s="238"/>
    </row>
    <row r="4120" spans="4:4">
      <c r="D4120" s="238"/>
    </row>
    <row r="4121" spans="4:4">
      <c r="D4121" s="238"/>
    </row>
    <row r="4122" spans="4:4">
      <c r="D4122" s="238"/>
    </row>
    <row r="4123" spans="4:4">
      <c r="D4123" s="238"/>
    </row>
    <row r="4124" spans="4:4">
      <c r="D4124" s="238"/>
    </row>
    <row r="4125" spans="4:4">
      <c r="D4125" s="238"/>
    </row>
    <row r="4126" spans="4:4">
      <c r="D4126" s="238"/>
    </row>
    <row r="4127" spans="4:4">
      <c r="D4127" s="238"/>
    </row>
    <row r="4128" spans="4:4">
      <c r="D4128" s="238"/>
    </row>
    <row r="4129" spans="4:4">
      <c r="D4129" s="238"/>
    </row>
    <row r="4130" spans="4:4">
      <c r="D4130" s="238"/>
    </row>
    <row r="4131" spans="4:4">
      <c r="D4131" s="238"/>
    </row>
    <row r="4132" spans="4:4">
      <c r="D4132" s="238"/>
    </row>
    <row r="4133" spans="4:4">
      <c r="D4133" s="238"/>
    </row>
    <row r="4134" spans="4:4">
      <c r="D4134" s="238"/>
    </row>
    <row r="4135" spans="4:4">
      <c r="D4135" s="238"/>
    </row>
    <row r="4136" spans="4:4">
      <c r="D4136" s="238"/>
    </row>
    <row r="4137" spans="4:4">
      <c r="D4137" s="238"/>
    </row>
    <row r="4138" spans="4:4">
      <c r="D4138" s="238"/>
    </row>
    <row r="4139" spans="4:4">
      <c r="D4139" s="238"/>
    </row>
    <row r="4140" spans="4:4">
      <c r="D4140" s="238"/>
    </row>
    <row r="4141" spans="4:4">
      <c r="D4141" s="238"/>
    </row>
    <row r="4142" spans="4:4">
      <c r="D4142" s="238"/>
    </row>
    <row r="4143" spans="4:4">
      <c r="D4143" s="238"/>
    </row>
    <row r="4144" spans="4:4">
      <c r="D4144" s="238"/>
    </row>
    <row r="4145" spans="4:4">
      <c r="D4145" s="238"/>
    </row>
    <row r="4146" spans="4:4">
      <c r="D4146" s="238"/>
    </row>
    <row r="4147" spans="4:4">
      <c r="D4147" s="238"/>
    </row>
    <row r="4148" spans="4:4">
      <c r="D4148" s="238"/>
    </row>
    <row r="4149" spans="4:4">
      <c r="D4149" s="238"/>
    </row>
    <row r="4150" spans="4:4">
      <c r="D4150" s="238"/>
    </row>
    <row r="4151" spans="4:4">
      <c r="D4151" s="238"/>
    </row>
    <row r="4152" spans="4:4">
      <c r="D4152" s="238"/>
    </row>
    <row r="4153" spans="4:4">
      <c r="D4153" s="238"/>
    </row>
    <row r="4154" spans="4:4">
      <c r="D4154" s="238"/>
    </row>
    <row r="4155" spans="4:4">
      <c r="D4155" s="238"/>
    </row>
    <row r="4156" spans="4:4">
      <c r="D4156" s="238"/>
    </row>
    <row r="4157" spans="4:4">
      <c r="D4157" s="238"/>
    </row>
    <row r="4158" spans="4:4">
      <c r="D4158" s="238"/>
    </row>
    <row r="4159" spans="4:4">
      <c r="D4159" s="238"/>
    </row>
    <row r="4160" spans="4:4">
      <c r="D4160" s="238"/>
    </row>
    <row r="4161" spans="4:4">
      <c r="D4161" s="238"/>
    </row>
    <row r="4162" spans="4:4">
      <c r="D4162" s="238"/>
    </row>
    <row r="4163" spans="4:4">
      <c r="D4163" s="238"/>
    </row>
    <row r="4164" spans="4:4">
      <c r="D4164" s="238"/>
    </row>
    <row r="4165" spans="4:4">
      <c r="D4165" s="238"/>
    </row>
    <row r="4166" spans="4:4">
      <c r="D4166" s="238"/>
    </row>
    <row r="4167" spans="4:4">
      <c r="D4167" s="238"/>
    </row>
    <row r="4168" spans="4:4">
      <c r="D4168" s="238"/>
    </row>
    <row r="4169" spans="4:4">
      <c r="D4169" s="238"/>
    </row>
    <row r="4170" spans="4:4">
      <c r="D4170" s="238"/>
    </row>
    <row r="4171" spans="4:4">
      <c r="D4171" s="238"/>
    </row>
    <row r="4172" spans="4:4">
      <c r="D4172" s="238"/>
    </row>
    <row r="4173" spans="4:4">
      <c r="D4173" s="238"/>
    </row>
    <row r="4174" spans="4:4">
      <c r="D4174" s="238"/>
    </row>
    <row r="4175" spans="4:4">
      <c r="D4175" s="238"/>
    </row>
    <row r="4176" spans="4:4">
      <c r="D4176" s="238"/>
    </row>
    <row r="4177" spans="4:4">
      <c r="D4177" s="238"/>
    </row>
    <row r="4178" spans="4:4">
      <c r="D4178" s="238"/>
    </row>
    <row r="4179" spans="4:4">
      <c r="D4179" s="238"/>
    </row>
    <row r="4180" spans="4:4">
      <c r="D4180" s="238"/>
    </row>
    <row r="4181" spans="4:4">
      <c r="D4181" s="238"/>
    </row>
    <row r="4182" spans="4:4">
      <c r="D4182" s="238"/>
    </row>
    <row r="4183" spans="4:4">
      <c r="D4183" s="238"/>
    </row>
    <row r="4184" spans="4:4">
      <c r="D4184" s="238"/>
    </row>
    <row r="4185" spans="4:4">
      <c r="D4185" s="238"/>
    </row>
    <row r="4186" spans="4:4">
      <c r="D4186" s="238"/>
    </row>
    <row r="4187" spans="4:4">
      <c r="D4187" s="238"/>
    </row>
    <row r="4188" spans="4:4">
      <c r="D4188" s="238"/>
    </row>
    <row r="4189" spans="4:4">
      <c r="D4189" s="238"/>
    </row>
    <row r="4190" spans="4:4">
      <c r="D4190" s="238"/>
    </row>
    <row r="4191" spans="4:4">
      <c r="D4191" s="238"/>
    </row>
    <row r="4192" spans="4:4">
      <c r="D4192" s="238"/>
    </row>
    <row r="4193" spans="4:4">
      <c r="D4193" s="238"/>
    </row>
    <row r="4194" spans="4:4">
      <c r="D4194" s="238"/>
    </row>
    <row r="4195" spans="4:4">
      <c r="D4195" s="238"/>
    </row>
    <row r="4196" spans="4:4">
      <c r="D4196" s="238"/>
    </row>
    <row r="4197" spans="4:4">
      <c r="D4197" s="238"/>
    </row>
    <row r="4198" spans="4:4">
      <c r="D4198" s="238"/>
    </row>
    <row r="4199" spans="4:4">
      <c r="D4199" s="238"/>
    </row>
    <row r="4200" spans="4:4">
      <c r="D4200" s="238"/>
    </row>
    <row r="4201" spans="4:4">
      <c r="D4201" s="238"/>
    </row>
    <row r="4202" spans="4:4">
      <c r="D4202" s="238"/>
    </row>
    <row r="4203" spans="4:4">
      <c r="D4203" s="238"/>
    </row>
    <row r="4204" spans="4:4">
      <c r="D4204" s="238"/>
    </row>
    <row r="4205" spans="4:4">
      <c r="D4205" s="238"/>
    </row>
    <row r="4206" spans="4:4">
      <c r="D4206" s="238"/>
    </row>
    <row r="4207" spans="4:4">
      <c r="D4207" s="238"/>
    </row>
    <row r="4208" spans="4:4">
      <c r="D4208" s="238"/>
    </row>
    <row r="4209" spans="4:4">
      <c r="D4209" s="238"/>
    </row>
    <row r="4210" spans="4:4">
      <c r="D4210" s="238"/>
    </row>
    <row r="4211" spans="4:4">
      <c r="D4211" s="238"/>
    </row>
    <row r="4212" spans="4:4">
      <c r="D4212" s="238"/>
    </row>
    <row r="4213" spans="4:4">
      <c r="D4213" s="238"/>
    </row>
    <row r="4214" spans="4:4">
      <c r="D4214" s="238"/>
    </row>
    <row r="4215" spans="4:4">
      <c r="D4215" s="238"/>
    </row>
    <row r="4216" spans="4:4">
      <c r="D4216" s="238"/>
    </row>
    <row r="4217" spans="4:4">
      <c r="D4217" s="238"/>
    </row>
    <row r="4218" spans="4:4">
      <c r="D4218" s="238"/>
    </row>
    <row r="4219" spans="4:4">
      <c r="D4219" s="238"/>
    </row>
    <row r="4220" spans="4:4">
      <c r="D4220" s="238"/>
    </row>
    <row r="4221" spans="4:4">
      <c r="D4221" s="238"/>
    </row>
    <row r="4222" spans="4:4">
      <c r="D4222" s="238"/>
    </row>
    <row r="4223" spans="4:4">
      <c r="D4223" s="238"/>
    </row>
    <row r="4224" spans="4:4">
      <c r="D4224" s="238"/>
    </row>
    <row r="4225" spans="4:4">
      <c r="D4225" s="238"/>
    </row>
    <row r="4226" spans="4:4">
      <c r="D4226" s="238"/>
    </row>
    <row r="4227" spans="4:4">
      <c r="D4227" s="238"/>
    </row>
    <row r="4228" spans="4:4">
      <c r="D4228" s="238"/>
    </row>
    <row r="4229" spans="4:4">
      <c r="D4229" s="238"/>
    </row>
    <row r="4230" spans="4:4">
      <c r="D4230" s="238"/>
    </row>
    <row r="4231" spans="4:4">
      <c r="D4231" s="238"/>
    </row>
    <row r="4232" spans="4:4">
      <c r="D4232" s="238"/>
    </row>
    <row r="4233" spans="4:4">
      <c r="D4233" s="238"/>
    </row>
    <row r="4234" spans="4:4">
      <c r="D4234" s="238"/>
    </row>
    <row r="4235" spans="4:4">
      <c r="D4235" s="238"/>
    </row>
    <row r="4236" spans="4:4">
      <c r="D4236" s="238"/>
    </row>
    <row r="4237" spans="4:4">
      <c r="D4237" s="238"/>
    </row>
    <row r="4238" spans="4:4">
      <c r="D4238" s="238"/>
    </row>
    <row r="4239" spans="4:4">
      <c r="D4239" s="238"/>
    </row>
    <row r="4240" spans="4:4">
      <c r="D4240" s="238"/>
    </row>
    <row r="4241" spans="4:4">
      <c r="D4241" s="238"/>
    </row>
    <row r="4242" spans="4:4">
      <c r="D4242" s="238"/>
    </row>
    <row r="4243" spans="4:4">
      <c r="D4243" s="238"/>
    </row>
    <row r="4244" spans="4:4">
      <c r="D4244" s="238"/>
    </row>
    <row r="4245" spans="4:4">
      <c r="D4245" s="238"/>
    </row>
    <row r="4246" spans="4:4">
      <c r="D4246" s="238"/>
    </row>
    <row r="4247" spans="4:4">
      <c r="D4247" s="238"/>
    </row>
    <row r="4248" spans="4:4">
      <c r="D4248" s="238"/>
    </row>
    <row r="4249" spans="4:4">
      <c r="D4249" s="238"/>
    </row>
    <row r="4250" spans="4:4">
      <c r="D4250" s="238"/>
    </row>
    <row r="4251" spans="4:4">
      <c r="D4251" s="238"/>
    </row>
    <row r="4252" spans="4:4">
      <c r="D4252" s="238"/>
    </row>
    <row r="4253" spans="4:4">
      <c r="D4253" s="238"/>
    </row>
    <row r="4254" spans="4:4">
      <c r="D4254" s="238"/>
    </row>
    <row r="4255" spans="4:4">
      <c r="D4255" s="238"/>
    </row>
    <row r="4256" spans="4:4">
      <c r="D4256" s="238"/>
    </row>
    <row r="4257" spans="4:4">
      <c r="D4257" s="238"/>
    </row>
    <row r="4258" spans="4:4">
      <c r="D4258" s="238"/>
    </row>
    <row r="4259" spans="4:4">
      <c r="D4259" s="238"/>
    </row>
    <row r="4260" spans="4:4">
      <c r="D4260" s="238"/>
    </row>
    <row r="4261" spans="4:4">
      <c r="D4261" s="238"/>
    </row>
    <row r="4262" spans="4:4">
      <c r="D4262" s="238"/>
    </row>
    <row r="4263" spans="4:4">
      <c r="D4263" s="238"/>
    </row>
    <row r="4264" spans="4:4">
      <c r="D4264" s="238"/>
    </row>
    <row r="4265" spans="4:4">
      <c r="D4265" s="238"/>
    </row>
    <row r="4266" spans="4:4">
      <c r="D4266" s="238"/>
    </row>
    <row r="4267" spans="4:4">
      <c r="D4267" s="238"/>
    </row>
    <row r="4268" spans="4:4">
      <c r="D4268" s="238"/>
    </row>
    <row r="4269" spans="4:4">
      <c r="D4269" s="238"/>
    </row>
    <row r="4270" spans="4:4">
      <c r="D4270" s="238"/>
    </row>
    <row r="4271" spans="4:4">
      <c r="D4271" s="238"/>
    </row>
    <row r="4272" spans="4:4">
      <c r="D4272" s="238"/>
    </row>
    <row r="4273" spans="4:4">
      <c r="D4273" s="238"/>
    </row>
    <row r="4274" spans="4:4">
      <c r="D4274" s="238"/>
    </row>
    <row r="4275" spans="4:4">
      <c r="D4275" s="238"/>
    </row>
    <row r="4276" spans="4:4">
      <c r="D4276" s="238"/>
    </row>
    <row r="4277" spans="4:4">
      <c r="D4277" s="238"/>
    </row>
    <row r="4278" spans="4:4">
      <c r="D4278" s="238"/>
    </row>
    <row r="4279" spans="4:4">
      <c r="D4279" s="238"/>
    </row>
    <row r="4280" spans="4:4">
      <c r="D4280" s="238"/>
    </row>
    <row r="4281" spans="4:4">
      <c r="D4281" s="238"/>
    </row>
    <row r="4282" spans="4:4">
      <c r="D4282" s="238"/>
    </row>
    <row r="4283" spans="4:4">
      <c r="D4283" s="238"/>
    </row>
    <row r="4284" spans="4:4">
      <c r="D4284" s="238"/>
    </row>
    <row r="4285" spans="4:4">
      <c r="D4285" s="238"/>
    </row>
    <row r="4286" spans="4:4">
      <c r="D4286" s="238"/>
    </row>
    <row r="4287" spans="4:4">
      <c r="D4287" s="238"/>
    </row>
    <row r="4288" spans="4:4">
      <c r="D4288" s="238"/>
    </row>
    <row r="4289" spans="4:4">
      <c r="D4289" s="238"/>
    </row>
    <row r="4290" spans="4:4">
      <c r="D4290" s="238"/>
    </row>
    <row r="4291" spans="4:4">
      <c r="D4291" s="238"/>
    </row>
    <row r="4292" spans="4:4">
      <c r="D4292" s="238"/>
    </row>
    <row r="4293" spans="4:4">
      <c r="D4293" s="238"/>
    </row>
    <row r="4294" spans="4:4">
      <c r="D4294" s="238"/>
    </row>
    <row r="4295" spans="4:4">
      <c r="D4295" s="238"/>
    </row>
    <row r="4296" spans="4:4">
      <c r="D4296" s="238"/>
    </row>
    <row r="4297" spans="4:4">
      <c r="D4297" s="238"/>
    </row>
    <row r="4298" spans="4:4">
      <c r="D4298" s="238"/>
    </row>
    <row r="4299" spans="4:4">
      <c r="D4299" s="238"/>
    </row>
    <row r="4300" spans="4:4">
      <c r="D4300" s="238"/>
    </row>
    <row r="4301" spans="4:4">
      <c r="D4301" s="238"/>
    </row>
    <row r="4302" spans="4:4">
      <c r="D4302" s="238"/>
    </row>
    <row r="4303" spans="4:4">
      <c r="D4303" s="238"/>
    </row>
    <row r="4304" spans="4:4">
      <c r="D4304" s="238"/>
    </row>
    <row r="4305" spans="4:4">
      <c r="D4305" s="238"/>
    </row>
    <row r="4306" spans="4:4">
      <c r="D4306" s="238"/>
    </row>
    <row r="4307" spans="4:4">
      <c r="D4307" s="238"/>
    </row>
    <row r="4308" spans="4:4">
      <c r="D4308" s="238"/>
    </row>
    <row r="4309" spans="4:4">
      <c r="D4309" s="238"/>
    </row>
    <row r="4310" spans="4:4">
      <c r="D4310" s="238"/>
    </row>
    <row r="4311" spans="4:4">
      <c r="D4311" s="238"/>
    </row>
    <row r="4312" spans="4:4">
      <c r="D4312" s="238"/>
    </row>
    <row r="4313" spans="4:4">
      <c r="D4313" s="238"/>
    </row>
    <row r="4314" spans="4:4">
      <c r="D4314" s="238"/>
    </row>
    <row r="4315" spans="4:4">
      <c r="D4315" s="238"/>
    </row>
    <row r="4316" spans="4:4">
      <c r="D4316" s="238"/>
    </row>
    <row r="4317" spans="4:4">
      <c r="D4317" s="238"/>
    </row>
    <row r="4318" spans="4:4">
      <c r="D4318" s="238"/>
    </row>
    <row r="4319" spans="4:4">
      <c r="D4319" s="238"/>
    </row>
    <row r="4320" spans="4:4">
      <c r="D4320" s="238"/>
    </row>
    <row r="4321" spans="4:4">
      <c r="D4321" s="238"/>
    </row>
    <row r="4322" spans="4:4">
      <c r="D4322" s="238"/>
    </row>
    <row r="4323" spans="4:4">
      <c r="D4323" s="238"/>
    </row>
    <row r="4324" spans="4:4">
      <c r="D4324" s="238"/>
    </row>
    <row r="4325" spans="4:4">
      <c r="D4325" s="238"/>
    </row>
    <row r="4326" spans="4:4">
      <c r="D4326" s="238"/>
    </row>
    <row r="4327" spans="4:4">
      <c r="D4327" s="238"/>
    </row>
    <row r="4328" spans="4:4">
      <c r="D4328" s="238"/>
    </row>
    <row r="4329" spans="4:4">
      <c r="D4329" s="238"/>
    </row>
    <row r="4330" spans="4:4">
      <c r="D4330" s="238"/>
    </row>
    <row r="4331" spans="4:4">
      <c r="D4331" s="238"/>
    </row>
    <row r="4332" spans="4:4">
      <c r="D4332" s="238"/>
    </row>
    <row r="4333" spans="4:4">
      <c r="D4333" s="238"/>
    </row>
    <row r="4334" spans="4:4">
      <c r="D4334" s="238"/>
    </row>
    <row r="4335" spans="4:4">
      <c r="D4335" s="238"/>
    </row>
    <row r="4336" spans="4:4">
      <c r="D4336" s="238"/>
    </row>
    <row r="4337" spans="4:4">
      <c r="D4337" s="238"/>
    </row>
    <row r="4338" spans="4:4">
      <c r="D4338" s="238"/>
    </row>
    <row r="4339" spans="4:4">
      <c r="D4339" s="238"/>
    </row>
    <row r="4340" spans="4:4">
      <c r="D4340" s="238"/>
    </row>
    <row r="4341" spans="4:4">
      <c r="D4341" s="238"/>
    </row>
    <row r="4342" spans="4:4">
      <c r="D4342" s="238"/>
    </row>
    <row r="4343" spans="4:4">
      <c r="D4343" s="238"/>
    </row>
    <row r="4344" spans="4:4">
      <c r="D4344" s="238"/>
    </row>
    <row r="4345" spans="4:4">
      <c r="D4345" s="238"/>
    </row>
    <row r="4346" spans="4:4">
      <c r="D4346" s="238"/>
    </row>
    <row r="4347" spans="4:4">
      <c r="D4347" s="238"/>
    </row>
    <row r="4348" spans="4:4">
      <c r="D4348" s="238"/>
    </row>
    <row r="4349" spans="4:4">
      <c r="D4349" s="238"/>
    </row>
    <row r="4350" spans="4:4">
      <c r="D4350" s="238"/>
    </row>
    <row r="4351" spans="4:4">
      <c r="D4351" s="238"/>
    </row>
    <row r="4352" spans="4:4">
      <c r="D4352" s="238"/>
    </row>
    <row r="4353" spans="4:4">
      <c r="D4353" s="238"/>
    </row>
    <row r="4354" spans="4:4">
      <c r="D4354" s="238"/>
    </row>
    <row r="4355" spans="4:4">
      <c r="D4355" s="238"/>
    </row>
    <row r="4356" spans="4:4">
      <c r="D4356" s="238"/>
    </row>
    <row r="4357" spans="4:4">
      <c r="D4357" s="238"/>
    </row>
    <row r="4358" spans="4:4">
      <c r="D4358" s="238"/>
    </row>
    <row r="4359" spans="4:4">
      <c r="D4359" s="238"/>
    </row>
    <row r="4360" spans="4:4">
      <c r="D4360" s="238"/>
    </row>
    <row r="4361" spans="4:4">
      <c r="D4361" s="238"/>
    </row>
    <row r="4362" spans="4:4">
      <c r="D4362" s="238"/>
    </row>
    <row r="4363" spans="4:4">
      <c r="D4363" s="238"/>
    </row>
    <row r="4364" spans="4:4">
      <c r="D4364" s="238"/>
    </row>
    <row r="4365" spans="4:4">
      <c r="D4365" s="238"/>
    </row>
    <row r="4366" spans="4:4">
      <c r="D4366" s="238"/>
    </row>
    <row r="4367" spans="4:4">
      <c r="D4367" s="238"/>
    </row>
    <row r="4368" spans="4:4">
      <c r="D4368" s="238"/>
    </row>
    <row r="4369" spans="4:4">
      <c r="D4369" s="238"/>
    </row>
    <row r="4370" spans="4:4">
      <c r="D4370" s="238"/>
    </row>
    <row r="4371" spans="4:4">
      <c r="D4371" s="238"/>
    </row>
    <row r="4372" spans="4:4">
      <c r="D4372" s="238"/>
    </row>
    <row r="4373" spans="4:4">
      <c r="D4373" s="238"/>
    </row>
    <row r="4374" spans="4:4">
      <c r="D4374" s="238"/>
    </row>
    <row r="4375" spans="4:4">
      <c r="D4375" s="238"/>
    </row>
    <row r="4376" spans="4:4">
      <c r="D4376" s="238"/>
    </row>
    <row r="4377" spans="4:4">
      <c r="D4377" s="238"/>
    </row>
    <row r="4378" spans="4:4">
      <c r="D4378" s="238"/>
    </row>
    <row r="4379" spans="4:4">
      <c r="D4379" s="238"/>
    </row>
    <row r="4380" spans="4:4">
      <c r="D4380" s="238"/>
    </row>
    <row r="4381" spans="4:4">
      <c r="D4381" s="238"/>
    </row>
    <row r="4382" spans="4:4">
      <c r="D4382" s="238"/>
    </row>
    <row r="4383" spans="4:4">
      <c r="D4383" s="238"/>
    </row>
    <row r="4384" spans="4:4">
      <c r="D4384" s="238"/>
    </row>
    <row r="4385" spans="4:4">
      <c r="D4385" s="238"/>
    </row>
    <row r="4386" spans="4:4">
      <c r="D4386" s="238"/>
    </row>
    <row r="4387" spans="4:4">
      <c r="D4387" s="238"/>
    </row>
    <row r="4388" spans="4:4">
      <c r="D4388" s="238"/>
    </row>
    <row r="4389" spans="4:4">
      <c r="D4389" s="238"/>
    </row>
    <row r="4390" spans="4:4">
      <c r="D4390" s="238"/>
    </row>
    <row r="4391" spans="4:4">
      <c r="D4391" s="238"/>
    </row>
    <row r="4392" spans="4:4">
      <c r="D4392" s="238"/>
    </row>
    <row r="4393" spans="4:4">
      <c r="D4393" s="238"/>
    </row>
    <row r="4394" spans="4:4">
      <c r="D4394" s="238"/>
    </row>
    <row r="4395" spans="4:4">
      <c r="D4395" s="238"/>
    </row>
    <row r="4396" spans="4:4">
      <c r="D4396" s="238"/>
    </row>
    <row r="4397" spans="4:4">
      <c r="D4397" s="238"/>
    </row>
    <row r="4398" spans="4:4">
      <c r="D4398" s="238"/>
    </row>
    <row r="4399" spans="4:4">
      <c r="D4399" s="238"/>
    </row>
    <row r="4400" spans="4:4">
      <c r="D4400" s="238"/>
    </row>
    <row r="4401" spans="4:4">
      <c r="D4401" s="238"/>
    </row>
    <row r="4402" spans="4:4">
      <c r="D4402" s="238"/>
    </row>
    <row r="4403" spans="4:4">
      <c r="D4403" s="238"/>
    </row>
    <row r="4404" spans="4:4">
      <c r="D4404" s="238"/>
    </row>
    <row r="4405" spans="4:4">
      <c r="D4405" s="238"/>
    </row>
    <row r="4406" spans="4:4">
      <c r="D4406" s="238"/>
    </row>
    <row r="4407" spans="4:4">
      <c r="D4407" s="238"/>
    </row>
    <row r="4408" spans="4:4">
      <c r="D4408" s="238"/>
    </row>
    <row r="4409" spans="4:4">
      <c r="D4409" s="238"/>
    </row>
    <row r="4410" spans="4:4">
      <c r="D4410" s="238"/>
    </row>
    <row r="4411" spans="4:4">
      <c r="D4411" s="238"/>
    </row>
    <row r="4412" spans="4:4">
      <c r="D4412" s="238"/>
    </row>
    <row r="4413" spans="4:4">
      <c r="D4413" s="238"/>
    </row>
    <row r="4414" spans="4:4">
      <c r="D4414" s="238"/>
    </row>
    <row r="4415" spans="4:4">
      <c r="D4415" s="238"/>
    </row>
    <row r="4416" spans="4:4">
      <c r="D4416" s="238"/>
    </row>
    <row r="4417" spans="4:4">
      <c r="D4417" s="238"/>
    </row>
    <row r="4418" spans="4:4">
      <c r="D4418" s="238"/>
    </row>
    <row r="4419" spans="4:4">
      <c r="D4419" s="238"/>
    </row>
    <row r="4420" spans="4:4">
      <c r="D4420" s="238"/>
    </row>
    <row r="4421" spans="4:4">
      <c r="D4421" s="238"/>
    </row>
    <row r="4422" spans="4:4">
      <c r="D4422" s="238"/>
    </row>
    <row r="4423" spans="4:4">
      <c r="D4423" s="238"/>
    </row>
    <row r="4424" spans="4:4">
      <c r="D4424" s="238"/>
    </row>
    <row r="4425" spans="4:4">
      <c r="D4425" s="238"/>
    </row>
    <row r="4426" spans="4:4">
      <c r="D4426" s="238"/>
    </row>
    <row r="4427" spans="4:4">
      <c r="D4427" s="238"/>
    </row>
    <row r="4428" spans="4:4">
      <c r="D4428" s="238"/>
    </row>
    <row r="4429" spans="4:4">
      <c r="D4429" s="238"/>
    </row>
    <row r="4430" spans="4:4">
      <c r="D4430" s="238"/>
    </row>
    <row r="4431" spans="4:4">
      <c r="D4431" s="238"/>
    </row>
    <row r="4432" spans="4:4">
      <c r="D4432" s="238"/>
    </row>
    <row r="4433" spans="4:4">
      <c r="D4433" s="238"/>
    </row>
    <row r="4434" spans="4:4">
      <c r="D4434" s="238"/>
    </row>
    <row r="4435" spans="4:4">
      <c r="D4435" s="238"/>
    </row>
    <row r="4436" spans="4:4">
      <c r="D4436" s="238"/>
    </row>
    <row r="4437" spans="4:4">
      <c r="D4437" s="238"/>
    </row>
    <row r="4438" spans="4:4">
      <c r="D4438" s="238"/>
    </row>
    <row r="4439" spans="4:4">
      <c r="D4439" s="238"/>
    </row>
    <row r="4440" spans="4:4">
      <c r="D4440" s="238"/>
    </row>
    <row r="4441" spans="4:4">
      <c r="D4441" s="238"/>
    </row>
    <row r="4442" spans="4:4">
      <c r="D4442" s="238"/>
    </row>
    <row r="4443" spans="4:4">
      <c r="D4443" s="238"/>
    </row>
    <row r="4444" spans="4:4">
      <c r="D4444" s="238"/>
    </row>
    <row r="4445" spans="4:4">
      <c r="D4445" s="238"/>
    </row>
    <row r="4446" spans="4:4">
      <c r="D4446" s="238"/>
    </row>
    <row r="4447" spans="4:4">
      <c r="D4447" s="238"/>
    </row>
    <row r="4448" spans="4:4">
      <c r="D4448" s="238"/>
    </row>
    <row r="4449" spans="4:4">
      <c r="D4449" s="238"/>
    </row>
    <row r="4450" spans="4:4">
      <c r="D4450" s="238"/>
    </row>
    <row r="4451" spans="4:4">
      <c r="D4451" s="238"/>
    </row>
    <row r="4452" spans="4:4">
      <c r="D4452" s="238"/>
    </row>
    <row r="4453" spans="4:4">
      <c r="D4453" s="238"/>
    </row>
    <row r="4454" spans="4:4">
      <c r="D4454" s="238"/>
    </row>
    <row r="4455" spans="4:4">
      <c r="D4455" s="238"/>
    </row>
    <row r="4456" spans="4:4">
      <c r="D4456" s="238"/>
    </row>
    <row r="4457" spans="4:4">
      <c r="D4457" s="238"/>
    </row>
    <row r="4458" spans="4:4">
      <c r="D4458" s="238"/>
    </row>
    <row r="4459" spans="4:4">
      <c r="D4459" s="238"/>
    </row>
    <row r="4460" spans="4:4">
      <c r="D4460" s="238"/>
    </row>
    <row r="4461" spans="4:4">
      <c r="D4461" s="238"/>
    </row>
    <row r="4462" spans="4:4">
      <c r="D4462" s="238"/>
    </row>
    <row r="4463" spans="4:4">
      <c r="D4463" s="238"/>
    </row>
    <row r="4464" spans="4:4">
      <c r="D4464" s="238"/>
    </row>
    <row r="4465" spans="4:4">
      <c r="D4465" s="238"/>
    </row>
    <row r="4466" spans="4:4">
      <c r="D4466" s="238"/>
    </row>
    <row r="4467" spans="4:4">
      <c r="D4467" s="238"/>
    </row>
    <row r="4468" spans="4:4">
      <c r="D4468" s="238"/>
    </row>
    <row r="4469" spans="4:4">
      <c r="D4469" s="238"/>
    </row>
    <row r="4470" spans="4:4">
      <c r="D4470" s="238"/>
    </row>
    <row r="4471" spans="4:4">
      <c r="D4471" s="238"/>
    </row>
    <row r="4472" spans="4:4">
      <c r="D4472" s="238"/>
    </row>
    <row r="4473" spans="4:4">
      <c r="D4473" s="238"/>
    </row>
    <row r="4474" spans="4:4">
      <c r="D4474" s="238"/>
    </row>
    <row r="4475" spans="4:4">
      <c r="D4475" s="238"/>
    </row>
    <row r="4476" spans="4:4">
      <c r="D4476" s="238"/>
    </row>
    <row r="4477" spans="4:4">
      <c r="D4477" s="238"/>
    </row>
    <row r="4478" spans="4:4">
      <c r="D4478" s="238"/>
    </row>
    <row r="4479" spans="4:4">
      <c r="D4479" s="238"/>
    </row>
    <row r="4480" spans="4:4">
      <c r="D4480" s="238"/>
    </row>
    <row r="4481" spans="4:4">
      <c r="D4481" s="238"/>
    </row>
    <row r="4482" spans="4:4">
      <c r="D4482" s="238"/>
    </row>
    <row r="4483" spans="4:4">
      <c r="D4483" s="238"/>
    </row>
    <row r="4484" spans="4:4">
      <c r="D4484" s="238"/>
    </row>
    <row r="4485" spans="4:4">
      <c r="D4485" s="238"/>
    </row>
    <row r="4486" spans="4:4">
      <c r="D4486" s="238"/>
    </row>
    <row r="4487" spans="4:4">
      <c r="D4487" s="238"/>
    </row>
    <row r="4488" spans="4:4">
      <c r="D4488" s="238"/>
    </row>
    <row r="4489" spans="4:4">
      <c r="D4489" s="238"/>
    </row>
    <row r="4490" spans="4:4">
      <c r="D4490" s="238"/>
    </row>
    <row r="4491" spans="4:4">
      <c r="D4491" s="238"/>
    </row>
    <row r="4492" spans="4:4">
      <c r="D4492" s="238"/>
    </row>
    <row r="4493" spans="4:4">
      <c r="D4493" s="238"/>
    </row>
    <row r="4494" spans="4:4">
      <c r="D4494" s="238"/>
    </row>
    <row r="4495" spans="4:4">
      <c r="D4495" s="238"/>
    </row>
    <row r="4496" spans="4:4">
      <c r="D4496" s="238"/>
    </row>
    <row r="4497" spans="4:4">
      <c r="D4497" s="238"/>
    </row>
    <row r="4498" spans="4:4">
      <c r="D4498" s="238"/>
    </row>
    <row r="4499" spans="4:4">
      <c r="D4499" s="238"/>
    </row>
    <row r="4500" spans="4:4">
      <c r="D4500" s="238"/>
    </row>
    <row r="4501" spans="4:4">
      <c r="D4501" s="238"/>
    </row>
    <row r="4502" spans="4:4">
      <c r="D4502" s="238"/>
    </row>
    <row r="4503" spans="4:4">
      <c r="D4503" s="238"/>
    </row>
    <row r="4504" spans="4:4">
      <c r="D4504" s="238"/>
    </row>
    <row r="4505" spans="4:4">
      <c r="D4505" s="238"/>
    </row>
    <row r="4506" spans="4:4">
      <c r="D4506" s="238"/>
    </row>
    <row r="4507" spans="4:4">
      <c r="D4507" s="238"/>
    </row>
    <row r="4508" spans="4:4">
      <c r="D4508" s="238"/>
    </row>
    <row r="4509" spans="4:4">
      <c r="D4509" s="238"/>
    </row>
    <row r="4510" spans="4:4">
      <c r="D4510" s="238"/>
    </row>
    <row r="4511" spans="4:4">
      <c r="D4511" s="238"/>
    </row>
    <row r="4512" spans="4:4">
      <c r="D4512" s="238"/>
    </row>
    <row r="4513" spans="4:4">
      <c r="D4513" s="238"/>
    </row>
    <row r="4514" spans="4:4">
      <c r="D4514" s="238"/>
    </row>
    <row r="4515" spans="4:4">
      <c r="D4515" s="238"/>
    </row>
    <row r="4516" spans="4:4">
      <c r="D4516" s="238"/>
    </row>
    <row r="4517" spans="4:4">
      <c r="D4517" s="238"/>
    </row>
    <row r="4518" spans="4:4">
      <c r="D4518" s="238"/>
    </row>
    <row r="4519" spans="4:4">
      <c r="D4519" s="238"/>
    </row>
    <row r="4520" spans="4:4">
      <c r="D4520" s="238"/>
    </row>
    <row r="4521" spans="4:4">
      <c r="D4521" s="238"/>
    </row>
    <row r="4522" spans="4:4">
      <c r="D4522" s="238"/>
    </row>
    <row r="4523" spans="4:4">
      <c r="D4523" s="238"/>
    </row>
    <row r="4524" spans="4:4">
      <c r="D4524" s="238"/>
    </row>
    <row r="4525" spans="4:4">
      <c r="D4525" s="238"/>
    </row>
    <row r="4526" spans="4:4">
      <c r="D4526" s="238"/>
    </row>
    <row r="4527" spans="4:4">
      <c r="D4527" s="238"/>
    </row>
    <row r="4528" spans="4:4">
      <c r="D4528" s="238"/>
    </row>
    <row r="4529" spans="4:4">
      <c r="D4529" s="238"/>
    </row>
    <row r="4530" spans="4:4">
      <c r="D4530" s="238"/>
    </row>
    <row r="4531" spans="4:4">
      <c r="D4531" s="238"/>
    </row>
    <row r="4532" spans="4:4">
      <c r="D4532" s="238"/>
    </row>
    <row r="4533" spans="4:4">
      <c r="D4533" s="238"/>
    </row>
    <row r="4534" spans="4:4">
      <c r="D4534" s="238"/>
    </row>
    <row r="4535" spans="4:4">
      <c r="D4535" s="238"/>
    </row>
    <row r="4536" spans="4:4">
      <c r="D4536" s="238"/>
    </row>
    <row r="4537" spans="4:4">
      <c r="D4537" s="238"/>
    </row>
    <row r="4538" spans="4:4">
      <c r="D4538" s="238"/>
    </row>
    <row r="4539" spans="4:4">
      <c r="D4539" s="238"/>
    </row>
    <row r="4540" spans="4:4">
      <c r="D4540" s="238"/>
    </row>
    <row r="4541" spans="4:4">
      <c r="D4541" s="238"/>
    </row>
    <row r="4542" spans="4:4">
      <c r="D4542" s="238"/>
    </row>
    <row r="4543" spans="4:4">
      <c r="D4543" s="238"/>
    </row>
    <row r="4544" spans="4:4">
      <c r="D4544" s="238"/>
    </row>
    <row r="4545" spans="4:4">
      <c r="D4545" s="238"/>
    </row>
    <row r="4546" spans="4:4">
      <c r="D4546" s="238"/>
    </row>
    <row r="4547" spans="4:4">
      <c r="D4547" s="238"/>
    </row>
    <row r="4548" spans="4:4">
      <c r="D4548" s="238"/>
    </row>
    <row r="4549" spans="4:4">
      <c r="D4549" s="238"/>
    </row>
    <row r="4550" spans="4:4">
      <c r="D4550" s="238"/>
    </row>
    <row r="4551" spans="4:4">
      <c r="D4551" s="238"/>
    </row>
    <row r="4552" spans="4:4">
      <c r="D4552" s="238"/>
    </row>
    <row r="4553" spans="4:4">
      <c r="D4553" s="238"/>
    </row>
    <row r="4554" spans="4:4">
      <c r="D4554" s="238"/>
    </row>
    <row r="4555" spans="4:4">
      <c r="D4555" s="238"/>
    </row>
    <row r="4556" spans="4:4">
      <c r="D4556" s="238"/>
    </row>
    <row r="4557" spans="4:4">
      <c r="D4557" s="238"/>
    </row>
    <row r="4558" spans="4:4">
      <c r="D4558" s="238"/>
    </row>
    <row r="4559" spans="4:4">
      <c r="D4559" s="238"/>
    </row>
    <row r="4560" spans="4:4">
      <c r="D4560" s="238"/>
    </row>
    <row r="4561" spans="4:4">
      <c r="D4561" s="238"/>
    </row>
    <row r="4562" spans="4:4">
      <c r="D4562" s="238"/>
    </row>
    <row r="4563" spans="4:4">
      <c r="D4563" s="238"/>
    </row>
    <row r="4564" spans="4:4">
      <c r="D4564" s="238"/>
    </row>
    <row r="4565" spans="4:4">
      <c r="D4565" s="238"/>
    </row>
    <row r="4566" spans="4:4">
      <c r="D4566" s="238"/>
    </row>
    <row r="4567" spans="4:4">
      <c r="D4567" s="238"/>
    </row>
    <row r="4568" spans="4:4">
      <c r="D4568" s="238"/>
    </row>
    <row r="4569" spans="4:4">
      <c r="D4569" s="238"/>
    </row>
    <row r="4570" spans="4:4">
      <c r="D4570" s="238"/>
    </row>
    <row r="4571" spans="4:4">
      <c r="D4571" s="238"/>
    </row>
    <row r="4572" spans="4:4">
      <c r="D4572" s="238"/>
    </row>
    <row r="4573" spans="4:4">
      <c r="D4573" s="238"/>
    </row>
    <row r="4574" spans="4:4">
      <c r="D4574" s="238"/>
    </row>
    <row r="4575" spans="4:4">
      <c r="D4575" s="238"/>
    </row>
    <row r="4576" spans="4:4">
      <c r="D4576" s="238"/>
    </row>
    <row r="4577" spans="4:4">
      <c r="D4577" s="238"/>
    </row>
    <row r="4578" spans="4:4">
      <c r="D4578" s="238"/>
    </row>
    <row r="4579" spans="4:4">
      <c r="D4579" s="238"/>
    </row>
    <row r="4580" spans="4:4">
      <c r="D4580" s="238"/>
    </row>
    <row r="4581" spans="4:4">
      <c r="D4581" s="238"/>
    </row>
    <row r="4582" spans="4:4">
      <c r="D4582" s="238"/>
    </row>
    <row r="4583" spans="4:4">
      <c r="D4583" s="238"/>
    </row>
    <row r="4584" spans="4:4">
      <c r="D4584" s="238"/>
    </row>
    <row r="4585" spans="4:4">
      <c r="D4585" s="238"/>
    </row>
    <row r="4586" spans="4:4">
      <c r="D4586" s="238"/>
    </row>
    <row r="4587" spans="4:4">
      <c r="D4587" s="238"/>
    </row>
    <row r="4588" spans="4:4">
      <c r="D4588" s="238"/>
    </row>
    <row r="4589" spans="4:4">
      <c r="D4589" s="238"/>
    </row>
    <row r="4590" spans="4:4">
      <c r="D4590" s="238"/>
    </row>
    <row r="4591" spans="4:4">
      <c r="D4591" s="238"/>
    </row>
    <row r="4592" spans="4:4">
      <c r="D4592" s="238"/>
    </row>
    <row r="4593" spans="4:4">
      <c r="D4593" s="238"/>
    </row>
    <row r="4594" spans="4:4">
      <c r="D4594" s="238"/>
    </row>
    <row r="4595" spans="4:4">
      <c r="D4595" s="238"/>
    </row>
    <row r="4596" spans="4:4">
      <c r="D4596" s="238"/>
    </row>
    <row r="4597" spans="4:4">
      <c r="D4597" s="238"/>
    </row>
    <row r="4598" spans="4:4">
      <c r="D4598" s="238"/>
    </row>
    <row r="4599" spans="4:4">
      <c r="D4599" s="238"/>
    </row>
    <row r="4600" spans="4:4">
      <c r="D4600" s="238"/>
    </row>
    <row r="4601" spans="4:4">
      <c r="D4601" s="238"/>
    </row>
    <row r="4602" spans="4:4">
      <c r="D4602" s="238"/>
    </row>
    <row r="4603" spans="4:4">
      <c r="D4603" s="238"/>
    </row>
    <row r="4604" spans="4:4">
      <c r="D4604" s="238"/>
    </row>
    <row r="4605" spans="4:4">
      <c r="D4605" s="238"/>
    </row>
    <row r="4606" spans="4:4">
      <c r="D4606" s="238"/>
    </row>
    <row r="4607" spans="4:4">
      <c r="D4607" s="238"/>
    </row>
    <row r="4608" spans="4:4">
      <c r="D4608" s="238"/>
    </row>
    <row r="4609" spans="4:4">
      <c r="D4609" s="238"/>
    </row>
    <row r="4610" spans="4:4">
      <c r="D4610" s="238"/>
    </row>
    <row r="4611" spans="4:4">
      <c r="D4611" s="238"/>
    </row>
    <row r="4612" spans="4:4">
      <c r="D4612" s="238"/>
    </row>
    <row r="4613" spans="4:4">
      <c r="D4613" s="238"/>
    </row>
    <row r="4614" spans="4:4">
      <c r="D4614" s="238"/>
    </row>
    <row r="4615" spans="4:4">
      <c r="D4615" s="238"/>
    </row>
    <row r="4616" spans="4:4">
      <c r="D4616" s="238"/>
    </row>
    <row r="4617" spans="4:4">
      <c r="D4617" s="238"/>
    </row>
    <row r="4618" spans="4:4">
      <c r="D4618" s="238"/>
    </row>
    <row r="4619" spans="4:4">
      <c r="D4619" s="238"/>
    </row>
    <row r="4620" spans="4:4">
      <c r="D4620" s="238"/>
    </row>
    <row r="4621" spans="4:4">
      <c r="D4621" s="238"/>
    </row>
    <row r="4622" spans="4:4">
      <c r="D4622" s="238"/>
    </row>
    <row r="4623" spans="4:4">
      <c r="D4623" s="238"/>
    </row>
    <row r="4624" spans="4:4">
      <c r="D4624" s="238"/>
    </row>
    <row r="4625" spans="4:4">
      <c r="D4625" s="238"/>
    </row>
    <row r="4626" spans="4:4">
      <c r="D4626" s="238"/>
    </row>
    <row r="4627" spans="4:4">
      <c r="D4627" s="238"/>
    </row>
    <row r="4628" spans="4:4">
      <c r="D4628" s="238"/>
    </row>
    <row r="4629" spans="4:4">
      <c r="D4629" s="238"/>
    </row>
    <row r="4630" spans="4:4">
      <c r="D4630" s="238"/>
    </row>
    <row r="4631" spans="4:4">
      <c r="D4631" s="238"/>
    </row>
    <row r="4632" spans="4:4">
      <c r="D4632" s="238"/>
    </row>
    <row r="4633" spans="4:4">
      <c r="D4633" s="238"/>
    </row>
    <row r="4634" spans="4:4">
      <c r="D4634" s="238"/>
    </row>
    <row r="4635" spans="4:4">
      <c r="D4635" s="238"/>
    </row>
    <row r="4636" spans="4:4">
      <c r="D4636" s="238"/>
    </row>
    <row r="4637" spans="4:4">
      <c r="D4637" s="238"/>
    </row>
    <row r="4638" spans="4:4">
      <c r="D4638" s="238"/>
    </row>
    <row r="4639" spans="4:4">
      <c r="D4639" s="238"/>
    </row>
    <row r="4640" spans="4:4">
      <c r="D4640" s="238"/>
    </row>
    <row r="4641" spans="4:4">
      <c r="D4641" s="238"/>
    </row>
    <row r="4642" spans="4:4">
      <c r="D4642" s="238"/>
    </row>
    <row r="4643" spans="4:4">
      <c r="D4643" s="238"/>
    </row>
    <row r="4644" spans="4:4">
      <c r="D4644" s="238"/>
    </row>
    <row r="4645" spans="4:4">
      <c r="D4645" s="238"/>
    </row>
    <row r="4646" spans="4:4">
      <c r="D4646" s="238"/>
    </row>
    <row r="4647" spans="4:4">
      <c r="D4647" s="238"/>
    </row>
    <row r="4648" spans="4:4">
      <c r="D4648" s="238"/>
    </row>
    <row r="4649" spans="4:4">
      <c r="D4649" s="238"/>
    </row>
    <row r="4650" spans="4:4">
      <c r="D4650" s="238"/>
    </row>
    <row r="4651" spans="4:4">
      <c r="D4651" s="238"/>
    </row>
    <row r="4652" spans="4:4">
      <c r="D4652" s="238"/>
    </row>
    <row r="4653" spans="4:4">
      <c r="D4653" s="238"/>
    </row>
    <row r="4654" spans="4:4">
      <c r="D4654" s="238"/>
    </row>
    <row r="4655" spans="4:4">
      <c r="D4655" s="238"/>
    </row>
    <row r="4656" spans="4:4">
      <c r="D4656" s="238"/>
    </row>
    <row r="4657" spans="4:4">
      <c r="D4657" s="238"/>
    </row>
    <row r="4658" spans="4:4">
      <c r="D4658" s="238"/>
    </row>
    <row r="4659" spans="4:4">
      <c r="D4659" s="238"/>
    </row>
    <row r="4660" spans="4:4">
      <c r="D4660" s="238"/>
    </row>
    <row r="4661" spans="4:4">
      <c r="D4661" s="238"/>
    </row>
    <row r="4662" spans="4:4">
      <c r="D4662" s="238"/>
    </row>
    <row r="4663" spans="4:4">
      <c r="D4663" s="238"/>
    </row>
    <row r="4664" spans="4:4">
      <c r="D4664" s="238"/>
    </row>
    <row r="4665" spans="4:4">
      <c r="D4665" s="238"/>
    </row>
    <row r="4666" spans="4:4">
      <c r="D4666" s="238"/>
    </row>
    <row r="4667" spans="4:4">
      <c r="D4667" s="238"/>
    </row>
    <row r="4668" spans="4:4">
      <c r="D4668" s="238"/>
    </row>
    <row r="4669" spans="4:4">
      <c r="D4669" s="238"/>
    </row>
    <row r="4670" spans="4:4">
      <c r="D4670" s="238"/>
    </row>
    <row r="4671" spans="4:4">
      <c r="D4671" s="238"/>
    </row>
    <row r="4672" spans="4:4">
      <c r="D4672" s="238"/>
    </row>
    <row r="4673" spans="4:4">
      <c r="D4673" s="238"/>
    </row>
    <row r="4674" spans="4:4">
      <c r="D4674" s="238"/>
    </row>
    <row r="4675" spans="4:4">
      <c r="D4675" s="238"/>
    </row>
    <row r="4676" spans="4:4">
      <c r="D4676" s="238"/>
    </row>
    <row r="4677" spans="4:4">
      <c r="D4677" s="238"/>
    </row>
    <row r="4678" spans="4:4">
      <c r="D4678" s="238"/>
    </row>
    <row r="4679" spans="4:4">
      <c r="D4679" s="238"/>
    </row>
    <row r="4680" spans="4:4">
      <c r="D4680" s="238"/>
    </row>
    <row r="4681" spans="4:4">
      <c r="D4681" s="238"/>
    </row>
    <row r="4682" spans="4:4">
      <c r="D4682" s="238"/>
    </row>
    <row r="4683" spans="4:4">
      <c r="D4683" s="238"/>
    </row>
    <row r="4684" spans="4:4">
      <c r="D4684" s="238"/>
    </row>
    <row r="4685" spans="4:4">
      <c r="D4685" s="238"/>
    </row>
    <row r="4686" spans="4:4">
      <c r="D4686" s="238"/>
    </row>
    <row r="4687" spans="4:4">
      <c r="D4687" s="238"/>
    </row>
    <row r="4688" spans="4:4">
      <c r="D4688" s="238"/>
    </row>
    <row r="4689" spans="4:4">
      <c r="D4689" s="238"/>
    </row>
    <row r="4690" spans="4:4">
      <c r="D4690" s="238"/>
    </row>
    <row r="4691" spans="4:4">
      <c r="D4691" s="238"/>
    </row>
    <row r="4692" spans="4:4">
      <c r="D4692" s="238"/>
    </row>
    <row r="4693" spans="4:4">
      <c r="D4693" s="238"/>
    </row>
    <row r="4694" spans="4:4">
      <c r="D4694" s="238"/>
    </row>
    <row r="4695" spans="4:4">
      <c r="D4695" s="238"/>
    </row>
    <row r="4696" spans="4:4">
      <c r="D4696" s="238"/>
    </row>
    <row r="4697" spans="4:4">
      <c r="D4697" s="238"/>
    </row>
    <row r="4698" spans="4:4">
      <c r="D4698" s="238"/>
    </row>
    <row r="4699" spans="4:4">
      <c r="D4699" s="238"/>
    </row>
    <row r="4700" spans="4:4">
      <c r="D4700" s="238"/>
    </row>
    <row r="4701" spans="4:4">
      <c r="D4701" s="238"/>
    </row>
    <row r="4702" spans="4:4">
      <c r="D4702" s="238"/>
    </row>
    <row r="4703" spans="4:4">
      <c r="D4703" s="238"/>
    </row>
    <row r="4704" spans="4:4">
      <c r="D4704" s="238"/>
    </row>
    <row r="4705" spans="4:4">
      <c r="D4705" s="238"/>
    </row>
    <row r="4706" spans="4:4">
      <c r="D4706" s="238"/>
    </row>
    <row r="4707" spans="4:4">
      <c r="D4707" s="238"/>
    </row>
    <row r="4708" spans="4:4">
      <c r="D4708" s="238"/>
    </row>
    <row r="4709" spans="4:4">
      <c r="D4709" s="238"/>
    </row>
    <row r="4710" spans="4:4">
      <c r="D4710" s="238"/>
    </row>
    <row r="4711" spans="4:4">
      <c r="D4711" s="238"/>
    </row>
    <row r="4712" spans="4:4">
      <c r="D4712" s="238"/>
    </row>
    <row r="4713" spans="4:4">
      <c r="D4713" s="238"/>
    </row>
    <row r="4714" spans="4:4">
      <c r="D4714" s="238"/>
    </row>
    <row r="4715" spans="4:4">
      <c r="D4715" s="238"/>
    </row>
    <row r="4716" spans="4:4">
      <c r="D4716" s="238"/>
    </row>
    <row r="4717" spans="4:4">
      <c r="D4717" s="238"/>
    </row>
    <row r="4718" spans="4:4">
      <c r="D4718" s="238"/>
    </row>
    <row r="4719" spans="4:4">
      <c r="D4719" s="238"/>
    </row>
    <row r="4720" spans="4:4">
      <c r="D4720" s="238"/>
    </row>
    <row r="4721" spans="4:4">
      <c r="D4721" s="238"/>
    </row>
    <row r="4722" spans="4:4">
      <c r="D4722" s="238"/>
    </row>
    <row r="4723" spans="4:4">
      <c r="D4723" s="238"/>
    </row>
    <row r="4724" spans="4:4">
      <c r="D4724" s="238"/>
    </row>
    <row r="4725" spans="4:4">
      <c r="D4725" s="238"/>
    </row>
    <row r="4726" spans="4:4">
      <c r="D4726" s="238"/>
    </row>
    <row r="4727" spans="4:4">
      <c r="D4727" s="238"/>
    </row>
    <row r="4728" spans="4:4">
      <c r="D4728" s="238"/>
    </row>
    <row r="4729" spans="4:4">
      <c r="D4729" s="238"/>
    </row>
    <row r="4730" spans="4:4">
      <c r="D4730" s="238"/>
    </row>
    <row r="4731" spans="4:4">
      <c r="D4731" s="238"/>
    </row>
    <row r="4732" spans="4:4">
      <c r="D4732" s="238"/>
    </row>
    <row r="4733" spans="4:4">
      <c r="D4733" s="238"/>
    </row>
    <row r="4734" spans="4:4">
      <c r="D4734" s="238"/>
    </row>
    <row r="4735" spans="4:4">
      <c r="D4735" s="238"/>
    </row>
    <row r="4736" spans="4:4">
      <c r="D4736" s="238"/>
    </row>
    <row r="4737" spans="4:4">
      <c r="D4737" s="238"/>
    </row>
    <row r="4738" spans="4:4">
      <c r="D4738" s="238"/>
    </row>
    <row r="4739" spans="4:4">
      <c r="D4739" s="238"/>
    </row>
    <row r="4740" spans="4:4">
      <c r="D4740" s="238"/>
    </row>
    <row r="4741" spans="4:4">
      <c r="D4741" s="238"/>
    </row>
    <row r="4742" spans="4:4">
      <c r="D4742" s="238"/>
    </row>
    <row r="4743" spans="4:4">
      <c r="D4743" s="238"/>
    </row>
    <row r="4744" spans="4:4">
      <c r="D4744" s="238"/>
    </row>
    <row r="4745" spans="4:4">
      <c r="D4745" s="238"/>
    </row>
    <row r="4746" spans="4:4">
      <c r="D4746" s="238"/>
    </row>
    <row r="4747" spans="4:4">
      <c r="D4747" s="238"/>
    </row>
    <row r="4748" spans="4:4">
      <c r="D4748" s="238"/>
    </row>
    <row r="4749" spans="4:4">
      <c r="D4749" s="238"/>
    </row>
    <row r="4750" spans="4:4">
      <c r="D4750" s="238"/>
    </row>
    <row r="4751" spans="4:4">
      <c r="D4751" s="238"/>
    </row>
    <row r="4752" spans="4:4">
      <c r="D4752" s="238"/>
    </row>
    <row r="4753" spans="4:4">
      <c r="D4753" s="238"/>
    </row>
    <row r="4754" spans="4:4">
      <c r="D4754" s="238"/>
    </row>
    <row r="4755" spans="4:4">
      <c r="D4755" s="238"/>
    </row>
    <row r="4756" spans="4:4">
      <c r="D4756" s="238"/>
    </row>
    <row r="4757" spans="4:4">
      <c r="D4757" s="238"/>
    </row>
    <row r="4758" spans="4:4">
      <c r="D4758" s="238"/>
    </row>
    <row r="4759" spans="4:4">
      <c r="D4759" s="238"/>
    </row>
    <row r="4760" spans="4:4">
      <c r="D4760" s="238"/>
    </row>
    <row r="4761" spans="4:4">
      <c r="D4761" s="238"/>
    </row>
    <row r="4762" spans="4:4">
      <c r="D4762" s="238"/>
    </row>
    <row r="4763" spans="4:4">
      <c r="D4763" s="238"/>
    </row>
    <row r="4764" spans="4:4">
      <c r="D4764" s="238"/>
    </row>
    <row r="4765" spans="4:4">
      <c r="D4765" s="238"/>
    </row>
    <row r="4766" spans="4:4">
      <c r="D4766" s="238"/>
    </row>
    <row r="4767" spans="4:4">
      <c r="D4767" s="238"/>
    </row>
    <row r="4768" spans="4:4">
      <c r="D4768" s="238"/>
    </row>
    <row r="4769" spans="4:4">
      <c r="D4769" s="238"/>
    </row>
    <row r="4770" spans="4:4">
      <c r="D4770" s="238"/>
    </row>
    <row r="4771" spans="4:4">
      <c r="D4771" s="238"/>
    </row>
    <row r="4772" spans="4:4">
      <c r="D4772" s="238"/>
    </row>
    <row r="4773" spans="4:4">
      <c r="D4773" s="238"/>
    </row>
    <row r="4774" spans="4:4">
      <c r="D4774" s="238"/>
    </row>
    <row r="4775" spans="4:4">
      <c r="D4775" s="238"/>
    </row>
    <row r="4776" spans="4:4">
      <c r="D4776" s="238"/>
    </row>
    <row r="4777" spans="4:4">
      <c r="D4777" s="238"/>
    </row>
    <row r="4778" spans="4:4">
      <c r="D4778" s="238"/>
    </row>
    <row r="4779" spans="4:4">
      <c r="D4779" s="238"/>
    </row>
    <row r="4780" spans="4:4">
      <c r="D4780" s="238"/>
    </row>
    <row r="4781" spans="4:4">
      <c r="D4781" s="238"/>
    </row>
    <row r="4782" spans="4:4">
      <c r="D4782" s="238"/>
    </row>
    <row r="4783" spans="4:4">
      <c r="D4783" s="238"/>
    </row>
    <row r="4784" spans="4:4">
      <c r="D4784" s="238"/>
    </row>
    <row r="4785" spans="4:4">
      <c r="D4785" s="238"/>
    </row>
    <row r="4786" spans="4:4">
      <c r="D4786" s="238"/>
    </row>
    <row r="4787" spans="4:4">
      <c r="D4787" s="238"/>
    </row>
    <row r="4788" spans="4:4">
      <c r="D4788" s="238"/>
    </row>
    <row r="4789" spans="4:4">
      <c r="D4789" s="238"/>
    </row>
    <row r="4790" spans="4:4">
      <c r="D4790" s="238"/>
    </row>
    <row r="4791" spans="4:4">
      <c r="D4791" s="238"/>
    </row>
    <row r="4792" spans="4:4">
      <c r="D4792" s="238"/>
    </row>
    <row r="4793" spans="4:4">
      <c r="D4793" s="238"/>
    </row>
    <row r="4794" spans="4:4">
      <c r="D4794" s="238"/>
    </row>
    <row r="4795" spans="4:4">
      <c r="D4795" s="238"/>
    </row>
    <row r="4796" spans="4:4">
      <c r="D4796" s="238"/>
    </row>
    <row r="4797" spans="4:4">
      <c r="D4797" s="238"/>
    </row>
    <row r="4798" spans="4:4">
      <c r="D4798" s="238"/>
    </row>
    <row r="4799" spans="4:4">
      <c r="D4799" s="238"/>
    </row>
    <row r="4800" spans="4:4">
      <c r="D4800" s="238"/>
    </row>
    <row r="4801" spans="4:4">
      <c r="D4801" s="238"/>
    </row>
    <row r="4802" spans="4:4">
      <c r="D4802" s="238"/>
    </row>
    <row r="4803" spans="4:4">
      <c r="D4803" s="238"/>
    </row>
    <row r="4804" spans="4:4">
      <c r="D4804" s="238"/>
    </row>
    <row r="4805" spans="4:4">
      <c r="D4805" s="238"/>
    </row>
    <row r="4806" spans="4:4">
      <c r="D4806" s="238"/>
    </row>
    <row r="4807" spans="4:4">
      <c r="D4807" s="238"/>
    </row>
    <row r="4808" spans="4:4">
      <c r="D4808" s="238"/>
    </row>
    <row r="4809" spans="4:4">
      <c r="D4809" s="238"/>
    </row>
    <row r="4810" spans="4:4">
      <c r="D4810" s="238"/>
    </row>
    <row r="4811" spans="4:4">
      <c r="D4811" s="238"/>
    </row>
    <row r="4812" spans="4:4">
      <c r="D4812" s="238"/>
    </row>
    <row r="4813" spans="4:4">
      <c r="D4813" s="238"/>
    </row>
    <row r="4814" spans="4:4">
      <c r="D4814" s="238"/>
    </row>
    <row r="4815" spans="4:4">
      <c r="D4815" s="238"/>
    </row>
    <row r="4816" spans="4:4">
      <c r="D4816" s="238"/>
    </row>
    <row r="4817" spans="4:4">
      <c r="D4817" s="238"/>
    </row>
    <row r="4818" spans="4:4">
      <c r="D4818" s="238"/>
    </row>
    <row r="4819" spans="4:4">
      <c r="D4819" s="238"/>
    </row>
    <row r="4820" spans="4:4">
      <c r="D4820" s="238"/>
    </row>
    <row r="4821" spans="4:4">
      <c r="D4821" s="238"/>
    </row>
    <row r="4822" spans="4:4">
      <c r="D4822" s="238"/>
    </row>
    <row r="4823" spans="4:4">
      <c r="D4823" s="238"/>
    </row>
    <row r="4824" spans="4:4">
      <c r="D4824" s="238"/>
    </row>
    <row r="4825" spans="4:4">
      <c r="D4825" s="238"/>
    </row>
    <row r="4826" spans="4:4">
      <c r="D4826" s="238"/>
    </row>
    <row r="4827" spans="4:4">
      <c r="D4827" s="238"/>
    </row>
    <row r="4828" spans="4:4">
      <c r="D4828" s="238"/>
    </row>
    <row r="4829" spans="4:4">
      <c r="D4829" s="238"/>
    </row>
    <row r="4830" spans="4:4">
      <c r="D4830" s="238"/>
    </row>
    <row r="4831" spans="4:4">
      <c r="D4831" s="238"/>
    </row>
    <row r="4832" spans="4:4">
      <c r="D4832" s="238"/>
    </row>
    <row r="4833" spans="4:4">
      <c r="D4833" s="238"/>
    </row>
    <row r="4834" spans="4:4">
      <c r="D4834" s="238"/>
    </row>
    <row r="4835" spans="4:4">
      <c r="D4835" s="238"/>
    </row>
    <row r="4836" spans="4:4">
      <c r="D4836" s="238"/>
    </row>
    <row r="4837" spans="4:4">
      <c r="D4837" s="238"/>
    </row>
    <row r="4838" spans="4:4">
      <c r="D4838" s="238"/>
    </row>
    <row r="4839" spans="4:4">
      <c r="D4839" s="238"/>
    </row>
    <row r="4840" spans="4:4">
      <c r="D4840" s="238"/>
    </row>
    <row r="4841" spans="4:4">
      <c r="D4841" s="238"/>
    </row>
    <row r="4842" spans="4:4">
      <c r="D4842" s="238"/>
    </row>
    <row r="4843" spans="4:4">
      <c r="D4843" s="238"/>
    </row>
    <row r="4844" spans="4:4">
      <c r="D4844" s="238"/>
    </row>
    <row r="4845" spans="4:4">
      <c r="D4845" s="238"/>
    </row>
    <row r="4846" spans="4:4">
      <c r="D4846" s="238"/>
    </row>
    <row r="4847" spans="4:4">
      <c r="D4847" s="238"/>
    </row>
    <row r="4848" spans="4:4">
      <c r="D4848" s="238"/>
    </row>
    <row r="4849" spans="4:4">
      <c r="D4849" s="238"/>
    </row>
    <row r="4850" spans="4:4">
      <c r="D4850" s="238"/>
    </row>
    <row r="4851" spans="4:4">
      <c r="D4851" s="238"/>
    </row>
    <row r="4852" spans="4:4">
      <c r="D4852" s="238"/>
    </row>
    <row r="4853" spans="4:4">
      <c r="D4853" s="238"/>
    </row>
    <row r="4854" spans="4:4">
      <c r="D4854" s="238"/>
    </row>
    <row r="4855" spans="4:4">
      <c r="D4855" s="238"/>
    </row>
    <row r="4856" spans="4:4">
      <c r="D4856" s="238"/>
    </row>
    <row r="4857" spans="4:4">
      <c r="D4857" s="238"/>
    </row>
    <row r="4858" spans="4:4">
      <c r="D4858" s="238"/>
    </row>
    <row r="4859" spans="4:4">
      <c r="D4859" s="238"/>
    </row>
    <row r="4860" spans="4:4">
      <c r="D4860" s="238"/>
    </row>
    <row r="4861" spans="4:4">
      <c r="D4861" s="238"/>
    </row>
    <row r="4862" spans="4:4">
      <c r="D4862" s="238"/>
    </row>
    <row r="4863" spans="4:4">
      <c r="D4863" s="238"/>
    </row>
    <row r="4864" spans="4:4">
      <c r="D4864" s="238"/>
    </row>
    <row r="4865" spans="4:4">
      <c r="D4865" s="238"/>
    </row>
    <row r="4866" spans="4:4">
      <c r="D4866" s="238"/>
    </row>
    <row r="4867" spans="4:4">
      <c r="D4867" s="238"/>
    </row>
    <row r="4868" spans="4:4">
      <c r="D4868" s="238"/>
    </row>
    <row r="4869" spans="4:4">
      <c r="D4869" s="238"/>
    </row>
    <row r="4870" spans="4:4">
      <c r="D4870" s="238"/>
    </row>
    <row r="4871" spans="4:4">
      <c r="D4871" s="238"/>
    </row>
    <row r="4872" spans="4:4">
      <c r="D4872" s="238"/>
    </row>
    <row r="4873" spans="4:4">
      <c r="D4873" s="238"/>
    </row>
    <row r="4874" spans="4:4">
      <c r="D4874" s="238"/>
    </row>
    <row r="4875" spans="4:4">
      <c r="D4875" s="238"/>
    </row>
    <row r="4876" spans="4:4">
      <c r="D4876" s="238"/>
    </row>
    <row r="4877" spans="4:4">
      <c r="D4877" s="238"/>
    </row>
    <row r="4878" spans="4:4">
      <c r="D4878" s="238"/>
    </row>
    <row r="4879" spans="4:4">
      <c r="D4879" s="238"/>
    </row>
    <row r="4880" spans="4:4">
      <c r="D4880" s="238"/>
    </row>
    <row r="4881" spans="4:4">
      <c r="D4881" s="238"/>
    </row>
    <row r="4882" spans="4:4">
      <c r="D4882" s="238"/>
    </row>
    <row r="4883" spans="4:4">
      <c r="D4883" s="238"/>
    </row>
    <row r="4884" spans="4:4">
      <c r="D4884" s="238"/>
    </row>
    <row r="4885" spans="4:4">
      <c r="D4885" s="238"/>
    </row>
    <row r="4886" spans="4:4">
      <c r="D4886" s="238"/>
    </row>
    <row r="4887" spans="4:4">
      <c r="D4887" s="238"/>
    </row>
    <row r="4888" spans="4:4">
      <c r="D4888" s="238"/>
    </row>
    <row r="4889" spans="4:4">
      <c r="D4889" s="238"/>
    </row>
    <row r="4890" spans="4:4">
      <c r="D4890" s="238"/>
    </row>
    <row r="4891" spans="4:4">
      <c r="D4891" s="238"/>
    </row>
    <row r="4892" spans="4:4">
      <c r="D4892" s="238"/>
    </row>
    <row r="4893" spans="4:4">
      <c r="D4893" s="238"/>
    </row>
    <row r="4894" spans="4:4">
      <c r="D4894" s="238"/>
    </row>
    <row r="4895" spans="4:4">
      <c r="D4895" s="238"/>
    </row>
    <row r="4896" spans="4:4">
      <c r="D4896" s="238"/>
    </row>
    <row r="4897" spans="4:4">
      <c r="D4897" s="238"/>
    </row>
    <row r="4898" spans="4:4">
      <c r="D4898" s="238"/>
    </row>
    <row r="4899" spans="4:4">
      <c r="D4899" s="238"/>
    </row>
    <row r="4900" spans="4:4">
      <c r="D4900" s="238"/>
    </row>
    <row r="4901" spans="4:4">
      <c r="D4901" s="238"/>
    </row>
    <row r="4902" spans="4:4">
      <c r="D4902" s="238"/>
    </row>
    <row r="4903" spans="4:4">
      <c r="D4903" s="238"/>
    </row>
    <row r="4904" spans="4:4">
      <c r="D4904" s="238"/>
    </row>
    <row r="4905" spans="4:4">
      <c r="D4905" s="238"/>
    </row>
    <row r="4906" spans="4:4">
      <c r="D4906" s="238"/>
    </row>
    <row r="4907" spans="4:4">
      <c r="D4907" s="238"/>
    </row>
    <row r="4908" spans="4:4">
      <c r="D4908" s="238"/>
    </row>
    <row r="4909" spans="4:4">
      <c r="D4909" s="238"/>
    </row>
    <row r="4910" spans="4:4">
      <c r="D4910" s="238"/>
    </row>
    <row r="4911" spans="4:4">
      <c r="D4911" s="238"/>
    </row>
    <row r="4912" spans="4:4">
      <c r="D4912" s="238"/>
    </row>
    <row r="4913" spans="4:4">
      <c r="D4913" s="238"/>
    </row>
    <row r="4914" spans="4:4">
      <c r="D4914" s="238"/>
    </row>
    <row r="4915" spans="4:4">
      <c r="D4915" s="238"/>
    </row>
    <row r="4916" spans="4:4">
      <c r="D4916" s="238"/>
    </row>
    <row r="4917" spans="4:4">
      <c r="D4917" s="238"/>
    </row>
    <row r="4918" spans="4:4">
      <c r="D4918" s="238"/>
    </row>
    <row r="4919" spans="4:4">
      <c r="D4919" s="238"/>
    </row>
    <row r="4920" spans="4:4">
      <c r="D4920" s="238"/>
    </row>
    <row r="4921" spans="4:4">
      <c r="D4921" s="238"/>
    </row>
    <row r="4922" spans="4:4">
      <c r="D4922" s="238"/>
    </row>
    <row r="4923" spans="4:4">
      <c r="D4923" s="238"/>
    </row>
    <row r="4924" spans="4:4">
      <c r="D4924" s="238"/>
    </row>
    <row r="4925" spans="4:4">
      <c r="D4925" s="238"/>
    </row>
    <row r="4926" spans="4:4">
      <c r="D4926" s="238"/>
    </row>
    <row r="4927" spans="4:4">
      <c r="D4927" s="238"/>
    </row>
    <row r="4928" spans="4:4">
      <c r="D4928" s="238"/>
    </row>
    <row r="4929" spans="4:4">
      <c r="D4929" s="238"/>
    </row>
    <row r="4930" spans="4:4">
      <c r="D4930" s="238"/>
    </row>
    <row r="4931" spans="4:4">
      <c r="D4931" s="238"/>
    </row>
    <row r="4932" spans="4:4">
      <c r="D4932" s="238"/>
    </row>
    <row r="4933" spans="4:4">
      <c r="D4933" s="238"/>
    </row>
    <row r="4934" spans="4:4">
      <c r="D4934" s="238"/>
    </row>
    <row r="4935" spans="4:4">
      <c r="D4935" s="238"/>
    </row>
    <row r="4936" spans="4:4">
      <c r="D4936" s="238"/>
    </row>
    <row r="4937" spans="4:4">
      <c r="D4937" s="238"/>
    </row>
    <row r="4938" spans="4:4">
      <c r="D4938" s="238"/>
    </row>
    <row r="4939" spans="4:4">
      <c r="D4939" s="238"/>
    </row>
    <row r="4940" spans="4:4">
      <c r="D4940" s="238"/>
    </row>
    <row r="4941" spans="4:4">
      <c r="D4941" s="238"/>
    </row>
    <row r="4942" spans="4:4">
      <c r="D4942" s="238"/>
    </row>
    <row r="4943" spans="4:4">
      <c r="D4943" s="238"/>
    </row>
    <row r="4944" spans="4:4">
      <c r="D4944" s="238"/>
    </row>
    <row r="4945" spans="4:4">
      <c r="D4945" s="238"/>
    </row>
    <row r="4946" spans="4:4">
      <c r="D4946" s="238"/>
    </row>
    <row r="4947" spans="4:4">
      <c r="D4947" s="238"/>
    </row>
    <row r="4948" spans="4:4">
      <c r="D4948" s="238"/>
    </row>
    <row r="4949" spans="4:4">
      <c r="D4949" s="238"/>
    </row>
    <row r="4950" spans="4:4">
      <c r="D4950" s="238"/>
    </row>
    <row r="4951" spans="4:4">
      <c r="D4951" s="238"/>
    </row>
    <row r="4952" spans="4:4">
      <c r="D4952" s="238"/>
    </row>
    <row r="4953" spans="4:4">
      <c r="D4953" s="238"/>
    </row>
    <row r="4954" spans="4:4">
      <c r="D4954" s="238"/>
    </row>
    <row r="4955" spans="4:4">
      <c r="D4955" s="238"/>
    </row>
    <row r="4956" spans="4:4">
      <c r="D4956" s="238"/>
    </row>
    <row r="4957" spans="4:4">
      <c r="D4957" s="238"/>
    </row>
    <row r="4958" spans="4:4">
      <c r="D4958" s="238"/>
    </row>
    <row r="4959" spans="4:4">
      <c r="D4959" s="238"/>
    </row>
    <row r="4960" spans="4:4">
      <c r="D4960" s="238"/>
    </row>
    <row r="4961" spans="4:4">
      <c r="D4961" s="238"/>
    </row>
    <row r="4962" spans="4:4">
      <c r="D4962" s="238"/>
    </row>
    <row r="4963" spans="4:4">
      <c r="D4963" s="238"/>
    </row>
    <row r="4964" spans="4:4">
      <c r="D4964" s="238"/>
    </row>
    <row r="4965" spans="4:4">
      <c r="D4965" s="238"/>
    </row>
    <row r="4966" spans="4:4">
      <c r="D4966" s="238"/>
    </row>
    <row r="4967" spans="4:4">
      <c r="D4967" s="238"/>
    </row>
    <row r="4968" spans="4:4">
      <c r="D4968" s="238"/>
    </row>
    <row r="4969" spans="4:4">
      <c r="D4969" s="238"/>
    </row>
    <row r="4970" spans="4:4">
      <c r="D4970" s="238"/>
    </row>
    <row r="4971" spans="4:4">
      <c r="D4971" s="238"/>
    </row>
    <row r="4972" spans="4:4">
      <c r="D4972" s="238"/>
    </row>
    <row r="4973" spans="4:4">
      <c r="D4973" s="238"/>
    </row>
    <row r="4974" spans="4:4">
      <c r="D4974" s="238"/>
    </row>
    <row r="4975" spans="4:4">
      <c r="D4975" s="238"/>
    </row>
    <row r="4976" spans="4:4">
      <c r="D4976" s="238"/>
    </row>
    <row r="4977" spans="4:4">
      <c r="D4977" s="238"/>
    </row>
    <row r="4978" spans="4:4">
      <c r="D4978" s="238"/>
    </row>
    <row r="4979" spans="4:4">
      <c r="D4979" s="238"/>
    </row>
    <row r="4980" spans="4:4">
      <c r="D4980" s="238"/>
    </row>
    <row r="4981" spans="4:4">
      <c r="D4981" s="238"/>
    </row>
    <row r="4982" spans="4:4">
      <c r="D4982" s="238"/>
    </row>
    <row r="4983" spans="4:4">
      <c r="D4983" s="238"/>
    </row>
    <row r="4984" spans="4:4">
      <c r="D4984" s="238"/>
    </row>
    <row r="4985" spans="4:4">
      <c r="D4985" s="238"/>
    </row>
    <row r="4986" spans="4:4">
      <c r="D4986" s="238"/>
    </row>
    <row r="4987" spans="4:4">
      <c r="D4987" s="238"/>
    </row>
    <row r="4988" spans="4:4">
      <c r="D4988" s="238"/>
    </row>
    <row r="4989" spans="4:4">
      <c r="D4989" s="238"/>
    </row>
    <row r="4990" spans="4:4">
      <c r="D4990" s="238"/>
    </row>
    <row r="4991" spans="4:4">
      <c r="D4991" s="238"/>
    </row>
    <row r="4992" spans="4:4">
      <c r="D4992" s="238"/>
    </row>
    <row r="4993" spans="4:4">
      <c r="D4993" s="238"/>
    </row>
    <row r="4994" spans="4:4">
      <c r="D4994" s="238"/>
    </row>
    <row r="4995" spans="4:4">
      <c r="D4995" s="238"/>
    </row>
    <row r="4996" spans="4:4">
      <c r="D4996" s="238"/>
    </row>
    <row r="4997" spans="4:4">
      <c r="D4997" s="238"/>
    </row>
    <row r="4998" spans="4:4">
      <c r="D4998" s="238"/>
    </row>
    <row r="4999" spans="4:4">
      <c r="D4999" s="238"/>
    </row>
    <row r="5000" spans="4:4">
      <c r="D5000" s="238"/>
    </row>
    <row r="5001" spans="4:4">
      <c r="D5001" s="238"/>
    </row>
    <row r="5002" spans="4:4">
      <c r="D5002" s="238"/>
    </row>
    <row r="5003" spans="4:4">
      <c r="D5003" s="238"/>
    </row>
    <row r="5004" spans="4:4">
      <c r="D5004" s="238"/>
    </row>
    <row r="5005" spans="4:4">
      <c r="D5005" s="238"/>
    </row>
    <row r="5006" spans="4:4">
      <c r="D5006" s="238"/>
    </row>
    <row r="5007" spans="4:4">
      <c r="D5007" s="238"/>
    </row>
    <row r="5008" spans="4:4">
      <c r="D5008" s="238"/>
    </row>
    <row r="5009" spans="4:4">
      <c r="D5009" s="238"/>
    </row>
    <row r="5010" spans="4:4">
      <c r="D5010" s="238"/>
    </row>
    <row r="5011" spans="4:4">
      <c r="D5011" s="238"/>
    </row>
    <row r="5012" spans="4:4">
      <c r="D5012" s="238"/>
    </row>
    <row r="5013" spans="4:4">
      <c r="D5013" s="238"/>
    </row>
    <row r="5014" spans="4:4">
      <c r="D5014" s="238"/>
    </row>
  </sheetData>
  <mergeCells count="7">
    <mergeCell ref="A82:K93"/>
    <mergeCell ref="A1:G1"/>
    <mergeCell ref="C2:K2"/>
    <mergeCell ref="C3:K3"/>
    <mergeCell ref="C4:K4"/>
    <mergeCell ref="A79:F79"/>
    <mergeCell ref="A81:C81"/>
  </mergeCells>
  <pageMargins left="0.7" right="0.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Rekapitulace stavby</vt:lpstr>
      <vt:lpstr>SO - 01 - Sportovní hřiště</vt:lpstr>
      <vt:lpstr>IO - 01 - Závlaha</vt:lpstr>
      <vt:lpstr>IO-01</vt:lpstr>
      <vt:lpstr>IO - 02 - Areálové osvětlení</vt:lpstr>
      <vt:lpstr>IO-02</vt:lpstr>
      <vt:lpstr>'IO - 01 - Závlaha'!Názvy_tisku</vt:lpstr>
      <vt:lpstr>'IO - 02 - Areálové osvětlení'!Názvy_tisku</vt:lpstr>
      <vt:lpstr>'Rekapitulace stavby'!Názvy_tisku</vt:lpstr>
      <vt:lpstr>'SO - 01 - Sportovní hřiště'!Názvy_tisku</vt:lpstr>
      <vt:lpstr>'IO - 01 - Závlaha'!Oblast_tisku</vt:lpstr>
      <vt:lpstr>'IO - 02 - Areálové osvětlení'!Oblast_tisku</vt:lpstr>
      <vt:lpstr>'Rekapitulace stavby'!Oblast_tisku</vt:lpstr>
      <vt:lpstr>'SO - 01 - Sportovní hřiště'!Oblast_tisku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LAPTOP-LUF4KI7R\František</dc:creator>
  <cp:lastModifiedBy>František Pecka</cp:lastModifiedBy>
  <dcterms:created xsi:type="dcterms:W3CDTF">2023-11-08T09:48:41Z</dcterms:created>
  <dcterms:modified xsi:type="dcterms:W3CDTF">2023-11-09T14:37:46Z</dcterms:modified>
</cp:coreProperties>
</file>