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Export\"/>
    </mc:Choice>
  </mc:AlternateContent>
  <bookViews>
    <workbookView xWindow="0" yWindow="0" windowWidth="0" windowHeight="0"/>
  </bookViews>
  <sheets>
    <sheet name="Rekapitulace stavby" sheetId="1" r:id="rId1"/>
    <sheet name="SO 101 - Komunikace" sheetId="2" r:id="rId2"/>
    <sheet name="SO 401 - Veřejné osvětlení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101 - Komunikace'!$C$95:$K$443</definedName>
    <definedName name="_xlnm.Print_Area" localSheetId="1">'SO 101 - Komunikace'!$C$4:$J$41,'SO 101 - Komunikace'!$C$47:$J$75,'SO 101 - Komunikace'!$C$81:$K$443</definedName>
    <definedName name="_xlnm.Print_Titles" localSheetId="1">'SO 101 - Komunikace'!$95:$95</definedName>
    <definedName name="_xlnm._FilterDatabase" localSheetId="2" hidden="1">'SO 401 - Veřejné osvětlení'!$C$91:$K$204</definedName>
    <definedName name="_xlnm.Print_Area" localSheetId="2">'SO 401 - Veřejné osvětlení'!$C$4:$J$41,'SO 401 - Veřejné osvětlení'!$C$47:$J$71,'SO 401 - Veřejné osvětlení'!$C$77:$K$204</definedName>
    <definedName name="_xlnm.Print_Titles" localSheetId="2">'SO 401 - Veřejné osvětlení'!$91:$91</definedName>
    <definedName name="_xlnm._FilterDatabase" localSheetId="3" hidden="1">'VRN - Vedlejší rozpočtové...'!$C$88:$K$123</definedName>
    <definedName name="_xlnm.Print_Area" localSheetId="3">'VRN - Vedlejší rozpočtové...'!$C$4:$J$41,'VRN - Vedlejší rozpočtové...'!$C$47:$J$68,'VRN - Vedlejší rozpočtové...'!$C$74:$K$123</definedName>
    <definedName name="_xlnm.Print_Titles" localSheetId="3">'VRN - Vedlejší rozpočtové...'!$88:$88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9"/>
  <c r="J38"/>
  <c i="1" r="AY60"/>
  <c i="4" r="J37"/>
  <c i="1" r="AX60"/>
  <c i="4" r="BI121"/>
  <c r="BH121"/>
  <c r="BG121"/>
  <c r="BF121"/>
  <c r="T121"/>
  <c r="T120"/>
  <c r="R121"/>
  <c r="R120"/>
  <c r="P121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59"/>
  <c r="J19"/>
  <c r="J14"/>
  <c r="J83"/>
  <c r="E7"/>
  <c r="E77"/>
  <c i="3" r="J39"/>
  <c r="J38"/>
  <c i="1" r="AY58"/>
  <c i="3" r="J37"/>
  <c i="1" r="AX58"/>
  <c i="3"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78"/>
  <c r="BH178"/>
  <c r="BG178"/>
  <c r="BF178"/>
  <c r="T178"/>
  <c r="R178"/>
  <c r="P178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4"/>
  <c r="BH154"/>
  <c r="BG154"/>
  <c r="BF154"/>
  <c r="T154"/>
  <c r="T153"/>
  <c r="R154"/>
  <c r="R153"/>
  <c r="P154"/>
  <c r="P153"/>
  <c r="BI150"/>
  <c r="BH150"/>
  <c r="BG150"/>
  <c r="BF150"/>
  <c r="T150"/>
  <c r="R150"/>
  <c r="P150"/>
  <c r="BI146"/>
  <c r="BH146"/>
  <c r="BG146"/>
  <c r="BF146"/>
  <c r="T146"/>
  <c r="R146"/>
  <c r="P146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1"/>
  <c r="BH111"/>
  <c r="BG111"/>
  <c r="BF111"/>
  <c r="T111"/>
  <c r="R111"/>
  <c r="P111"/>
  <c r="BI105"/>
  <c r="BH105"/>
  <c r="BG105"/>
  <c r="BF105"/>
  <c r="T105"/>
  <c r="R105"/>
  <c r="P105"/>
  <c r="BI99"/>
  <c r="BH99"/>
  <c r="BG99"/>
  <c r="BF99"/>
  <c r="T99"/>
  <c r="R99"/>
  <c r="P99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2" r="J39"/>
  <c r="J38"/>
  <c i="1" r="AY56"/>
  <c i="2" r="J37"/>
  <c i="1" r="AX56"/>
  <c i="2" r="BI441"/>
  <c r="BH441"/>
  <c r="BG441"/>
  <c r="BF441"/>
  <c r="T441"/>
  <c r="T440"/>
  <c r="T439"/>
  <c r="R441"/>
  <c r="R440"/>
  <c r="R439"/>
  <c r="P441"/>
  <c r="P440"/>
  <c r="P439"/>
  <c r="BI437"/>
  <c r="BH437"/>
  <c r="BG437"/>
  <c r="BF437"/>
  <c r="T437"/>
  <c r="T436"/>
  <c r="R437"/>
  <c r="R436"/>
  <c r="P437"/>
  <c r="P436"/>
  <c r="BI432"/>
  <c r="BH432"/>
  <c r="BG432"/>
  <c r="BF432"/>
  <c r="T432"/>
  <c r="R432"/>
  <c r="P432"/>
  <c r="BI415"/>
  <c r="BH415"/>
  <c r="BG415"/>
  <c r="BF415"/>
  <c r="T415"/>
  <c r="R415"/>
  <c r="P415"/>
  <c r="BI411"/>
  <c r="BH411"/>
  <c r="BG411"/>
  <c r="BF411"/>
  <c r="T411"/>
  <c r="R411"/>
  <c r="P411"/>
  <c r="BI407"/>
  <c r="BH407"/>
  <c r="BG407"/>
  <c r="BF407"/>
  <c r="T407"/>
  <c r="R407"/>
  <c r="P407"/>
  <c r="BI403"/>
  <c r="BH403"/>
  <c r="BG403"/>
  <c r="BF403"/>
  <c r="T403"/>
  <c r="R403"/>
  <c r="P403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3"/>
  <c r="BH343"/>
  <c r="BG343"/>
  <c r="BF343"/>
  <c r="T343"/>
  <c r="R343"/>
  <c r="P343"/>
  <c r="BI339"/>
  <c r="BH339"/>
  <c r="BG339"/>
  <c r="BF339"/>
  <c r="T339"/>
  <c r="R339"/>
  <c r="P339"/>
  <c r="BI333"/>
  <c r="BH333"/>
  <c r="BG333"/>
  <c r="BF333"/>
  <c r="T333"/>
  <c r="R333"/>
  <c r="P333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06"/>
  <c r="BH306"/>
  <c r="BG306"/>
  <c r="BF306"/>
  <c r="T306"/>
  <c r="R306"/>
  <c r="P306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R269"/>
  <c r="P269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1"/>
  <c r="BH211"/>
  <c r="BG211"/>
  <c r="BF211"/>
  <c r="T211"/>
  <c r="T210"/>
  <c r="R211"/>
  <c r="R210"/>
  <c r="P211"/>
  <c r="P210"/>
  <c r="BI206"/>
  <c r="BH206"/>
  <c r="BG206"/>
  <c r="BF206"/>
  <c r="T206"/>
  <c r="T205"/>
  <c r="R206"/>
  <c r="R205"/>
  <c r="P206"/>
  <c r="P205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5"/>
  <c r="BH135"/>
  <c r="BG135"/>
  <c r="BF135"/>
  <c r="T135"/>
  <c r="R135"/>
  <c r="P135"/>
  <c r="BI132"/>
  <c r="BH132"/>
  <c r="BG132"/>
  <c r="BF132"/>
  <c r="T132"/>
  <c r="R132"/>
  <c r="P132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J92"/>
  <c r="F92"/>
  <c r="F90"/>
  <c r="E88"/>
  <c r="J58"/>
  <c r="F58"/>
  <c r="F56"/>
  <c r="E54"/>
  <c r="J26"/>
  <c r="E26"/>
  <c r="J93"/>
  <c r="J25"/>
  <c r="J20"/>
  <c r="E20"/>
  <c r="F59"/>
  <c r="J19"/>
  <c r="J14"/>
  <c r="J56"/>
  <c r="E7"/>
  <c r="E84"/>
  <c i="1" r="L50"/>
  <c r="AM50"/>
  <c r="AM49"/>
  <c r="L49"/>
  <c r="AM47"/>
  <c r="L47"/>
  <c r="L45"/>
  <c r="L44"/>
  <c i="4" r="J117"/>
  <c r="J111"/>
  <c r="BK104"/>
  <c r="J98"/>
  <c r="BK92"/>
  <c i="3" r="J201"/>
  <c r="BK196"/>
  <c r="BK192"/>
  <c r="BK184"/>
  <c r="BK172"/>
  <c r="J163"/>
  <c r="BK154"/>
  <c r="J139"/>
  <c r="BK135"/>
  <c r="BK124"/>
  <c r="J117"/>
  <c r="J105"/>
  <c r="J95"/>
  <c i="2" r="J411"/>
  <c r="BK403"/>
  <c r="BK394"/>
  <c r="BK386"/>
  <c r="BK380"/>
  <c r="J375"/>
  <c r="J369"/>
  <c r="J363"/>
  <c r="BK354"/>
  <c r="BK346"/>
  <c r="BK339"/>
  <c r="J329"/>
  <c r="BK325"/>
  <c r="BK321"/>
  <c r="J316"/>
  <c r="BK306"/>
  <c r="BK298"/>
  <c r="J293"/>
  <c r="BK286"/>
  <c r="BK280"/>
  <c r="BK275"/>
  <c r="BK273"/>
  <c r="BK269"/>
  <c r="BK264"/>
  <c r="BK260"/>
  <c r="BK256"/>
  <c r="BK252"/>
  <c r="BK248"/>
  <c r="BK244"/>
  <c r="BK240"/>
  <c r="BK237"/>
  <c r="BK233"/>
  <c r="BK229"/>
  <c r="BK225"/>
  <c r="BK222"/>
  <c r="BK219"/>
  <c r="BK216"/>
  <c r="BK211"/>
  <c r="BK206"/>
  <c r="BK201"/>
  <c r="BK198"/>
  <c r="BK191"/>
  <c r="J178"/>
  <c r="J171"/>
  <c r="J159"/>
  <c r="J151"/>
  <c r="BK143"/>
  <c r="J132"/>
  <c r="BK123"/>
  <c r="J115"/>
  <c r="BK105"/>
  <c r="BK99"/>
  <c i="4" r="BK117"/>
  <c r="BK111"/>
  <c r="J104"/>
  <c r="BK98"/>
  <c r="J92"/>
  <c i="3" r="BK201"/>
  <c r="J196"/>
  <c r="J192"/>
  <c r="J184"/>
  <c r="J172"/>
  <c r="BK163"/>
  <c r="J154"/>
  <c r="J146"/>
  <c r="J135"/>
  <c r="J124"/>
  <c r="BK117"/>
  <c r="BK105"/>
  <c r="BK95"/>
  <c i="2" r="J441"/>
  <c r="J437"/>
  <c r="J415"/>
  <c r="J407"/>
  <c r="BK398"/>
  <c r="BK390"/>
  <c r="BK383"/>
  <c r="BK377"/>
  <c r="J372"/>
  <c r="J366"/>
  <c r="BK360"/>
  <c r="BK350"/>
  <c r="BK343"/>
  <c r="J333"/>
  <c r="J327"/>
  <c r="BK323"/>
  <c r="BK318"/>
  <c r="BK313"/>
  <c r="BK301"/>
  <c r="J296"/>
  <c r="BK290"/>
  <c r="BK283"/>
  <c r="J278"/>
  <c r="J194"/>
  <c r="J187"/>
  <c r="BK174"/>
  <c r="BK163"/>
  <c r="J155"/>
  <c r="BK147"/>
  <c r="BK135"/>
  <c r="J126"/>
  <c r="J119"/>
  <c r="BK109"/>
  <c r="BK102"/>
  <c i="1" r="AS59"/>
  <c r="AS55"/>
  <c i="4" r="BK121"/>
  <c r="BK114"/>
  <c r="J107"/>
  <c r="BK101"/>
  <c r="BK95"/>
  <c i="3" r="J203"/>
  <c r="BK199"/>
  <c r="BK194"/>
  <c r="J189"/>
  <c r="J178"/>
  <c r="J168"/>
  <c r="BK159"/>
  <c r="J150"/>
  <c r="BK146"/>
  <c r="J131"/>
  <c r="J121"/>
  <c r="J111"/>
  <c r="BK99"/>
  <c i="2" r="J432"/>
  <c r="BK415"/>
  <c r="BK407"/>
  <c r="J398"/>
  <c r="J390"/>
  <c r="J383"/>
  <c r="J377"/>
  <c r="BK372"/>
  <c r="BK366"/>
  <c r="J360"/>
  <c r="J350"/>
  <c r="J343"/>
  <c r="BK333"/>
  <c r="BK327"/>
  <c r="J323"/>
  <c r="J318"/>
  <c r="J313"/>
  <c r="J301"/>
  <c r="BK296"/>
  <c r="J290"/>
  <c r="J283"/>
  <c r="BK278"/>
  <c r="J275"/>
  <c r="J273"/>
  <c r="J269"/>
  <c r="J264"/>
  <c r="J260"/>
  <c r="J256"/>
  <c r="J252"/>
  <c r="J248"/>
  <c r="J244"/>
  <c r="J240"/>
  <c r="J237"/>
  <c r="J233"/>
  <c r="J229"/>
  <c r="J225"/>
  <c r="J222"/>
  <c r="J219"/>
  <c r="J216"/>
  <c r="J211"/>
  <c r="J206"/>
  <c r="J201"/>
  <c r="BK194"/>
  <c r="BK187"/>
  <c r="J174"/>
  <c r="J163"/>
  <c r="BK155"/>
  <c r="J147"/>
  <c r="J135"/>
  <c r="BK126"/>
  <c r="BK119"/>
  <c r="J109"/>
  <c r="J102"/>
  <c i="4" r="J121"/>
  <c r="J114"/>
  <c r="BK107"/>
  <c r="J101"/>
  <c r="J95"/>
  <c i="3" r="BK203"/>
  <c r="J199"/>
  <c r="J194"/>
  <c r="BK189"/>
  <c r="BK178"/>
  <c r="BK168"/>
  <c r="J159"/>
  <c r="BK150"/>
  <c r="BK139"/>
  <c r="BK131"/>
  <c r="BK121"/>
  <c r="BK111"/>
  <c r="J99"/>
  <c i="2" r="BK441"/>
  <c r="BK437"/>
  <c r="BK432"/>
  <c r="BK411"/>
  <c r="J403"/>
  <c r="J394"/>
  <c r="J386"/>
  <c r="J380"/>
  <c r="BK375"/>
  <c r="BK369"/>
  <c r="BK363"/>
  <c r="J354"/>
  <c r="J346"/>
  <c r="J339"/>
  <c r="BK329"/>
  <c r="J325"/>
  <c r="J321"/>
  <c r="BK316"/>
  <c r="J306"/>
  <c r="J298"/>
  <c r="BK293"/>
  <c r="J286"/>
  <c r="J280"/>
  <c r="J198"/>
  <c r="J191"/>
  <c r="BK178"/>
  <c r="BK171"/>
  <c r="BK159"/>
  <c r="BK151"/>
  <c r="J143"/>
  <c r="BK132"/>
  <c r="J123"/>
  <c r="BK115"/>
  <c r="J105"/>
  <c r="J99"/>
  <c i="1" r="AS57"/>
  <c i="2" l="1" r="BK98"/>
  <c r="R98"/>
  <c r="P215"/>
  <c r="T215"/>
  <c r="R268"/>
  <c r="BK292"/>
  <c r="J292"/>
  <c r="J70"/>
  <c r="T292"/>
  <c r="P402"/>
  <c r="T402"/>
  <c i="3" r="BK94"/>
  <c r="R94"/>
  <c r="BK158"/>
  <c r="J158"/>
  <c r="J67"/>
  <c r="R158"/>
  <c r="BK167"/>
  <c r="J167"/>
  <c r="J68"/>
  <c r="R167"/>
  <c r="BK183"/>
  <c r="J183"/>
  <c r="J70"/>
  <c r="T183"/>
  <c r="T182"/>
  <c i="4" r="P91"/>
  <c r="R91"/>
  <c r="T91"/>
  <c r="BK110"/>
  <c r="J110"/>
  <c r="J66"/>
  <c r="P110"/>
  <c r="R110"/>
  <c r="T110"/>
  <c i="2" r="P98"/>
  <c r="T98"/>
  <c r="BK215"/>
  <c r="J215"/>
  <c r="J68"/>
  <c r="R215"/>
  <c r="BK268"/>
  <c r="J268"/>
  <c r="J69"/>
  <c r="P268"/>
  <c r="T268"/>
  <c r="P292"/>
  <c r="R292"/>
  <c r="BK402"/>
  <c r="J402"/>
  <c r="J71"/>
  <c r="R402"/>
  <c i="3" r="P94"/>
  <c r="T94"/>
  <c r="P158"/>
  <c r="T158"/>
  <c r="P167"/>
  <c r="T167"/>
  <c r="P183"/>
  <c r="P182"/>
  <c r="R183"/>
  <c r="R182"/>
  <c i="4" r="BK91"/>
  <c r="J91"/>
  <c r="J65"/>
  <c i="2" r="E50"/>
  <c r="J59"/>
  <c r="J90"/>
  <c r="F93"/>
  <c r="BE99"/>
  <c r="BE105"/>
  <c r="BE109"/>
  <c r="BE119"/>
  <c r="BE126"/>
  <c r="BE143"/>
  <c r="BE147"/>
  <c r="BE155"/>
  <c r="BE171"/>
  <c r="BE174"/>
  <c r="BE187"/>
  <c r="BE194"/>
  <c r="BE280"/>
  <c r="BE286"/>
  <c r="BE293"/>
  <c r="BE298"/>
  <c r="BE306"/>
  <c r="BE313"/>
  <c r="BE316"/>
  <c r="BE321"/>
  <c r="BE327"/>
  <c r="BE339"/>
  <c r="BE346"/>
  <c r="BE354"/>
  <c r="BE360"/>
  <c r="BE366"/>
  <c r="BE375"/>
  <c r="BE380"/>
  <c r="BE386"/>
  <c r="BE394"/>
  <c r="BE403"/>
  <c r="BE407"/>
  <c r="BE411"/>
  <c r="BE415"/>
  <c r="BE432"/>
  <c r="BE437"/>
  <c r="BE441"/>
  <c r="BK205"/>
  <c r="J205"/>
  <c r="J66"/>
  <c r="BK210"/>
  <c r="J210"/>
  <c r="J67"/>
  <c i="3" r="E50"/>
  <c r="J56"/>
  <c r="J59"/>
  <c r="BE99"/>
  <c r="BE111"/>
  <c r="BE117"/>
  <c r="BE124"/>
  <c r="BE135"/>
  <c r="BE146"/>
  <c r="BE154"/>
  <c r="BE159"/>
  <c r="BE172"/>
  <c r="BE184"/>
  <c r="BE196"/>
  <c r="BE199"/>
  <c r="BE201"/>
  <c r="BE203"/>
  <c r="BK153"/>
  <c r="J153"/>
  <c r="J66"/>
  <c i="4" r="E50"/>
  <c r="J59"/>
  <c r="F86"/>
  <c r="BE95"/>
  <c r="BE104"/>
  <c r="BE117"/>
  <c r="BK120"/>
  <c r="J120"/>
  <c r="J67"/>
  <c i="2" r="BE102"/>
  <c r="BE115"/>
  <c r="BE123"/>
  <c r="BE132"/>
  <c r="BE135"/>
  <c r="BE151"/>
  <c r="BE159"/>
  <c r="BE163"/>
  <c r="BE178"/>
  <c r="BE191"/>
  <c r="BE198"/>
  <c r="BE201"/>
  <c r="BE206"/>
  <c r="BE211"/>
  <c r="BE216"/>
  <c r="BE219"/>
  <c r="BE222"/>
  <c r="BE225"/>
  <c r="BE229"/>
  <c r="BE233"/>
  <c r="BE237"/>
  <c r="BE240"/>
  <c r="BE244"/>
  <c r="BE248"/>
  <c r="BE252"/>
  <c r="BE256"/>
  <c r="BE260"/>
  <c r="BE264"/>
  <c r="BE269"/>
  <c r="BE273"/>
  <c r="BE275"/>
  <c r="BE278"/>
  <c r="BE283"/>
  <c r="BE290"/>
  <c r="BE296"/>
  <c r="BE301"/>
  <c r="BE318"/>
  <c r="BE323"/>
  <c r="BE325"/>
  <c r="BE329"/>
  <c r="BE333"/>
  <c r="BE343"/>
  <c r="BE350"/>
  <c r="BE363"/>
  <c r="BE369"/>
  <c r="BE372"/>
  <c r="BE377"/>
  <c r="BE383"/>
  <c r="BE390"/>
  <c r="BE398"/>
  <c r="BK436"/>
  <c r="J436"/>
  <c r="J72"/>
  <c r="BK440"/>
  <c r="J440"/>
  <c r="J74"/>
  <c i="3" r="F59"/>
  <c r="BE95"/>
  <c r="BE105"/>
  <c r="BE121"/>
  <c r="BE131"/>
  <c r="BE139"/>
  <c r="BE150"/>
  <c r="BE163"/>
  <c r="BE168"/>
  <c r="BE178"/>
  <c r="BE189"/>
  <c r="BE192"/>
  <c r="BE194"/>
  <c i="4" r="J56"/>
  <c r="BE92"/>
  <c r="BE98"/>
  <c r="BE101"/>
  <c r="BE107"/>
  <c r="BE111"/>
  <c r="BE114"/>
  <c r="BE121"/>
  <c i="3" r="F39"/>
  <c i="1" r="BD58"/>
  <c r="BD57"/>
  <c i="4" r="F37"/>
  <c i="1" r="BB60"/>
  <c r="BB59"/>
  <c r="AX59"/>
  <c i="2" r="F36"/>
  <c i="1" r="BA56"/>
  <c r="BA55"/>
  <c i="3" r="F36"/>
  <c i="1" r="BA58"/>
  <c r="BA57"/>
  <c r="AW57"/>
  <c i="3" r="F38"/>
  <c i="1" r="BC58"/>
  <c r="BC57"/>
  <c r="AY57"/>
  <c i="4" r="F39"/>
  <c i="1" r="BD60"/>
  <c r="BD59"/>
  <c r="AS54"/>
  <c i="2" r="F39"/>
  <c i="1" r="BD56"/>
  <c r="BD55"/>
  <c r="BD54"/>
  <c r="W33"/>
  <c i="3" r="J36"/>
  <c i="1" r="AW58"/>
  <c i="4" r="J36"/>
  <c i="1" r="AW60"/>
  <c i="2" r="J36"/>
  <c i="1" r="AW56"/>
  <c i="2" r="F38"/>
  <c i="1" r="BC56"/>
  <c r="BC55"/>
  <c i="3" r="F37"/>
  <c i="1" r="BB58"/>
  <c r="BB57"/>
  <c r="AX57"/>
  <c i="4" r="F36"/>
  <c i="1" r="BA60"/>
  <c r="BA59"/>
  <c r="AW59"/>
  <c i="4" r="F38"/>
  <c i="1" r="BC60"/>
  <c r="BC59"/>
  <c r="AY59"/>
  <c i="2" r="F37"/>
  <c i="1" r="BB56"/>
  <c r="BB55"/>
  <c r="AX55"/>
  <c i="3" l="1" r="T93"/>
  <c r="T92"/>
  <c r="P93"/>
  <c r="P92"/>
  <c i="1" r="AU58"/>
  <c i="2" r="P97"/>
  <c r="P96"/>
  <c i="1" r="AU56"/>
  <c i="4" r="T90"/>
  <c r="T89"/>
  <c i="3" r="BK93"/>
  <c r="J93"/>
  <c r="J64"/>
  <c i="2" r="T97"/>
  <c r="T96"/>
  <c i="4" r="R90"/>
  <c r="R89"/>
  <c r="P90"/>
  <c r="P89"/>
  <c i="1" r="AU60"/>
  <c i="3" r="R93"/>
  <c r="R92"/>
  <c i="2" r="R97"/>
  <c r="R96"/>
  <c r="BK97"/>
  <c r="J97"/>
  <c r="J64"/>
  <c r="J98"/>
  <c r="J65"/>
  <c i="3" r="J94"/>
  <c r="J65"/>
  <c r="BK182"/>
  <c r="J182"/>
  <c r="J69"/>
  <c i="4" r="BK90"/>
  <c r="J90"/>
  <c r="J64"/>
  <c i="2" r="BK439"/>
  <c r="J439"/>
  <c r="J73"/>
  <c i="1" r="BC54"/>
  <c r="W32"/>
  <c r="AY55"/>
  <c i="4" r="J35"/>
  <c i="1" r="AV60"/>
  <c r="AT60"/>
  <c r="BA54"/>
  <c r="AW54"/>
  <c r="AK30"/>
  <c r="AU57"/>
  <c r="AU59"/>
  <c i="2" r="J35"/>
  <c i="1" r="AV56"/>
  <c r="AT56"/>
  <c r="AU55"/>
  <c r="AU54"/>
  <c r="BB54"/>
  <c r="W31"/>
  <c r="AW55"/>
  <c i="3" r="J35"/>
  <c i="1" r="AV58"/>
  <c r="AT58"/>
  <c i="4" r="F35"/>
  <c i="1" r="AZ60"/>
  <c r="AZ59"/>
  <c r="AV59"/>
  <c r="AT59"/>
  <c i="2" r="F35"/>
  <c i="1" r="AZ56"/>
  <c r="AZ55"/>
  <c r="AV55"/>
  <c i="3" r="F35"/>
  <c i="1" r="AZ58"/>
  <c r="AZ57"/>
  <c r="AV57"/>
  <c r="AT57"/>
  <c i="4" l="1" r="BK89"/>
  <c r="J89"/>
  <c i="2" r="BK96"/>
  <c r="J96"/>
  <c r="J63"/>
  <c i="3" r="BK92"/>
  <c r="J92"/>
  <c r="J63"/>
  <c i="1" r="AT55"/>
  <c r="AX54"/>
  <c r="AZ54"/>
  <c r="W29"/>
  <c r="W30"/>
  <c i="4" r="J32"/>
  <c i="1" r="AG60"/>
  <c r="AN60"/>
  <c r="AY54"/>
  <c i="4" l="1" r="J63"/>
  <c r="J41"/>
  <c i="1" r="AV54"/>
  <c r="AK29"/>
  <c r="AG59"/>
  <c r="AN59"/>
  <c i="2" r="J32"/>
  <c i="1" r="AG56"/>
  <c r="AG55"/>
  <c i="3" r="J32"/>
  <c i="1" r="AG58"/>
  <c r="AG57"/>
  <c r="AN57"/>
  <c l="1" r="AN55"/>
  <c r="AN58"/>
  <c i="3" r="J41"/>
  <c i="1" r="AN56"/>
  <c i="2" r="J41"/>
  <c i="1" r="AT54"/>
  <c r="AG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<sst xmlns="http://schemas.openxmlformats.org/spreadsheetml/2006/main">
  <si>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</si>
  <si>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</si>
  <si>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</si>
  <si>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</si>
  <si>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</si>
  <si>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{c43285bf-6fb5-4031-859d-d754d7d35c16}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</si>
  <si>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</si>
  <si>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</si>
  <si>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</si>
  <si>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</si>
  <si>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</si>
  <si>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</si>
  <si>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</si>
  <si>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</si>
  <si>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VD19613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</si>
  <si>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</si>
  <si>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</si>
  <si>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Břeclav - ul. Lednická, autobus.záliv a přechod</t>
  </si>
  <si>
    <t>KSO:</t>
  </si>
  <si>
    <t/>
  </si>
  <si>
    <t>CC-CZ:</t>
  </si>
  <si>
    <t>Místo:</t>
  </si>
  <si>
    <t>Město Břeclav</t>
  </si>
  <si>
    <t>Datum:</t>
  </si>
  <si>
    <t>5. 5. 2021</t>
  </si>
  <si>
    <t>Zadavatel:</t>
  </si>
  <si>
    <t>IČ:</t>
  </si>
  <si>
    <t>DIČ:</t>
  </si>
  <si>
    <t>Uchazeč:</t>
  </si>
  <si>
    <t>Vyplň údaj</t>
  </si>
  <si>
    <t>Projektant:</t>
  </si>
  <si>
    <t>Viadesigne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</si>
  <si>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</si>
  <si>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</si>
  <si>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</si>
  <si>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</si>
  <si>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</si>
  <si>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</si>
  <si>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</si>
  <si>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</si>
  <si>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</si>
  <si>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</si>
  <si>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</si>
  <si>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</si>
  <si>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</si>
  <si>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</si>
  <si>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</si>
  <si>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</si>
  <si>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</si>
  <si>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</si>
  <si>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</si>
  <si>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</si>
  <si>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</si>
  <si>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</si>
  <si>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</si>
  <si>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</si>
  <si>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</si>
  <si>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</si>
  <si>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</si>
  <si>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</si>
  <si>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</si>
  <si>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</si>
  <si>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</si>
  <si>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</si>
  <si>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</si>
  <si>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</si>
  <si>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</si>
  <si>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</si>
  <si>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</si>
  <si>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</si>
  <si>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</si>
  <si>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</si>
  <si>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</si>
  <si>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</si>
  <si>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</si>
  <si>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</si>
  <si>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Komunikace</t>
  </si>
  <si>
    <t>STA</t>
  </si>
  <si>
    <t>1</t>
  </si>
  <si>
    <t>{4e0286fe-9527-4b94-bdfd-3df7aad12601}</t>
  </si>
  <si>
    <t>2</t>
  </si>
  <si>
    <t>/</t>
  </si>
  <si>
    <t>Soupis</t>
  </si>
  <si>
    <t>{9eed021f-9722-44ce-befb-ee127cd964e1}</t>
  </si>
  <si>
    <t>SO 401</t>
  </si>
  <si>
    <t>Veřejné osvětlení</t>
  </si>
  <si>
    <t>{dd058a86-8732-420f-9e1c-f5298d9f2bf0}</t>
  </si>
  <si>
    <t>{b39f809f-eb5e-4ba9-be25-6b0ab38dcc07}</t>
  </si>
  <si>
    <t>VRN</t>
  </si>
  <si>
    <t>Vedlejší rozpočtové náklady</t>
  </si>
  <si>
    <t>{5beffe22-e9d3-422c-8dd9-d93a897af88e}</t>
  </si>
  <si>
    <t>{2e365444-ebb5-4a49-9132-1ebb961ef902}</t>
  </si>
  <si>
    <t>KRYCÍ LIST SOUPISU PRACÍ</t>
  </si>
  <si>
    <t>Objekt:</t>
  </si>
  <si>
    <t>SO 101 - Komunikace</t>
  </si>
  <si>
    <t>Soupis: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</si>
  <si>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</si>
  <si>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</si>
  <si>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</si>
  <si>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</si>
  <si>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</si>
  <si>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</si>
  <si>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</si>
  <si>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</si>
  <si>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</si>
  <si>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</si>
  <si>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</si>
  <si>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</si>
  <si>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</si>
  <si>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</si>
  <si>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</si>
  <si>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</si>
  <si>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</si>
  <si>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</si>
  <si>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</si>
  <si>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</si>
  <si>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</si>
  <si>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</si>
  <si>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</si>
  <si>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</si>
  <si>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</si>
  <si>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</si>
  <si>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</si>
  <si>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</si>
  <si>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</si>
  <si>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</si>
  <si>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</si>
  <si>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</si>
  <si>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</si>
  <si>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</si>
  <si>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</si>
  <si>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</si>
  <si>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2021 01</t>
  </si>
  <si>
    <t>4</t>
  </si>
  <si>
    <t>-1599672147</t>
  </si>
  <si>
    <t>PP</t>
  </si>
  <si>
    <t>Odstranění křovin a stromů s odstraněním kořenů strojně průměru kmene do 100 mm v rovině nebo ve svahu sklonu terénu do 1:5, při celkové ploše do 100 m2</t>
  </si>
  <si>
    <t>PSC</t>
  </si>
  <si>
    <t xml:space="preserve">Poznámka k souboru cen:_x000d_
1. V ceně jsou započteny i náklady na případné nutné odklizení křovin a stromů na hromady na vzdálenost do 50 m, nebo naložení na dopravní prostředek._x000d_
2. Průměr kmenů stromů (křovin) se měří 0,15 m nad přilehlým terénem._x000d_
3.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staveniště._x000d_
</t>
  </si>
  <si>
    <t>111211231</t>
  </si>
  <si>
    <t>Snesení listnatého klestu D do 30 cm ve svahu do 1:3</t>
  </si>
  <si>
    <t>kus</t>
  </si>
  <si>
    <t>-673258304</t>
  </si>
  <si>
    <t>Snesení větví stromů na hromady nebo naložení na dopravní prostředek listnatých v rovině nebo ve svahu do 1:3, průměru kmene do 30 cm</t>
  </si>
  <si>
    <t xml:space="preserve">Poznámka k souboru cen:_x000d_
1. V ceně jsou započteny snesení křovin na hromady._x000d_
2. Měrná jednotka je 1 strom._x000d_
</t>
  </si>
  <si>
    <t>3</t>
  </si>
  <si>
    <t>113106121</t>
  </si>
  <si>
    <t>Rozebrání dlažeb z betonových nebo kamenných dlaždic komunikací pro pěší ručně</t>
  </si>
  <si>
    <t>-868047868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</si>
  <si>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</si>
  <si>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</si>
  <si>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</si>
  <si>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>"vybourání krytu chodníků - dlažba 30x30"21,4</t>
  </si>
  <si>
    <t>113107122</t>
  </si>
  <si>
    <t>Odstranění podkladu z kameniva drceného tl 200 mm ručně</t>
  </si>
  <si>
    <t>-1549933007</t>
  </si>
  <si>
    <t>Odstranění podkladů nebo krytů ručně s přemístěním hmot na skládku na vzdálenost do 3 m nebo s naložením na dopravní prostředek z kameniva hrubého drceného, o tl. vrstvy přes 100 do 200 mm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</si>
  <si>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</si>
  <si>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"odkop konst.vrstev vozovky pro nové chodníky tl.140mm"29,4</t>
  </si>
  <si>
    <t>"odkop konstr.vrstev stáv.chodníku tl.190mm"17,8</t>
  </si>
  <si>
    <t>Součet</t>
  </si>
  <si>
    <t>5</t>
  </si>
  <si>
    <t>113107182</t>
  </si>
  <si>
    <t>Odstranění podkladu živičného tl 100 mm strojně pl přes 50 do 200 m2</t>
  </si>
  <si>
    <t>-287068962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</si>
  <si>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</si>
  <si>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"vybourání stáv.vozovky - zůžení"167,3</t>
  </si>
  <si>
    <t>6</t>
  </si>
  <si>
    <t>113154113</t>
  </si>
  <si>
    <t>Frézování živičného krytu tl 50 mm pruh š 0,5 m pl do 500 m2 bez překážek v trase</t>
  </si>
  <si>
    <t>1055998817</t>
  </si>
  <si>
    <t>Frézování živičného podkladu nebo krytu s naložením na dopravní prostředek plochy do 500 m2 bez překážek v trase pruhu šířky do 0,5 m, tloušťky vrstvy 50 mm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</si>
  <si>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</si>
  <si>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"frézování kolem nové obruby s jednořádkem"61,7</t>
  </si>
  <si>
    <t>7</t>
  </si>
  <si>
    <t>113201112</t>
  </si>
  <si>
    <t>Vytrhání obrub silničních ležatých</t>
  </si>
  <si>
    <t>m</t>
  </si>
  <si>
    <t>-1465248597</t>
  </si>
  <si>
    <t>Vytrhání obrub s vybouráním lože, s přemístěním hmot na skládku na vzdálenost do 3 m nebo s naložením na dopravní prostředek silničních ležatých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</si>
  <si>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</si>
  <si>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8</t>
  </si>
  <si>
    <t>113202111</t>
  </si>
  <si>
    <t>Vytrhání obrub krajníků obrubníků stojatých</t>
  </si>
  <si>
    <t>-1082714634</t>
  </si>
  <si>
    <t>Vytrhání obrub s vybouráním lože, s přemístěním hmot na skládku na vzdálenost do 3 m nebo s naložením na dopravní prostředek z krajníků nebo obrubníků stojatých</t>
  </si>
  <si>
    <t>"sil.obruba"123,6</t>
  </si>
  <si>
    <t>"přídlažbová deska"105,6</t>
  </si>
  <si>
    <t>9</t>
  </si>
  <si>
    <t>113204111</t>
  </si>
  <si>
    <t>Vytrhání obrub záhonových</t>
  </si>
  <si>
    <t>815956979</t>
  </si>
  <si>
    <t>Vytrhání obrub s vybouráním lože, s přemístěním hmot na skládku na vzdálenost do 3 m nebo s naložením na dopravní prostředek záhonových</t>
  </si>
  <si>
    <t>10</t>
  </si>
  <si>
    <t>122251104</t>
  </si>
  <si>
    <t>Odkopávky a prokopávky nezapažené v hornině třídy těžitelnosti I, skupiny 3 objem do 500 m3 strojně</t>
  </si>
  <si>
    <t>m3</t>
  </si>
  <si>
    <t>-1636175962</t>
  </si>
  <si>
    <t>Odkopávky a prokopávky nezapažené strojně v hornině třídy těžitelnosti I skupiny 3 přes 100 do 500 m3</t>
  </si>
  <si>
    <t xml:space="preserve">Poznámka k souboru cen:_x000d_
1. V cenách jsou započteny i náklady na přehození výkopku na vzdálenost do 3 m nebo naložení na dopravní prostředek._x000d_
</t>
  </si>
  <si>
    <t>"odkop zeminy pro autobus.záliv"128,2*0,95</t>
  </si>
  <si>
    <t xml:space="preserve">                                                     29,5*0,95</t>
  </si>
  <si>
    <t>"odkop zeminy pro chodníky"(85,4+9,9)*0,25</t>
  </si>
  <si>
    <t>"odkop zeminy za obrubou"98,5*0,05</t>
  </si>
  <si>
    <t>11</t>
  </si>
  <si>
    <t>131251100</t>
  </si>
  <si>
    <t>Hloubení jam nezapažených v hornině třídy těžitelnosti I, skupiny 3 objem do 20 m3 strojně</t>
  </si>
  <si>
    <t>319954467</t>
  </si>
  <si>
    <t>Hloubení nezapažených jam a zářezů strojně s urovnáním dna do předepsaného profilu a spádu v hornině třídy těžitelnosti I skupiny 3 do 20 m3</t>
  </si>
  <si>
    <t xml:space="preserve">Poznámka k souboru cen:_x000d_
1. Hloubení nezapažených jam hloubky přes 16 m se oceňuje individuálně._x000d_
2. V cenách jsou započteny i náklady na případné nutné přemístění výkopku ve výkopišti a na přehození výkopku na přilehlém terénu na vzdálenost do 3 m od okraje jámy nebo naložení na dopravní prostředek._x000d_
</t>
  </si>
  <si>
    <t>"hloubení jam pro nové deš.vpusti"(1,5*1,5*1)*2</t>
  </si>
  <si>
    <t>12</t>
  </si>
  <si>
    <t>131351100</t>
  </si>
  <si>
    <t>Hloubení jam nezapažených v hornině třídy těžitelnosti II, skupiny 4 objem do 20 m3 strojně</t>
  </si>
  <si>
    <t>-1595492912</t>
  </si>
  <si>
    <t>Hloubení nezapažených jam a zářezů strojně s urovnáním dna do předepsaného profilu a spádu v hornině třídy těžitelnosti II skupiny 4 do 20 m3</t>
  </si>
  <si>
    <t>"hloubení jam pro nové deš.vpusti"(1,5*1,5*0,4)*2</t>
  </si>
  <si>
    <t>13</t>
  </si>
  <si>
    <t>132251251</t>
  </si>
  <si>
    <t>Hloubení rýh nezapažených š do 2000 mm v hornině třídy těžitelnosti I, skupiny 3 objem do 20 m3 strojně</t>
  </si>
  <si>
    <t>1068590579</t>
  </si>
  <si>
    <t>Hloubení nezapažených rýh šířky přes 800 do 2 000 mm strojně s urovnáním dna do předepsaného profilu a spádu v hornině třídy těžitelnosti I skupiny 3 do 20 m3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</si>
  <si>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prostředek._x000d_
</t>
  </si>
  <si>
    <t>"hloubení rýhy pro přípojky kanalizace"2,7*1*1</t>
  </si>
  <si>
    <t>14</t>
  </si>
  <si>
    <t>132351101</t>
  </si>
  <si>
    <t xml:space="preserve">Hloubení rýh nezapažených  š do 800 mm v hornině třídy těžitelnosti II, skupiny 4 objem do 20 m3 strojně</t>
  </si>
  <si>
    <t>-1419078464</t>
  </si>
  <si>
    <t>Hloubení nezapažených rýh šířky do 800 mm strojně s urovnáním dna do předepsaného profilu a spádu v hornině třídy těžitelnosti II skupiny 4 do 20 m3</t>
  </si>
  <si>
    <t xml:space="preserve">Poznámka k souboru cen:_x000d_
1. V cenách jsou započteny i náklady na přehození výkopku na přilehlém terénu na vzdálenost do 3 m od podélné osy rýhy nebo naložení na dopravní prostředek._x000d_
</t>
  </si>
  <si>
    <t>"hloubení rýhy pro novou obrubu s jednořádkem"(37,9+42,5)*0,45*0,15</t>
  </si>
  <si>
    <t>132351251</t>
  </si>
  <si>
    <t>Hloubení rýh nezapažených š do 2000 mm v hornině třídy těžitelnosti II, skupiny 4 objem do 20 m3 strojně</t>
  </si>
  <si>
    <t>-1966350572</t>
  </si>
  <si>
    <t>Hloubení nezapažených rýh šířky přes 800 do 2 000 mm strojně s urovnáním dna do předepsaného profilu a spádu v hornině třídy těžitelnosti II skupiny 4 do 20 m3</t>
  </si>
  <si>
    <t>"hloubená rýhy pro přípojky kanalizace"2,7*1*0,4</t>
  </si>
  <si>
    <t>16</t>
  </si>
  <si>
    <t>162651111</t>
  </si>
  <si>
    <t>Vodorovné přemístění do 4000 m výkopku/sypaniny z horniny třídy těžitelnosti I, skupiny 1 až 3</t>
  </si>
  <si>
    <t>132889751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</si>
  <si>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</si>
  <si>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</si>
  <si>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"odkopávky v hor.3"178,565</t>
  </si>
  <si>
    <t>"hloubení jam v hor.3"4,5</t>
  </si>
  <si>
    <t>"hloubení rýh do 2000mm hor.3"2,7</t>
  </si>
  <si>
    <t>"zásyp"-37,195</t>
  </si>
  <si>
    <t>17</t>
  </si>
  <si>
    <t>171201201</t>
  </si>
  <si>
    <t>Uložení sypaniny na skládky nebo meziskládky</t>
  </si>
  <si>
    <t>2040874991</t>
  </si>
  <si>
    <t>Uložení sypaniny na skládky nebo meziskládky bez hutnění s upravením uložené sypaniny do předepsaného tvaru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</si>
  <si>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</si>
  <si>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18</t>
  </si>
  <si>
    <t>171151111</t>
  </si>
  <si>
    <t>Uložení sypaniny z hornin nesoudržných sypkých do násypů zhutněných strojně</t>
  </si>
  <si>
    <t>1748717335</t>
  </si>
  <si>
    <t>Uložení sypanin do násypů strojně s rozprostřením sypaniny ve vrstvách a s hrubým urovnáním zhutněných z hornin nesoudržných sypkých</t>
  </si>
  <si>
    <t xml:space="preserve">Poznámka k souboru cen:_x000d_
1. Ceny lze použít i pro uložení sypaniny s předepsaným zhutněním na trvalé skládky, do koryt vodotečí a do prohlubní terénu._x000d_
2. Cenu 25-1101 lze použít i pro:_x000d_
a) rozprostření zbylého výkopu na místě po zásypu jam a rýh pro podzemní vedení a zářezů pro podzemní vedení; toto množství se určí v m3 uloženého výkopku, měřeného v rostlém stavu,_x000d_
b) uložení výkopku do násypů pod vodou._x000d_
3. Ceny nelze použít:_x000d_
a) pro uložení sypaniny do hrází; uložení netříděné sypaniny do hrází se oceňuje cenami souboru cen 171 uložení netříděných sypanin do hrází,_x000d_
b) pro uložení sypaniny do ochranných valů nebo těch jejich částí, jejichž šířka je menší než 3 m. Toto uložení se oceňuje cenami souboru cen 175 Obsyp objektů._x000d_
4. V cenách není započteno hutnění boků násypů. Toto hutnění se oceňuje cenami souboru cen 171 15-11 Hutnění boků násypů z hornin soudržných a sypkých._x000d_
</t>
  </si>
  <si>
    <t>148,570*1,8</t>
  </si>
  <si>
    <t>19</t>
  </si>
  <si>
    <t>174101101</t>
  </si>
  <si>
    <t>Zásyp jam, šachet rýh nebo kolem objektů sypaninou se zhutněním</t>
  </si>
  <si>
    <t>1457133957</t>
  </si>
  <si>
    <t>Zásyp sypaninou z jakékoliv horniny strojně s uložením výkopku ve vrstvách se zhutněním jam, šachet, rýh nebo kolem objektů v těchto vykopávkách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</si>
  <si>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</si>
  <si>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"zemina použita z odkopávek"</t>
  </si>
  <si>
    <t>"zásyp zeminou za obrubou"98,5*0,05</t>
  </si>
  <si>
    <t xml:space="preserve">                                             17*0,13</t>
  </si>
  <si>
    <t xml:space="preserve">                                              42*0,1</t>
  </si>
  <si>
    <t>"zásyp zeminou pro zatravnění"129,3*0,2</t>
  </si>
  <si>
    <t>20</t>
  </si>
  <si>
    <t>175101201</t>
  </si>
  <si>
    <t>Obsypání objektu nad přilehlým původním terénem sypaninou bez prohození, uloženou do 3 m ručně</t>
  </si>
  <si>
    <t>1173618676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</si>
  <si>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</si>
  <si>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 xml:space="preserve">Poznámka k souboru cen:_x000d_
1. Ceny jsou určeny pro objem obsypu do vzdálenosti 3 m od přilehlého líce objektu nad přilehlým původním terénem. Zásyp pod tímto terénem se oceňuje jako zásyp okolo objektu cenami souboru cen 174 Zásyp sypaninou; zbývající obsyp se ocení příslušnými cenami souboru cen 171 Uložení sypaniny do násypů._x000d_
2. Ceny platí i pro sypání ochranných valů nebo těch jejich částí, jejichž šířka je v koruně menší než 3 m. Uložení výkopku (sypaniny) do zmíněných valů nebo jejich částí, jejichž šířka v koruně je 3 m a více, se oceňuje cenou 171 21-1101 Uložení sypaniny do nezhutněných násypů ručně._x000d_
3. Ceny nelze použít pro obsyp potrubí; tento se oceňuje cenami 175 Obsyp potrubí._x000d_
4. V cenách nejsou započteny náklady na:_x000d_
a) svahování obsypu; toto se oceňuje cenami souboru cen 182 Svahování,_x000d_
b) humusování obsypu; toto se oceňuje cenami souboru cen 18. 3 Rozprostření a urovnání ornice._x000d_
5. V cenách nejsou zahrnuty náklady na nakupovanou sypaninu. Tato se oceňuje ve specifikaci._x000d_
</t>
  </si>
  <si>
    <t>"obsyp ŠP přípojky kanalizace"2,7*1*1-(2,7*0,016)</t>
  </si>
  <si>
    <t>M</t>
  </si>
  <si>
    <t>58337303</t>
  </si>
  <si>
    <t>štěrkopísek frakce 0/8</t>
  </si>
  <si>
    <t>t</t>
  </si>
  <si>
    <t>-1254359760</t>
  </si>
  <si>
    <t>2,657*2</t>
  </si>
  <si>
    <t>22</t>
  </si>
  <si>
    <t>181411131</t>
  </si>
  <si>
    <t>Založení parkového trávníku výsevem plochy do 1000 m2 v rovině a ve svahu do 1:5</t>
  </si>
  <si>
    <t>1016593726</t>
  </si>
  <si>
    <t>Založení trávníku na půdě předem připravené plochy do 1000 m2 výsevem včetně utažení parkového v rovině nebo na svahu do 1:5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</si>
  <si>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</si>
  <si>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"zatravnění ploch"202,6</t>
  </si>
  <si>
    <t>23</t>
  </si>
  <si>
    <t>005724100</t>
  </si>
  <si>
    <t>osivo směs travní parková</t>
  </si>
  <si>
    <t>kg</t>
  </si>
  <si>
    <t>-1882981255</t>
  </si>
  <si>
    <t>202,6*0,04</t>
  </si>
  <si>
    <t>24</t>
  </si>
  <si>
    <t>181951112</t>
  </si>
  <si>
    <t>Úprava pláně v hornině třídy těžitelnosti I, skupiny 1 až 3 se zhutněním strojně</t>
  </si>
  <si>
    <t>1952182343</t>
  </si>
  <si>
    <t>Úprava pláně vyrovnáním výškových rozdílů strojně v hornině třídy těžitelnosti I, skupiny 1 až 3 se zhutněním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</si>
  <si>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</si>
  <si>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164,3+131,3</t>
  </si>
  <si>
    <t>Zakládání</t>
  </si>
  <si>
    <t>25</t>
  </si>
  <si>
    <t>274321611</t>
  </si>
  <si>
    <t>Základové pasy ze ŽB bez zvýšených nároků na prostředí tř. C 30/37</t>
  </si>
  <si>
    <t>222245236</t>
  </si>
  <si>
    <t>Základy z betonu železového (bez výztuže) pasy z betonu bez zvláštních nároků na prostředí tř. C 30/37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</si>
  <si>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3. V cenách nejsou započteny náklady na výztuž, tyto se oceňují cenami souboru cen 27* 36-.... Výztuž základů._x000d_
4. V cenách z betonu pro konstrukce bílých van 27. 32-3 nejsou započteny náklady na těsnění dilatačních a pracovních spar, tyto se oceňují cenami souborů cen 953 33 části A08 tohoto katalogu._x000d_
</t>
  </si>
  <si>
    <t>"základ pod autobusové obruby"17*0,1185</t>
  </si>
  <si>
    <t>Svislé a kompletní konstrukce</t>
  </si>
  <si>
    <t>26</t>
  </si>
  <si>
    <t>3100.R</t>
  </si>
  <si>
    <t>Montáž a dodávka čekárny pro zastávky</t>
  </si>
  <si>
    <t>kpl</t>
  </si>
  <si>
    <t>1451506120</t>
  </si>
  <si>
    <t>Montáž a dodávka 2-segmentové čekárny pro zastávky, s lavičkou a boční výplní</t>
  </si>
  <si>
    <t>P</t>
  </si>
  <si>
    <t>Poznámka k položce:_x000d_
včetně dopravy, povrchové úpravy - lak RAL 7040, lavičky, boční výplně z polykarbonátu tl. 10 mm</t>
  </si>
  <si>
    <t>"nový přístřešek zastávky" 1</t>
  </si>
  <si>
    <t>Komunikace pozemní</t>
  </si>
  <si>
    <t>27</t>
  </si>
  <si>
    <t>564851111</t>
  </si>
  <si>
    <t>Podklad ze štěrkodrtě ŠD tl 150 mm</t>
  </si>
  <si>
    <t>669894430</t>
  </si>
  <si>
    <t>Podklad ze štěrkodrti ŠD s rozprostřením a zhutněním, po zhutnění tl. 150 mm</t>
  </si>
  <si>
    <t>"podklad chodníků ŠDb fr.0/32"131,3</t>
  </si>
  <si>
    <t>28</t>
  </si>
  <si>
    <t>564861111</t>
  </si>
  <si>
    <t>Podklad ze štěrkodrtě ŠD tl 200 mm</t>
  </si>
  <si>
    <t>-1310393900</t>
  </si>
  <si>
    <t>Podklad ze štěrkodrti ŠD s rozprostřením a zhutněním, po zhutnění tl. 200 mm</t>
  </si>
  <si>
    <t>"podklad autobus.zálivu ŠDa fr.0/63"120+(17*0,9+42*0,5)</t>
  </si>
  <si>
    <t>29</t>
  </si>
  <si>
    <t>564871111</t>
  </si>
  <si>
    <t>Podklad ze štěrkodrtě ŠD tl 250 mm</t>
  </si>
  <si>
    <t>-1390598252</t>
  </si>
  <si>
    <t>Podklad ze štěrkodrti ŠD s rozprostřením a zhutněním, po zhutnění tl. 250 mm</t>
  </si>
  <si>
    <t>"sanace autobus.zálivu ŠDa fr.0/63"120+(17*1+42*0,65)</t>
  </si>
  <si>
    <t>30</t>
  </si>
  <si>
    <t>564931412</t>
  </si>
  <si>
    <t>Podklad z asfaltového recyklátu tl 100 mm</t>
  </si>
  <si>
    <t>1608756550</t>
  </si>
  <si>
    <t>Podklad nebo podsyp z asfaltového recyklátu s rozprostřením a zhutněním, po zhutnění tl. 100 mm</t>
  </si>
  <si>
    <t>"R-mat.použit z frézování"</t>
  </si>
  <si>
    <t>"výškové napojení vjezdů tl.200mm"13,8*2</t>
  </si>
  <si>
    <t>31</t>
  </si>
  <si>
    <t>566901133</t>
  </si>
  <si>
    <t>Vyspravení podkladu po překopech ing sítí plochy do 15 m2 štěrkodrtí tl. 200 mm</t>
  </si>
  <si>
    <t>1093837597</t>
  </si>
  <si>
    <t>Vyspravení podkladu po překopech inženýrských sítí plochy do 15 m2 s rozprostřením a zhutněním štěrkodrtí tl. 200 mm</t>
  </si>
  <si>
    <t xml:space="preserve">Poznámka k souboru cen:_x000d_
1. Ceny jsou určeny pro vyspravení podkladů po překopech pro inženýrské sítětrvalé i dočasné (předepíše-li je projekt)._x000d_
2. Ceny jsou určeny pouze pro případy havárií, přeložek nebo běžných oprav inženýrských sítí._x000d_
3. Ceny nelze použít v rámci výstavby nových inženýrských sítí._x000d_
4. V cenách nejsou započteny náklady na příp. nutný spojovací postřik, který se oceňuje cenami souboru cen 573 2.-11 Postřik živičný spojovací části A01 tohoto katalogu._x000d_
</t>
  </si>
  <si>
    <t>"po přípojkách kanalizace"2*2,7</t>
  </si>
  <si>
    <t>32</t>
  </si>
  <si>
    <t>567132115</t>
  </si>
  <si>
    <t>Podklad ze směsi stmelené cementem SC C 8/10 (KSC I) tl 200 mm</t>
  </si>
  <si>
    <t>2076954435</t>
  </si>
  <si>
    <t>Podklad ze směsi stmelené cementem SC bez dilatačních spár, s rozprostřením a zhutněním SC C 8/10 (KSC I), po zhutnění tl. 200 mm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</si>
  <si>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</si>
  <si>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"autobusový záliv"120</t>
  </si>
  <si>
    <t>33</t>
  </si>
  <si>
    <t>573231111</t>
  </si>
  <si>
    <t>Postřik živičný spojovací ze silniční emulze v množství 0,70 kg/m2</t>
  </si>
  <si>
    <t>1645165696</t>
  </si>
  <si>
    <t>Postřik spojovací PS bez posypu kamenivem ze silniční emulze, v množství 0,70 kg/m2</t>
  </si>
  <si>
    <t>"0,5kg/m2 po frézování"74,4</t>
  </si>
  <si>
    <t>34</t>
  </si>
  <si>
    <t>577144111.R</t>
  </si>
  <si>
    <t>Asfaltový beton vrstva obrusná ACO 11 (ABS) tř. I tl 50 mm š do 3 m z nemodifikovaného asfaltu</t>
  </si>
  <si>
    <t>211366121</t>
  </si>
  <si>
    <t>Asfaltový beton vrstva obrusná ACO 11 (ABS) s rozprostřením a se zhutněním z nemodifikovaného asfaltu v pruhu šířky do 3 m tř. I, po zhutnění tl. 50 mm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</si>
  <si>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</si>
  <si>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"napojení po frézování"74,4</t>
  </si>
  <si>
    <t>35</t>
  </si>
  <si>
    <t>591141111</t>
  </si>
  <si>
    <t>Kladení dlažby z kostek velkých z kamene na MC tl 50 mm</t>
  </si>
  <si>
    <t>803066744</t>
  </si>
  <si>
    <t>Kladení dlažby z kostek s provedením lože do tl. 50 mm, s vyplněním spár, s dvojím beraněním a se smetením přebytečného materiálu na krajnici velkých z kamene, do lože z cementové malty</t>
  </si>
  <si>
    <t xml:space="preserve">Poznámka k souboru cen:_x000d_
1. Ceny 591 1.- pro dlažbu z kostek velkých jsou určeny pro dlažbu úhlopříčnou a řádkovou._x000d_
2. Ceny 591 2.- pro dlažbu z kostek drobných jsou určeny pro dlažbu úhlopříčnou, řádkovou a kroužkovou._x000d_
3. Dlažba vějířová z kostek drobných se oceňuje cenami 591 41-2111 a 591 44-2111 Kladení dlažby z mozaiky dvoubarevné a vícebarevné komunikací pro pěší._x000d_
4. V cenách jsou započteny i náklady na dodání hmot pro lože a na dodání téhož materiálu na výplň spár._x000d_
5. V cenách nejsou započteny náklady na:_x000d_
a) dodání dlažebních kostek, které se oceňuje ve specifikaci; ztratné lze dohodnout_x000d_
- u velkých kostek ve výši 1 %,_x000d_
- u drobných kostek ve výši 2 %,_x000d_
b) vyplnění spár dlažby živičnou zálivkou, které se oceňuje cenami souboru cen 599 1 . -11 Zálivka živičná spár dlažby._x000d_
6. Část lože přesahující tloušťku 50 mm se oceňuje cenami souboru cen 451 31-97 Příplatek za každých dalších 10 mm tloušťky podkladu nebo lože._x000d_
</t>
  </si>
  <si>
    <t>36</t>
  </si>
  <si>
    <t>596211112</t>
  </si>
  <si>
    <t>Kladení zámkové dlažby komunikací pro pěší tl 60 mm skupiny A pl do 300 m2</t>
  </si>
  <si>
    <t>-1824917267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</si>
  <si>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</si>
  <si>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</si>
  <si>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"chodníky"131,3</t>
  </si>
  <si>
    <t>37</t>
  </si>
  <si>
    <t>59245008</t>
  </si>
  <si>
    <t>dlažba tvar obdélník betonová 200x100x60mm barevná</t>
  </si>
  <si>
    <t>-519012836</t>
  </si>
  <si>
    <t>Poznámka k položce:_x000d_
spotřeba: 50 kus/m2</t>
  </si>
  <si>
    <t>"109,6+2%"112</t>
  </si>
  <si>
    <t>38</t>
  </si>
  <si>
    <t>59245018</t>
  </si>
  <si>
    <t>dlažba tvar obdélník betonová 200x100x60mm přírodní</t>
  </si>
  <si>
    <t>132092273</t>
  </si>
  <si>
    <t>"3,9+2%"4</t>
  </si>
  <si>
    <t>39</t>
  </si>
  <si>
    <t>59245006</t>
  </si>
  <si>
    <t>dlažba tvar obdélník betonová pro nevidomé 200x100x60mm barevná</t>
  </si>
  <si>
    <t>1807328951</t>
  </si>
  <si>
    <t>"17,8+2%"18</t>
  </si>
  <si>
    <t>40</t>
  </si>
  <si>
    <t>599141111</t>
  </si>
  <si>
    <t>Vyplnění spár mezi silničními dílci živičnou zálivkou</t>
  </si>
  <si>
    <t>-1051381603</t>
  </si>
  <si>
    <t>Vyplnění spár mezi silničními dílci jakékoliv tloušťky živičnou zálivkou</t>
  </si>
  <si>
    <t xml:space="preserve">Poznámka k souboru cen:_x000d_
1. Ceny lze použít i pro vyplnění spár podkladu z betonu prostého, který se oceňuje cenami souboru cen 567 1 . - . . Podklad z prostého betonu._x000d_
2. V ceně 14-1111 jsou započteny i náklady na vyčištění spár._x000d_
</t>
  </si>
  <si>
    <t>"zalití spáry po frézování"155</t>
  </si>
  <si>
    <t>Trubní vedení</t>
  </si>
  <si>
    <t>41</t>
  </si>
  <si>
    <t>871313121</t>
  </si>
  <si>
    <t>Montáž kanalizačního potrubí z PVC těsněné gumovým kroužkem otevřený výkop sklon do 20 % DN 160</t>
  </si>
  <si>
    <t>2078857684</t>
  </si>
  <si>
    <t>Montáž kanalizačního potrubí z plastů z tvrdého PVC těsněných gumovým kroužkem v otevřeném výkopu ve sklonu do 20 % DN 160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</si>
  <si>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specifikaci._x000d_
2. V cenách potrubí z trubek polyetylenových a polypropylenových nejsou započteny náklady na dodání tvarovek použitých pro napojení na jiný druh potrubí; tvarovky se oceňují ve specifikaci._x000d_
3. Ztratné lze dohodnout:_x000d_
a) u trub kanalizačních z tvrdého PVC ve směrné výši 3 %,_x000d_
b) u trub polyetylenových a polypropylenových ve směrné výši 1,5._x000d_
</t>
  </si>
  <si>
    <t>"přípojky kanalizace"2,7</t>
  </si>
  <si>
    <t>42</t>
  </si>
  <si>
    <t>28611131</t>
  </si>
  <si>
    <t>trubka kanalizační PVC DN 160x1000mm SN4</t>
  </si>
  <si>
    <t>-69835574</t>
  </si>
  <si>
    <t>43</t>
  </si>
  <si>
    <t>877395122.R</t>
  </si>
  <si>
    <t>Montáž nalepovací odbočné tvarovky na potrubí z kanalizačních trub z PVC DN 400</t>
  </si>
  <si>
    <t>1201127854</t>
  </si>
  <si>
    <t xml:space="preserve">Poznámka k souboru cen:_x000d_
1. V cenách montáže nalepovací odbočné tvarovky nejsou započteny náklady na dodání nalepovacích tvarovek a těsnících kroužků. Tyto náklady se oceňují ve specifikaci._x000d_
</t>
  </si>
  <si>
    <t>44</t>
  </si>
  <si>
    <t>8888</t>
  </si>
  <si>
    <t>Vybourání dešťové vpusti</t>
  </si>
  <si>
    <t>-431793980</t>
  </si>
  <si>
    <t>45</t>
  </si>
  <si>
    <t>895941111.R</t>
  </si>
  <si>
    <t>Zřízení vpusti kanalizační uliční z betonových dílců typ UV-50 normální</t>
  </si>
  <si>
    <t>1049153161</t>
  </si>
  <si>
    <t xml:space="preserve">Poznámka k souboru cen:_x000d_
1. V cenách jsou započteny i náklady na zřízení lože ze štěrkopísku._x000d_
2. V cenách nejsou započteny náklady na:_x000d_
a) dodání betonových dílců; betonové dílce se oceňují ve specifikaci,_x000d_
b) dodání kameninových dílců; kameninové dílce se oceňují ve specifikaci,_x000d_
c) litinové mříže; osazení mříží se oceňuje cenami souboru cen 899 20- . 1 Osazení mříží litinových včetně rámů a košů na bahno části A 01 tohoto katalogu; dodání mříží se oceňuje ve specifikaci,_x000d_
d) podkladní prstence; tyto se oceňují cenami souboru cen 452 38-6 . Podkladní a a vyrovnávací prstence části A 01 tohoto katalogu._x000d_
</t>
  </si>
  <si>
    <t>46</t>
  </si>
  <si>
    <t>899202211</t>
  </si>
  <si>
    <t>Demontáž mříží litinových včetně rámů hmotnosti přes 50 do 100 kg</t>
  </si>
  <si>
    <t>-758315925</t>
  </si>
  <si>
    <t>Demontáž mříží litinových včetně rámů, hmotnosti jednotlivě přes 50 do 100 Kg</t>
  </si>
  <si>
    <t>"odstranění ze stáv.deš.vpusti"1</t>
  </si>
  <si>
    <t>47</t>
  </si>
  <si>
    <t>899311112</t>
  </si>
  <si>
    <t>Osazení poklopů s rámem hmotnosti nad 50 do 100 kg</t>
  </si>
  <si>
    <t>-956578788</t>
  </si>
  <si>
    <t>Osazení ocelových nebo litinových poklopů s rámem na šachtách tunelové stoky hmotnosti jednotlivě přes 50 do 100 kg</t>
  </si>
  <si>
    <t xml:space="preserve">Poznámka k souboru cen:_x000d_
1. V cenách nejsou započteny náklady na dodání poklopů s rámem; poklopy s rámem se oceňují ve specifikaci._x000d_
</t>
  </si>
  <si>
    <t>"po odstranění mříže se osadí nový poklop na stáv.deš.vpust"1</t>
  </si>
  <si>
    <t>48</t>
  </si>
  <si>
    <t>55241011</t>
  </si>
  <si>
    <t>poklop třída B125, kruhový rám, vstup 600mm bez ventilace</t>
  </si>
  <si>
    <t>-26045016</t>
  </si>
  <si>
    <t>Ostatní konstrukce a práce, bourání</t>
  </si>
  <si>
    <t>49</t>
  </si>
  <si>
    <t>914111111</t>
  </si>
  <si>
    <t>Montáž svislé dopravní značky do velikosti 1 m2 objímkami na sloupek nebo konzolu</t>
  </si>
  <si>
    <t>1044676771</t>
  </si>
  <si>
    <t>Montáž svislé dopravní značky základní velikosti do 1 m2 objímkami na sloupky nebo konzoly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</si>
  <si>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</si>
  <si>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50</t>
  </si>
  <si>
    <t>40445615</t>
  </si>
  <si>
    <t>značky upravující přednost P6 700mm</t>
  </si>
  <si>
    <t>193905011</t>
  </si>
  <si>
    <t>51</t>
  </si>
  <si>
    <t>40445600</t>
  </si>
  <si>
    <t>výstražné dopravní značky A1-A30, A33 700mm</t>
  </si>
  <si>
    <t>1583049102</t>
  </si>
  <si>
    <t>"značka A11"1</t>
  </si>
  <si>
    <t>52</t>
  </si>
  <si>
    <t>40445620</t>
  </si>
  <si>
    <t>zákazové, příkazové dopravní značky B1-B34, C1-15 700mm</t>
  </si>
  <si>
    <t>-63382765</t>
  </si>
  <si>
    <t>"značka B4"1</t>
  </si>
  <si>
    <t>"značka IJ4b"1</t>
  </si>
  <si>
    <t>53</t>
  </si>
  <si>
    <t>40445647</t>
  </si>
  <si>
    <t>dodatkové tabulky E1, E2a,b , E6, E9, E10 E12c, E17 500x500mm</t>
  </si>
  <si>
    <t>-1453579839</t>
  </si>
  <si>
    <t>"značka E12"1</t>
  </si>
  <si>
    <t>"značka IP5"1</t>
  </si>
  <si>
    <t>"značka E2b"1</t>
  </si>
  <si>
    <t>"značka E12b"2</t>
  </si>
  <si>
    <t>54</t>
  </si>
  <si>
    <t>914111112</t>
  </si>
  <si>
    <t>Montáž svislé dopravní značky do velikosti 1 m2 páskováním na sloup</t>
  </si>
  <si>
    <t>313332001</t>
  </si>
  <si>
    <t>Montáž svislé dopravní značky základní velikosti do 1 m2 páskováním na sloupy</t>
  </si>
  <si>
    <t>55</t>
  </si>
  <si>
    <t>40445621</t>
  </si>
  <si>
    <t>informativní značky provozní IP1-IP3, IP4b-IP7, IP10a, b 500x500mm</t>
  </si>
  <si>
    <t>2091919544</t>
  </si>
  <si>
    <t>56</t>
  </si>
  <si>
    <t>914511112</t>
  </si>
  <si>
    <t>Montáž sloupku dopravních značek délky do 3,5 m s betonovým základem a patkou</t>
  </si>
  <si>
    <t>1195130223</t>
  </si>
  <si>
    <t>Montáž sloupku dopravních značek délky do 3,5 m do hliníkové patky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</si>
  <si>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</si>
  <si>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57</t>
  </si>
  <si>
    <t>40445225</t>
  </si>
  <si>
    <t>sloupek pro dopravní značku Zn D 60mm v 3,5m</t>
  </si>
  <si>
    <t>102233894</t>
  </si>
  <si>
    <t>58</t>
  </si>
  <si>
    <t>40445256</t>
  </si>
  <si>
    <t>svorka upínací na sloupek dopravní značky D 60mm</t>
  </si>
  <si>
    <t>-983631908</t>
  </si>
  <si>
    <t>59</t>
  </si>
  <si>
    <t>40445260</t>
  </si>
  <si>
    <t>páska upínací 12,7x0,75mm</t>
  </si>
  <si>
    <t>1007385146</t>
  </si>
  <si>
    <t>60</t>
  </si>
  <si>
    <t>40445261</t>
  </si>
  <si>
    <t>spona upínací 12,7mm</t>
  </si>
  <si>
    <t>100 kus</t>
  </si>
  <si>
    <t>-238043064</t>
  </si>
  <si>
    <t>61</t>
  </si>
  <si>
    <t>915131116</t>
  </si>
  <si>
    <t>Vodorovné dopravní značení přechody pro chodce, šipky, symboly retroreflexní žlutá barva</t>
  </si>
  <si>
    <t>-1505873033</t>
  </si>
  <si>
    <t>Vodorovné dopravní značení stříkané barvou přechody pro chodce, šipky, symboly žluté retroreflexní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</si>
  <si>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</si>
  <si>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"BUS zastávka"7,4</t>
  </si>
  <si>
    <t>62</t>
  </si>
  <si>
    <t>915221112</t>
  </si>
  <si>
    <t>Vodorovné dopravní značení vodící čáry souvislé š 250 mm retroreflexní bílý plast</t>
  </si>
  <si>
    <t>-1548791356</t>
  </si>
  <si>
    <t>Vodorovné dopravní značení stříkaným plastem vodící čára bílá šířky 250 mm souvislá retroreflexní</t>
  </si>
  <si>
    <t xml:space="preserve">Poznámka k souboru cen:_x000d_
1. Ceny jsou určeny pro dělicí čáry souvislé č. V 1a bílé, přerušované č. V 2a bílé, vodící č. V 4 bílé, souvislá č. V12b žlutá, přerušovaná č. V12c žlutá._x000d_
2. V cenách nejsou započteny náklady na:_x000d_
a) předznačení, tyto se oceňují cenami souboru cen 915 6.-11 Předznačení pro vodorovné značení,_x000d_
b) očištění vozovky, tyto se oceňují cenami souboru cen 938 90-9 . Odstranění bláta, prachu, nebo hlinitého nánosu s povrchu podkladu, nebo krytu části C 01 tohoto katalogu._x000d_
3. Množství měrných jednotek se určuje:_x000d_
a) u cen 912 21 a 915 22 v m délky dělící nebo vodící čáry (včetně mezer),_x000d_
b) u ceny 915 23 v m2 stříkané plochy bez mezer._x000d_
</t>
  </si>
  <si>
    <t>"čára 0,25"13</t>
  </si>
  <si>
    <t>"čára 0,5/0,5/0,25"45</t>
  </si>
  <si>
    <t>63</t>
  </si>
  <si>
    <t>915231112</t>
  </si>
  <si>
    <t>Vodorovné dopravní značení přechody pro chodce, šipky, symboly retroreflexní bílý plast</t>
  </si>
  <si>
    <t>387562251</t>
  </si>
  <si>
    <t>Vodorovné dopravní značení stříkaným plastem přechody pro chodce, šipky, symboly nápisy bílé retroreflexní</t>
  </si>
  <si>
    <t>"přechod pro chodce vč.čar 0,03m"12,3+(59*0,03)</t>
  </si>
  <si>
    <t>64</t>
  </si>
  <si>
    <t>915611111</t>
  </si>
  <si>
    <t>Předznačení vodorovného liniového značení</t>
  </si>
  <si>
    <t>1619898558</t>
  </si>
  <si>
    <t>Předznačení pro vodorovné značení stříkané barvou nebo prováděné z nátěrových hmot liniové dělicí čáry, vodicí proužky</t>
  </si>
  <si>
    <t xml:space="preserve">Poznámka k souboru cen:_x000d_
1. Množství měrných jednotek se určuje:_x000d_
a) pro cenu -61 1111 v m délky dělicí čáry nebo vodícího proužku (včetně mezer),_x000d_
b) pro cenu -62 1111 v m2 natírané nebo stříkané plochy._x000d_
</t>
  </si>
  <si>
    <t>65</t>
  </si>
  <si>
    <t>915621111</t>
  </si>
  <si>
    <t>Předznačení vodorovného plošného značení</t>
  </si>
  <si>
    <t>2066887268</t>
  </si>
  <si>
    <t>Předznačení pro vodorovné značení stříkané barvou nebo prováděné z nátěrových hmot plošné šipky, symboly, nápisy</t>
  </si>
  <si>
    <t>7,4+14,07</t>
  </si>
  <si>
    <t>66</t>
  </si>
  <si>
    <t>916111123</t>
  </si>
  <si>
    <t>Osazení obruby z drobných kostek s boční opěrou do lože z betonu prostého</t>
  </si>
  <si>
    <t>-1482057628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</si>
  <si>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</si>
  <si>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 xml:space="preserve">Poznámka k souboru cen:_x000d_
1. Část lože z betonu prostého přesahující tl. 100 mm se oceňuje cenou 916 99-1121 Lože pod obrubníky, krajníky nebo obruby z dlažebních kostek._x000d_
2. V cenách nejsou započteny náklady na dodání dlažebních kostek, tyto se oceňují ve specifikaci. Množství uvedené ve specifikaci se určí jako součin celkové délky obrub a objemové hmotnosti 1 m obruby a to:_x000d_
a) 0,065 t/m pro velké kostky,_x000d_
b) 0,024 t/m pro malé kostky. Ztratné lze dohodnout ve výši 1 % pro velké kostky, 2 % pro malé kostky._x000d_
3. Osazení silniční obruby ze dvou řad kostek se oceňuje:_x000d_
a) bez boční opěry jako dvojnásobné množství silniční obruby z jedné řady kostek,_x000d_
b) s boční opěrou jako osazení silniční obruby z jedné řady kostek s boční opěrou a osazení silniční obruby z jedné řady kostek bez boční opěry._x000d_
</t>
  </si>
  <si>
    <t>"nový jednořádek"145,7</t>
  </si>
  <si>
    <t>67</t>
  </si>
  <si>
    <t>58381007</t>
  </si>
  <si>
    <t>kostka dlažební žula drobná 8/10</t>
  </si>
  <si>
    <t>-1412882004</t>
  </si>
  <si>
    <t>Poznámka k položce:_x000d_
1t = cca 5 m2</t>
  </si>
  <si>
    <t>"autobusový záliv"120*1,02</t>
  </si>
  <si>
    <t>"přídlažba" 145,7*0,1*1,02</t>
  </si>
  <si>
    <t>68</t>
  </si>
  <si>
    <t>916131213</t>
  </si>
  <si>
    <t>Osazení silničního obrubníku betonového stojatého s boční opěrou do lože z betonu prostého</t>
  </si>
  <si>
    <t>-217593874</t>
  </si>
  <si>
    <t>Osazení silničního obrubníku betonového se zřízením lože, s vyplněním a zatřením spár cementovou maltou stojatého s boční opěrou z betonu prostého, do lože z betonu prostého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</si>
  <si>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</si>
  <si>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69</t>
  </si>
  <si>
    <t>59217031</t>
  </si>
  <si>
    <t>obrubník betonový silniční 1000x150x250mm</t>
  </si>
  <si>
    <t>-1664921976</t>
  </si>
  <si>
    <t>"100,1+2%"102</t>
  </si>
  <si>
    <t>70</t>
  </si>
  <si>
    <t>59217029</t>
  </si>
  <si>
    <t>obrubník betonový silniční nájezdový 1000x150x150mm</t>
  </si>
  <si>
    <t>-153907315</t>
  </si>
  <si>
    <t>"23,1+2%"24</t>
  </si>
  <si>
    <t>71</t>
  </si>
  <si>
    <t>59217030</t>
  </si>
  <si>
    <t>obrubník betonový silniční přechodový 1000x150x150-250mm</t>
  </si>
  <si>
    <t>1757592759</t>
  </si>
  <si>
    <t>4+4</t>
  </si>
  <si>
    <t>72</t>
  </si>
  <si>
    <t>916431111</t>
  </si>
  <si>
    <t>Osazení bezbariérového betonového obrubníku do betonového lože tl 150 mm bez boční opěry</t>
  </si>
  <si>
    <t>-1984128430</t>
  </si>
  <si>
    <t>Osazení betonového bezbariérového obrubníku s ložem betonovým tl. 150 mm úložná šířka do 400 mm bez boční opěry</t>
  </si>
  <si>
    <t xml:space="preserve">Poznámka k souboru cen:_x000d_
1. Cenu lze použít pro osazení přímých i náběhových bezbariérových obrubníků._x000d_
2. V cenách nejsou započteny náklady na dodání obrubníků; tyto se oceňují ve specifikaci._x000d_
</t>
  </si>
  <si>
    <t>73</t>
  </si>
  <si>
    <t>59217041</t>
  </si>
  <si>
    <t>obrubník betonový bezbariérový přímý</t>
  </si>
  <si>
    <t>1095467624</t>
  </si>
  <si>
    <t>74</t>
  </si>
  <si>
    <t>59217040</t>
  </si>
  <si>
    <t>obrubník betonový bezbariérový náběhový</t>
  </si>
  <si>
    <t>-50869231</t>
  </si>
  <si>
    <t>1+1+1+1</t>
  </si>
  <si>
    <t>75</t>
  </si>
  <si>
    <t>916231213</t>
  </si>
  <si>
    <t>Osazení chodníkového obrubníku betonového stojatého s boční opěrou do lože z betonu prostého</t>
  </si>
  <si>
    <t>-805398404</t>
  </si>
  <si>
    <t>Osazení chodníkového obrubníku betonového se zřízením lože, s vyplněním a zatřením spár cementovou maltou stojatého s boční opěrou z betonu prostého, do lože z betonu prostého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</si>
  <si>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4. Měrná jednotka u příplatků je m délky obrubníku._x000d_
</t>
  </si>
  <si>
    <t>76</t>
  </si>
  <si>
    <t>59217017</t>
  </si>
  <si>
    <t>obrubník betonový chodníkový 1000x100x250mm</t>
  </si>
  <si>
    <t>-1233723847</t>
  </si>
  <si>
    <t>"121,3+2%"124</t>
  </si>
  <si>
    <t>77</t>
  </si>
  <si>
    <t>919735112</t>
  </si>
  <si>
    <t>Řezání stávajícího živičného krytu hl do 100 mm</t>
  </si>
  <si>
    <t>772554349</t>
  </si>
  <si>
    <t>Řezání stávajícího živičného krytu nebo podkladu hloubky přes 50 do 100 mm</t>
  </si>
  <si>
    <t xml:space="preserve">Poznámka k souboru cen:_x000d_
1. V cenách jsou započteny i náklady na spotřebu vody._x000d_
</t>
  </si>
  <si>
    <t>"řezání krytu pro vybourání stáv.vozovvky - zůžení vozovky"82,1</t>
  </si>
  <si>
    <t>78</t>
  </si>
  <si>
    <t>938909331</t>
  </si>
  <si>
    <t>Čištění vozovek metením ručně podkladu nebo krytu betonového nebo živičného</t>
  </si>
  <si>
    <t>977224034</t>
  </si>
  <si>
    <t>Čištění vozovek metením bláta, prachu nebo hlinitého nánosu s odklizením na hromady na vzdálenost do 20 m nebo naložením na dopravní prostředek ručně povrchu podkladu nebo krytu betonového nebo živičného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</si>
  <si>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</si>
  <si>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"zametení po frézování"61,7</t>
  </si>
  <si>
    <t>79</t>
  </si>
  <si>
    <t>966006132</t>
  </si>
  <si>
    <t>Odstranění značek dopravních nebo orientačních se sloupky s betonovými patkami</t>
  </si>
  <si>
    <t>-1714171041</t>
  </si>
  <si>
    <t>Odstranění dopravních nebo orientačních značek se sloupkem s uložením hmot na vzdálenost do 20 m nebo s naložením na dopravní prostředek, se zásypem jam a jeho zhutněním s betonovou patkou</t>
  </si>
  <si>
    <t xml:space="preserve">Poznámka k souboru cen:_x000d_
1. Ceny jsou určeny pro odstranění značek z jakéhokoliv materiálu._x000d_
2. V cenách -6131 a -6132 nejsou započteny náklady na demontáž tabulí (značek) od sloupků, tyto se oceňují cenou 966 00-6211 Odstranění svislých dopravních značek._x000d_
3. Přemístění vybouraných značek na vzdálenost přes 20 m se oceňuje cenami souboru cen 997 22-1 Vodorovná doprava vybouraných hmot._x000d_
</t>
  </si>
  <si>
    <t>"odstranění stáv.patek"3</t>
  </si>
  <si>
    <t>80</t>
  </si>
  <si>
    <t>966007113</t>
  </si>
  <si>
    <t>Odstranění vodorovného značení frézováním barvy z plochy</t>
  </si>
  <si>
    <t>-1126465035</t>
  </si>
  <si>
    <t>Odstranění vodorovného dopravního značení frézováním značeného barvou plošného</t>
  </si>
  <si>
    <t xml:space="preserve">Poznámka k souboru cen:_x000d_
1. V cenách nejsou započteny náklady na očištění vozovky, tyto se oceňují cenami souboru cen 938 90-9 . Odstranění bláta, prachu nebo hlinitého nánosu s povrchu podkladu nebo krytu části C 01 tohoto katalogu._x000d_
</t>
  </si>
  <si>
    <t>"stáv.přechod"12,3</t>
  </si>
  <si>
    <t>997</t>
  </si>
  <si>
    <t>Přesun sutě</t>
  </si>
  <si>
    <t>81</t>
  </si>
  <si>
    <t>997221861</t>
  </si>
  <si>
    <t>Poplatek za uložení stavebního odpadu na recyklační skládce (skládkovné) z prostého betonu pod kódem 17 01 01</t>
  </si>
  <si>
    <t>-443326311</t>
  </si>
  <si>
    <t>Poplatek za uložení stavebního odpadu na recyklační skládce (skládkovné) z prostého betonu zatříděného do Katalogu odpadů pod kódem 17 01 01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</si>
  <si>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</si>
  <si>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2,354+1,146+17,922+15,312+1,44+1</t>
  </si>
  <si>
    <t>82</t>
  </si>
  <si>
    <t>997221875</t>
  </si>
  <si>
    <t>Poplatek za uložení stavebního odpadu na recyklační skládce (skládkovné) asfaltového bez obsahu dehtu zatříděného do Katalogu odpadů pod kódem 17 03 02</t>
  </si>
  <si>
    <t>-578874823</t>
  </si>
  <si>
    <t>40,152+0,78</t>
  </si>
  <si>
    <t>83</t>
  </si>
  <si>
    <t>997221873</t>
  </si>
  <si>
    <t>Poplatek za uložení stavebního odpadu na recyklační skládce (skládkovné) zeminy a kamení zatříděného do Katalogu odpadů pod kódem 17 05 04</t>
  </si>
  <si>
    <t>2096719386</t>
  </si>
  <si>
    <t>8,232+6,764+3,6+10,854+2,16</t>
  </si>
  <si>
    <t>84</t>
  </si>
  <si>
    <t>997321511</t>
  </si>
  <si>
    <t>Vodorovná doprava suti a vybouraných hmot po suchu do 1 km</t>
  </si>
  <si>
    <t>-1581537973</t>
  </si>
  <si>
    <t>Vodorovná doprava suti a vybouraných hmot bez naložení, s vyložením a hrubým urovnáním po suchu, na vzdálenost do 1 km</t>
  </si>
  <si>
    <t xml:space="preserve">Poznámka k souboru cen:_x000d_
1. Ceny jsou určeny:_x000d_
a) pro další manipulaci s vybouranými hmotami a sutí až na místo definitivního uložení na vzdálenost od těžiště nakládky do těžiště vykládky, pokud není dále stanoveno jinak,_x000d_
b) při dopravě po vodě na vodorovnou vzdálenost přemístění určenou od přilehlé průsečnice původního terénu (původní břehové plochy) s hladinou vody k těžišti hromady nebo dopravního prostředku po nejhospodárnější dopravní trase._x000d_
c) i pro další manipulaci s ocelovými hradidly, porostem, bahnem, sutí a vybouranými hmotami, u nichž základní manipulace je započtena v cenách části C01 - Udržování a opravy konstrukcí._x000d_
2. Cenu 997 32-1611 nelze použít pro první naložení na dopravní prostředek; náklady na toto naložení jsou započteny v cenách 467 95-10 Odstranění prahu, 960 . . -12 Bourání konstrukcí vodních staveb a 978 02-71 Odstranění poškozených cementových omítek._x000d_
3. V cenách jsou započteny i náklady_x000d_
a) při vodorovné dopravě po suchu na přepravu za ztížených provozních podmínek,_x000d_
b) při vodorovné dopravě po vodě na vyložení na hromady na suchu nebo na přeložení na dopravní prostředek na suchu do 15 m vodorovně a současně do 4 m svisle,_x000d_
c) při nakládání nebo překládání na dopravu do 15 m vodorovně a současně do 4 m svisle._x000d_
4. V cenách nejsou započteny náklady na uložení suti a vybouraných hmot do násypu nebo na skládku; tyto práce se oceňují cenami katalogu 800-1 Zemní práce._x000d_
</t>
  </si>
  <si>
    <t>"dlažba 30x30"(21,4*0,05)*2,2</t>
  </si>
  <si>
    <t>"kamenivo tl.200mm"(29,4*0,14)*2</t>
  </si>
  <si>
    <t xml:space="preserve">                                  (17,8*0,19)*2</t>
  </si>
  <si>
    <t>"asfalt tl.100mm"(167,3*0,1)*2,4</t>
  </si>
  <si>
    <t>"frézování"(61,7*0,05-13,8*0,2)*2,4</t>
  </si>
  <si>
    <t>"ležatá obruba"7,9*0,145</t>
  </si>
  <si>
    <t>"sil.obruba"123,6*0,145</t>
  </si>
  <si>
    <t>"přídlažbová deska"105,6*0,145</t>
  </si>
  <si>
    <t>"záhonová obruba"16*0,09</t>
  </si>
  <si>
    <t>"hloubení jam v hor.4"1,8*2</t>
  </si>
  <si>
    <t>"hloubení rýh do 600mm v hor.4"5,427*2</t>
  </si>
  <si>
    <t>"hloubení rýh do 2000mm v hor.4"1,08*2</t>
  </si>
  <si>
    <t>"vybourání deš.vpusti"1*1</t>
  </si>
  <si>
    <t>85</t>
  </si>
  <si>
    <t>997321519</t>
  </si>
  <si>
    <t>Příplatek ZKD 1 km vodorovné dopravy suti a vybouraných hmot po suchu</t>
  </si>
  <si>
    <t>475003553</t>
  </si>
  <si>
    <t>Vodorovná doprava suti a vybouraných hmot bez naložení, s vyložením a hrubým urovnáním po suchu, na vzdálenost Příplatek k cenám za každý další i započatý 1 km přes 1 km</t>
  </si>
  <si>
    <t>111,716*3</t>
  </si>
  <si>
    <t>998</t>
  </si>
  <si>
    <t>Přesun hmot</t>
  </si>
  <si>
    <t>86</t>
  </si>
  <si>
    <t>998223011</t>
  </si>
  <si>
    <t>Přesun hmot pro pozemní komunikace s krytem dlážděným</t>
  </si>
  <si>
    <t>-682486952</t>
  </si>
  <si>
    <t>Přesun hmot pro pozemní komunikace s krytem dlážděným dopravní vzdálenost do 200 m jakékoliv délky objektu</t>
  </si>
  <si>
    <t>PSV</t>
  </si>
  <si>
    <t>Práce a dodávky PSV</t>
  </si>
  <si>
    <t>711</t>
  </si>
  <si>
    <t>Izolace proti vodě, vlhkosti a plynům</t>
  </si>
  <si>
    <t>87</t>
  </si>
  <si>
    <t>711161212</t>
  </si>
  <si>
    <t>Izolace proti zemní vlhkosti nopovou fólií svislá, nopek v 8,0 mm, tl do 0,6 mm</t>
  </si>
  <si>
    <t>1089975101</t>
  </si>
  <si>
    <t>Izolace proti zemní vlhkosti a beztlakové vodě nopovými fóliemi na ploše svislé S vrstva ochranná, odvětrávací a drenážní výška nopku 8,0 mm, tl. fólie do 0,6 mm</t>
  </si>
  <si>
    <t>"v místech kontaktu s budovou"7,7*0,5</t>
  </si>
  <si>
    <t>SO 401 - Veřejné osvětlení</t>
  </si>
  <si>
    <t xml:space="preserve">    741 - Elektroinstalace - silnoproud</t>
  </si>
  <si>
    <t>113106021</t>
  </si>
  <si>
    <t>Rozebrání dlažeb při překopech komunikací pro pěší z betonových dlaždic ručně</t>
  </si>
  <si>
    <t>371073197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</si>
  <si>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</si>
  <si>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 xml:space="preserve">Poznámka k souboru cen:_x000d_
1. Ceny jsou určeny pouze pro rozebrání dlažeb včetně odstranění lože po překopech inženýrských sítí z důvodu oprav havárií a přeložek._x000d_
2. Ceny nelze použít pro rozebrání dlažeb při zřízení nových inženýrských sítí._x000d_
3. Ceny nelze použít pro rozebrání dlažeb uložených do betonového lože nebo do cementové malty, které se oceňují cenami 113 10-7030 až -7034, -7430 až -7434 a -7530 až -7534 Odstranění podkladů nebo krytů po překopech z betonu prostého._x000d_
4. V cenách nejsou započteny náklady na popř. nutné očištění:_x000d_
a) dlažebních nebo mozaikových kostek, které se oceňuje cenami souboru cen 979 07-11 Očištění vybouraných dlažebních kostek části C 01 tohoto katalogu,_x000d_
b) betonových, kameninových nebo kamenných desek nebo dlaždic, které se oceňuje cenami souboru cen 979 0 . - . . Očištění vybouraných obrubníků, krajníků, desek nebo dílců části C 01 tohoto katalogu._x000d_
5. Přemístění vybourané dlažby včetně materiálu z lože a spár na vzdálenost přes 3 m se oceňuje cenami souborů cen 997 22-1 Vodorovná doprava suti a vybouraných hmot._x000d_
</t>
  </si>
  <si>
    <t>"předláždění stáv.vjezdu - zpětné položení - dlažba 30x30"2,2</t>
  </si>
  <si>
    <t>-1221495815</t>
  </si>
  <si>
    <t>"hloubení pro základy sloupů"(0,5*0,5*0,6)+(0,5*0,5*1)</t>
  </si>
  <si>
    <t>"hloubení pro protlak - stat.a ukon.jámy"(1,5*2*1,1)+(1,5*2*1,5)</t>
  </si>
  <si>
    <t>338357480</t>
  </si>
  <si>
    <t>"hloubení jam pro základy sloupů"(0,5*0,5*0,4)</t>
  </si>
  <si>
    <t>"hloubení pro protlak - stat.a ukon.jámy"(1,5*2*0,4)</t>
  </si>
  <si>
    <t>132251101</t>
  </si>
  <si>
    <t xml:space="preserve">Hloubení rýh nezapažených  š do 800 mm v hornině třídy těžitelnosti I, skupiny 3 objem do 20 m3 strojně</t>
  </si>
  <si>
    <t>569015746</t>
  </si>
  <si>
    <t>Hloubení nezapažených rýh šířky do 800 mm strojně s urovnáním dna do předepsaného profilu a spádu v hornině třídy těžitelnosti I skupiny 3 do 20 m3</t>
  </si>
  <si>
    <t>"hloubení pro kabel VO"17,1*0,3*0,4</t>
  </si>
  <si>
    <t xml:space="preserve">                                       6,6*0,3*0,8</t>
  </si>
  <si>
    <t>2124529433</t>
  </si>
  <si>
    <t>141721113.R</t>
  </si>
  <si>
    <t>Řízený zemní protlak v hornině tř. 1 až 4, včetně protlačení trub v hloubce do 6 m vnějšího průměru vrtu přes 90 do 110 mm</t>
  </si>
  <si>
    <t>976265053</t>
  </si>
  <si>
    <t xml:space="preserve">Poznámka k souboru cen:_x000d_
1. V cenách jsou započteny i náklady na: a) vodorovné přemístění výkopku z protlačovaného potrubí a svislé přemístění výkopku z montážní jámy na přilehlé území a případné přehození na povrchu. b) úpravu čela potrubí pro protlačení; 2. V cenách nejsou započteny náklady na: a) zemní práce nutné pro provedení protlaku (např. startovací a cílové jámy), b) čerpání vody, c) montáž vedení a jeho náležitosti, slouží-li protlačená trouba jako ochranné potrubí, d) dodávku potrubí, určeného k protlačení; toto potrubí se oceňuje ve specifikaci, ztratné lze stanovit ve výši 3 %, e) překládání a zajišťování inženýrských sítí, procházejících montážními a startovacími jámami, f) vytyčení směru protlaku a stávajících inženýrských sítí, g) případnou další úpravu trub (svařování, řezání apod.) předcházející vlastnímu protlaku potrubí. </t>
  </si>
  <si>
    <t>-774010343</t>
  </si>
  <si>
    <t>"hloubení jam v hor.3"8,2</t>
  </si>
  <si>
    <t>"hloubení rýh do 600mm v hor.3"3,636</t>
  </si>
  <si>
    <t>"zásyp"-11,355</t>
  </si>
  <si>
    <t>1406490687</t>
  </si>
  <si>
    <t>0,481</t>
  </si>
  <si>
    <t>171201231</t>
  </si>
  <si>
    <t>Poplatek za uložení zeminy a kamení na recyklační skládce (skládkovné) kód odpadu 17 05 04</t>
  </si>
  <si>
    <t>-320665550</t>
  </si>
  <si>
    <t>0,481*1,8</t>
  </si>
  <si>
    <t>-692449245</t>
  </si>
  <si>
    <t>"zemina použita z hloubení"</t>
  </si>
  <si>
    <t>"zásyp zeminou po protlaku"7,8</t>
  </si>
  <si>
    <t>"zásyp zeminou po napojení VO"23,7*0,3*0,5</t>
  </si>
  <si>
    <t>-419470297</t>
  </si>
  <si>
    <t>"obsyp kabelu VO"23,7*0,3*0,3</t>
  </si>
  <si>
    <t>-142966381</t>
  </si>
  <si>
    <t>2,133*2</t>
  </si>
  <si>
    <t>275313611</t>
  </si>
  <si>
    <t>Základové patky z betonu tř. C 16/20</t>
  </si>
  <si>
    <t>-543900593</t>
  </si>
  <si>
    <t>Základy z betonu prostého patky a bloky z betonu kamenem neprokládaného tř. C 16/20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</si>
  <si>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</t>
  </si>
  <si>
    <t>"základy sloupů VO"0,5</t>
  </si>
  <si>
    <t>566901134</t>
  </si>
  <si>
    <t>Vyspravení podkladu po překopech ing sítí plochy do 15 m2 štěrkodrtí tl. 250 mm</t>
  </si>
  <si>
    <t>-448144808</t>
  </si>
  <si>
    <t>Vyspravení podkladu po překopech inženýrských sítí plochy do 15 m2 s rozprostřením a zhutněním štěrkodrtí tl. 250 mm</t>
  </si>
  <si>
    <t>"podklad vjezdu po napojení kabelu VO"2,2</t>
  </si>
  <si>
    <t>596811120</t>
  </si>
  <si>
    <t>Kladení betonové dlažby komunikací pro pěší do lože z kameniva vel do 0,09 m2 plochy do 50 m2</t>
  </si>
  <si>
    <t>-295315221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</si>
  <si>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</si>
  <si>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 xml:space="preserve">Poznámka k souboru cen:_x000d_
1. V cenách jsou započteny i náklady na dodání hmot pro lože a na dodání materiálu pro výplň spár._x000d_
2. V cenách nejsou započteny náklady na dodání dlaždic, které se oceňují ve specifikaci; ztratné lze dohodnout u plochy_x000d_
a) do 100 m2 ve výši 3 %,_x000d_
b) přes 100 do 300 m2 ve výši 2 %,_x000d_
c) přes 300 m2 ve výši 1 %._x000d_
3. Část lože přesahující tloušťku 30 mm se oceňuje cenami souboru cen 451 . . -9 . Příplatek za každých dalších 10 mm tloušťky podkladu nebo lože._x000d_
</t>
  </si>
  <si>
    <t>"zpětné položení dlažby 30x30 po napojení kabelu VO - předláždění"2,2</t>
  </si>
  <si>
    <t>-2004472573</t>
  </si>
  <si>
    <t>3,352</t>
  </si>
  <si>
    <t>1311449696</t>
  </si>
  <si>
    <t>"hloubení jam v hor.4"1,3</t>
  </si>
  <si>
    <t>"hloubení rýh do 600mm v hor.4"2,052</t>
  </si>
  <si>
    <t>1812503875</t>
  </si>
  <si>
    <t>3*3,352</t>
  </si>
  <si>
    <t>741</t>
  </si>
  <si>
    <t>Elektroinstalace - silnoproud</t>
  </si>
  <si>
    <t>741122222</t>
  </si>
  <si>
    <t>Montáž kabel Cu plný kulatý žíla 4x10 mm2 uložený volně (např. CYKY)</t>
  </si>
  <si>
    <t>1915497570</t>
  </si>
  <si>
    <t>Montáž kabelů měděných bez ukončení uložených volně nebo v liště plných kulatých (např. CYKY) počtu a průřezu žil 4x10 mm2</t>
  </si>
  <si>
    <t>"kabel Vo v zemi"35,7</t>
  </si>
  <si>
    <t>"kabel VO ve sloupech"10*2</t>
  </si>
  <si>
    <t>34111076</t>
  </si>
  <si>
    <t>kabel instalační jádro Cu plné izolace PVC plášť PVC 450/750V (CYKY) 4x10mm2</t>
  </si>
  <si>
    <t>-2145949482</t>
  </si>
  <si>
    <t>Poznámka k položce:_x000d_
obsah kovu [kg/m], Cu =0,392, Al =0</t>
  </si>
  <si>
    <t>741372151</t>
  </si>
  <si>
    <t>Montáž svítidlo LED průmyslové závěsné lampa</t>
  </si>
  <si>
    <t>894212110</t>
  </si>
  <si>
    <t>Montáž svítidel LED se zapojením vodičů průmyslových závěsných lamp</t>
  </si>
  <si>
    <t>34774001</t>
  </si>
  <si>
    <t>svítidlo veřejného osvětlení na výložník zdroj LED 39W 4600lm 4000K</t>
  </si>
  <si>
    <t>-1313668775</t>
  </si>
  <si>
    <t>210204011</t>
  </si>
  <si>
    <t>Montáž stožárů osvětlení ocelových samostatně stojících délky do 12 m</t>
  </si>
  <si>
    <t>1684967399</t>
  </si>
  <si>
    <t>Montáž stožárů osvětlení, bez zemních prací ocelových samostatně stojících, délky do 12 m</t>
  </si>
  <si>
    <t>Poznámka k položce:_x000d_
vč.napojení a elektrovýzbroje</t>
  </si>
  <si>
    <t>31674109</t>
  </si>
  <si>
    <t>stožár osvětlovací uliční Pz 159/133/114 v 10,2m</t>
  </si>
  <si>
    <t>-93208845</t>
  </si>
  <si>
    <t>748721220</t>
  </si>
  <si>
    <t>Montáž výložníků osvětlení jednoramenných sloupových hmotnosti přes 35 kg</t>
  </si>
  <si>
    <t>1047832858</t>
  </si>
  <si>
    <t>Montáž výložníků osvětlení jednoramenných sloupových, hmotnosti přes 35 kg</t>
  </si>
  <si>
    <t>31674004</t>
  </si>
  <si>
    <t>výložník rovný jednoduchý k osvětlovacím stožárům uličním vyložení 2500mm</t>
  </si>
  <si>
    <t>-1044812464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</si>
  <si>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</si>
  <si>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</si>
  <si>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</si>
  <si>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</si>
  <si>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</si>
  <si>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</si>
  <si>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</si>
  <si>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</si>
  <si>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1024</t>
  </si>
  <si>
    <t>1628291132</t>
  </si>
  <si>
    <t>Průzkumné, geodetické a projektové práce průzkumné práce průzkum výskytu nebezpečných látek výskyt odpadu</t>
  </si>
  <si>
    <t>012103000</t>
  </si>
  <si>
    <t>Průzkumné, geodetické a projektové práce geodetické práce před výstavbou</t>
  </si>
  <si>
    <t>-822683726</t>
  </si>
  <si>
    <t>012303000.a</t>
  </si>
  <si>
    <t>Geodetické práce po výstavbě</t>
  </si>
  <si>
    <t>-1404101</t>
  </si>
  <si>
    <t>012303000.b</t>
  </si>
  <si>
    <t>1921459818</t>
  </si>
  <si>
    <t>"oddělovací geometrický plán zpracovaný na základě skutečného provedení stavby" 1</t>
  </si>
  <si>
    <t>013002000.a</t>
  </si>
  <si>
    <t>Projektové práce</t>
  </si>
  <si>
    <t>-249315560</t>
  </si>
  <si>
    <t>"zajištění vydání stanovení trvalého DZ" 1</t>
  </si>
  <si>
    <t>013254000</t>
  </si>
  <si>
    <t>Průzkumné, geodetické a projektové práce projektové práce dokumentace stavby (výkresová a textová) skutečného provedení stavby</t>
  </si>
  <si>
    <t>-862012790</t>
  </si>
  <si>
    <t>VRN3</t>
  </si>
  <si>
    <t>Zařízení staveniště</t>
  </si>
  <si>
    <t>032002000</t>
  </si>
  <si>
    <t>Vybavení staveniště</t>
  </si>
  <si>
    <t>-973577590</t>
  </si>
  <si>
    <t>034303000</t>
  </si>
  <si>
    <t>Dopravní značení na staveništi</t>
  </si>
  <si>
    <t>1187866996</t>
  </si>
  <si>
    <t>039002000</t>
  </si>
  <si>
    <t>Odstranění zařízení staveniště</t>
  </si>
  <si>
    <t>1891041255</t>
  </si>
  <si>
    <t>VRN4</t>
  </si>
  <si>
    <t>Inženýrská činnost</t>
  </si>
  <si>
    <t>043194000</t>
  </si>
  <si>
    <t>Ostatní zkoušky</t>
  </si>
  <si>
    <t>-1275714100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</si>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</sst>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VD19613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Břeclav - ul. Lednická, autobus.záliv a přechod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Město Břeclav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5. 5. 2021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Břeclav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>Viadesigne s.r.o.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ROUND(AG55+AG57+AG59,2)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ROUND(AS55+AS57+AS59,2)</f>
        <v>0</v>
      </c>
      <c r="AT54" s="107">
        <f>ROUND(SUM(AV54:AW54),2)</f>
        <v>0</v>
      </c>
      <c r="AU54" s="108">
        <f>ROUND(AU55+AU57+AU59,5)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ROUND(AZ55+AZ57+AZ59,2)</f>
        <v>0</v>
      </c>
      <c r="BA54" s="107">
        <f>ROUND(BA55+BA57+BA59,2)</f>
        <v>0</v>
      </c>
      <c r="BB54" s="107">
        <f>ROUND(BB55+BB57+BB59,2)</f>
        <v>0</v>
      </c>
      <c r="BC54" s="107">
        <f>ROUND(BC55+BC57+BC59,2)</f>
        <v>0</v>
      </c>
      <c r="BD54" s="109">
        <f>ROUND(BD55+BD57+BD59,2)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7"/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77</v>
      </c>
      <c r="AR55" s="119"/>
      <c r="AS55" s="120">
        <f>ROUND(AS56,2)</f>
        <v>0</v>
      </c>
      <c r="AT55" s="121">
        <f>ROUND(SUM(AV55:AW55),2)</f>
        <v>0</v>
      </c>
      <c r="AU55" s="122">
        <f>ROUND(AU56,5)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ROUND(AZ56,2)</f>
        <v>0</v>
      </c>
      <c r="BA55" s="121">
        <f>ROUND(BA56,2)</f>
        <v>0</v>
      </c>
      <c r="BB55" s="121">
        <f>ROUND(BB56,2)</f>
        <v>0</v>
      </c>
      <c r="BC55" s="121">
        <f>ROUND(BC56,2)</f>
        <v>0</v>
      </c>
      <c r="BD55" s="123">
        <f>ROUND(BD56,2)</f>
        <v>0</v>
      </c>
      <c r="BE55" s="7"/>
      <c r="BS55" s="124" t="s">
        <v>70</v>
      </c>
      <c r="BT55" s="124" t="s">
        <v>78</v>
      </c>
      <c r="BU55" s="124" t="s">
        <v>72</v>
      </c>
      <c r="BV55" s="124" t="s">
        <v>73</v>
      </c>
      <c r="BW55" s="124" t="s">
        <v>79</v>
      </c>
      <c r="BX55" s="124" t="s">
        <v>5</v>
      </c>
      <c r="CL55" s="124" t="s">
        <v>19</v>
      </c>
      <c r="CM55" s="124" t="s">
        <v>80</v>
      </c>
    </row>
    <row r="56" s="4" customFormat="1" ht="16.5" customHeight="1">
      <c r="A56" s="125" t="s">
        <v>81</v>
      </c>
      <c r="B56" s="64"/>
      <c r="C56" s="126"/>
      <c r="D56" s="126"/>
      <c r="E56" s="127" t="s">
        <v>75</v>
      </c>
      <c r="F56" s="127"/>
      <c r="G56" s="127"/>
      <c r="H56" s="127"/>
      <c r="I56" s="127"/>
      <c r="J56" s="126"/>
      <c r="K56" s="127" t="s">
        <v>76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101 - Komunikace'!J32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82</v>
      </c>
      <c r="AR56" s="66"/>
      <c r="AS56" s="130">
        <v>0</v>
      </c>
      <c r="AT56" s="131">
        <f>ROUND(SUM(AV56:AW56),2)</f>
        <v>0</v>
      </c>
      <c r="AU56" s="132">
        <f>'SO 101 - Komunikace'!P96</f>
        <v>0</v>
      </c>
      <c r="AV56" s="131">
        <f>'SO 101 - Komunikace'!J35</f>
        <v>0</v>
      </c>
      <c r="AW56" s="131">
        <f>'SO 101 - Komunikace'!J36</f>
        <v>0</v>
      </c>
      <c r="AX56" s="131">
        <f>'SO 101 - Komunikace'!J37</f>
        <v>0</v>
      </c>
      <c r="AY56" s="131">
        <f>'SO 101 - Komunikace'!J38</f>
        <v>0</v>
      </c>
      <c r="AZ56" s="131">
        <f>'SO 101 - Komunikace'!F35</f>
        <v>0</v>
      </c>
      <c r="BA56" s="131">
        <f>'SO 101 - Komunikace'!F36</f>
        <v>0</v>
      </c>
      <c r="BB56" s="131">
        <f>'SO 101 - Komunikace'!F37</f>
        <v>0</v>
      </c>
      <c r="BC56" s="131">
        <f>'SO 101 - Komunikace'!F38</f>
        <v>0</v>
      </c>
      <c r="BD56" s="133">
        <f>'SO 101 - Komunikace'!F39</f>
        <v>0</v>
      </c>
      <c r="BE56" s="4"/>
      <c r="BT56" s="134" t="s">
        <v>80</v>
      </c>
      <c r="BV56" s="134" t="s">
        <v>73</v>
      </c>
      <c r="BW56" s="134" t="s">
        <v>83</v>
      </c>
      <c r="BX56" s="134" t="s">
        <v>79</v>
      </c>
      <c r="CL56" s="134" t="s">
        <v>19</v>
      </c>
    </row>
    <row r="57" s="7" customFormat="1" ht="16.5" customHeight="1">
      <c r="A57" s="7"/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ROUND(AG58,2)</f>
        <v>0</v>
      </c>
      <c r="AH57" s="115"/>
      <c r="AI57" s="115"/>
      <c r="AJ57" s="115"/>
      <c r="AK57" s="115"/>
      <c r="AL57" s="115"/>
      <c r="AM57" s="115"/>
      <c r="AN57" s="117">
        <f>SUM(AG57,AT57)</f>
        <v>0</v>
      </c>
      <c r="AO57" s="115"/>
      <c r="AP57" s="115"/>
      <c r="AQ57" s="118" t="s">
        <v>77</v>
      </c>
      <c r="AR57" s="119"/>
      <c r="AS57" s="120">
        <f>ROUND(AS58,2)</f>
        <v>0</v>
      </c>
      <c r="AT57" s="121">
        <f>ROUND(SUM(AV57:AW57),2)</f>
        <v>0</v>
      </c>
      <c r="AU57" s="122">
        <f>ROUND(AU58,5)</f>
        <v>0</v>
      </c>
      <c r="AV57" s="121">
        <f>ROUND(AZ57*L29,2)</f>
        <v>0</v>
      </c>
      <c r="AW57" s="121">
        <f>ROUND(BA57*L30,2)</f>
        <v>0</v>
      </c>
      <c r="AX57" s="121">
        <f>ROUND(BB57*L29,2)</f>
        <v>0</v>
      </c>
      <c r="AY57" s="121">
        <f>ROUND(BC57*L30,2)</f>
        <v>0</v>
      </c>
      <c r="AZ57" s="121">
        <f>ROUND(AZ58,2)</f>
        <v>0</v>
      </c>
      <c r="BA57" s="121">
        <f>ROUND(BA58,2)</f>
        <v>0</v>
      </c>
      <c r="BB57" s="121">
        <f>ROUND(BB58,2)</f>
        <v>0</v>
      </c>
      <c r="BC57" s="121">
        <f>ROUND(BC58,2)</f>
        <v>0</v>
      </c>
      <c r="BD57" s="123">
        <f>ROUND(BD58,2)</f>
        <v>0</v>
      </c>
      <c r="BE57" s="7"/>
      <c r="BS57" s="124" t="s">
        <v>70</v>
      </c>
      <c r="BT57" s="124" t="s">
        <v>78</v>
      </c>
      <c r="BU57" s="124" t="s">
        <v>72</v>
      </c>
      <c r="BV57" s="124" t="s">
        <v>73</v>
      </c>
      <c r="BW57" s="124" t="s">
        <v>86</v>
      </c>
      <c r="BX57" s="124" t="s">
        <v>5</v>
      </c>
      <c r="CL57" s="124" t="s">
        <v>19</v>
      </c>
      <c r="CM57" s="124" t="s">
        <v>80</v>
      </c>
    </row>
    <row r="58" s="4" customFormat="1" ht="16.5" customHeight="1">
      <c r="A58" s="125" t="s">
        <v>81</v>
      </c>
      <c r="B58" s="64"/>
      <c r="C58" s="126"/>
      <c r="D58" s="126"/>
      <c r="E58" s="127" t="s">
        <v>84</v>
      </c>
      <c r="F58" s="127"/>
      <c r="G58" s="127"/>
      <c r="H58" s="127"/>
      <c r="I58" s="127"/>
      <c r="J58" s="126"/>
      <c r="K58" s="127" t="s">
        <v>85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'SO 401 - Veřejné osvětlení'!J32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82</v>
      </c>
      <c r="AR58" s="66"/>
      <c r="AS58" s="130">
        <v>0</v>
      </c>
      <c r="AT58" s="131">
        <f>ROUND(SUM(AV58:AW58),2)</f>
        <v>0</v>
      </c>
      <c r="AU58" s="132">
        <f>'SO 401 - Veřejné osvětlení'!P92</f>
        <v>0</v>
      </c>
      <c r="AV58" s="131">
        <f>'SO 401 - Veřejné osvětlení'!J35</f>
        <v>0</v>
      </c>
      <c r="AW58" s="131">
        <f>'SO 401 - Veřejné osvětlení'!J36</f>
        <v>0</v>
      </c>
      <c r="AX58" s="131">
        <f>'SO 401 - Veřejné osvětlení'!J37</f>
        <v>0</v>
      </c>
      <c r="AY58" s="131">
        <f>'SO 401 - Veřejné osvětlení'!J38</f>
        <v>0</v>
      </c>
      <c r="AZ58" s="131">
        <f>'SO 401 - Veřejné osvětlení'!F35</f>
        <v>0</v>
      </c>
      <c r="BA58" s="131">
        <f>'SO 401 - Veřejné osvětlení'!F36</f>
        <v>0</v>
      </c>
      <c r="BB58" s="131">
        <f>'SO 401 - Veřejné osvětlení'!F37</f>
        <v>0</v>
      </c>
      <c r="BC58" s="131">
        <f>'SO 401 - Veřejné osvětlení'!F38</f>
        <v>0</v>
      </c>
      <c r="BD58" s="133">
        <f>'SO 401 - Veřejné osvětlení'!F39</f>
        <v>0</v>
      </c>
      <c r="BE58" s="4"/>
      <c r="BT58" s="134" t="s">
        <v>80</v>
      </c>
      <c r="BV58" s="134" t="s">
        <v>73</v>
      </c>
      <c r="BW58" s="134" t="s">
        <v>87</v>
      </c>
      <c r="BX58" s="134" t="s">
        <v>86</v>
      </c>
      <c r="CL58" s="134" t="s">
        <v>19</v>
      </c>
    </row>
    <row r="59" s="7" customFormat="1" ht="16.5" customHeight="1">
      <c r="A59" s="7"/>
      <c r="B59" s="112"/>
      <c r="C59" s="113"/>
      <c r="D59" s="114" t="s">
        <v>88</v>
      </c>
      <c r="E59" s="114"/>
      <c r="F59" s="114"/>
      <c r="G59" s="114"/>
      <c r="H59" s="114"/>
      <c r="I59" s="115"/>
      <c r="J59" s="114" t="s">
        <v>89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ROUND(AG60,2)</f>
        <v>0</v>
      </c>
      <c r="AH59" s="115"/>
      <c r="AI59" s="115"/>
      <c r="AJ59" s="115"/>
      <c r="AK59" s="115"/>
      <c r="AL59" s="115"/>
      <c r="AM59" s="115"/>
      <c r="AN59" s="117">
        <f>SUM(AG59,AT59)</f>
        <v>0</v>
      </c>
      <c r="AO59" s="115"/>
      <c r="AP59" s="115"/>
      <c r="AQ59" s="118" t="s">
        <v>77</v>
      </c>
      <c r="AR59" s="119"/>
      <c r="AS59" s="120">
        <f>ROUND(AS60,2)</f>
        <v>0</v>
      </c>
      <c r="AT59" s="121">
        <f>ROUND(SUM(AV59:AW59),2)</f>
        <v>0</v>
      </c>
      <c r="AU59" s="122">
        <f>ROUND(AU60,5)</f>
        <v>0</v>
      </c>
      <c r="AV59" s="121">
        <f>ROUND(AZ59*L29,2)</f>
        <v>0</v>
      </c>
      <c r="AW59" s="121">
        <f>ROUND(BA59*L30,2)</f>
        <v>0</v>
      </c>
      <c r="AX59" s="121">
        <f>ROUND(BB59*L29,2)</f>
        <v>0</v>
      </c>
      <c r="AY59" s="121">
        <f>ROUND(BC59*L30,2)</f>
        <v>0</v>
      </c>
      <c r="AZ59" s="121">
        <f>ROUND(AZ60,2)</f>
        <v>0</v>
      </c>
      <c r="BA59" s="121">
        <f>ROUND(BA60,2)</f>
        <v>0</v>
      </c>
      <c r="BB59" s="121">
        <f>ROUND(BB60,2)</f>
        <v>0</v>
      </c>
      <c r="BC59" s="121">
        <f>ROUND(BC60,2)</f>
        <v>0</v>
      </c>
      <c r="BD59" s="123">
        <f>ROUND(BD60,2)</f>
        <v>0</v>
      </c>
      <c r="BE59" s="7"/>
      <c r="BS59" s="124" t="s">
        <v>70</v>
      </c>
      <c r="BT59" s="124" t="s">
        <v>78</v>
      </c>
      <c r="BU59" s="124" t="s">
        <v>72</v>
      </c>
      <c r="BV59" s="124" t="s">
        <v>73</v>
      </c>
      <c r="BW59" s="124" t="s">
        <v>90</v>
      </c>
      <c r="BX59" s="124" t="s">
        <v>5</v>
      </c>
      <c r="CL59" s="124" t="s">
        <v>19</v>
      </c>
      <c r="CM59" s="124" t="s">
        <v>80</v>
      </c>
    </row>
    <row r="60" s="4" customFormat="1" ht="16.5" customHeight="1">
      <c r="A60" s="125" t="s">
        <v>81</v>
      </c>
      <c r="B60" s="64"/>
      <c r="C60" s="126"/>
      <c r="D60" s="126"/>
      <c r="E60" s="127" t="s">
        <v>88</v>
      </c>
      <c r="F60" s="127"/>
      <c r="G60" s="127"/>
      <c r="H60" s="127"/>
      <c r="I60" s="127"/>
      <c r="J60" s="126"/>
      <c r="K60" s="127" t="s">
        <v>89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'VRN - Vedlejší rozpočtové...'!J32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82</v>
      </c>
      <c r="AR60" s="66"/>
      <c r="AS60" s="135">
        <v>0</v>
      </c>
      <c r="AT60" s="136">
        <f>ROUND(SUM(AV60:AW60),2)</f>
        <v>0</v>
      </c>
      <c r="AU60" s="137">
        <f>'VRN - Vedlejší rozpočtové...'!P89</f>
        <v>0</v>
      </c>
      <c r="AV60" s="136">
        <f>'VRN - Vedlejší rozpočtové...'!J35</f>
        <v>0</v>
      </c>
      <c r="AW60" s="136">
        <f>'VRN - Vedlejší rozpočtové...'!J36</f>
        <v>0</v>
      </c>
      <c r="AX60" s="136">
        <f>'VRN - Vedlejší rozpočtové...'!J37</f>
        <v>0</v>
      </c>
      <c r="AY60" s="136">
        <f>'VRN - Vedlejší rozpočtové...'!J38</f>
        <v>0</v>
      </c>
      <c r="AZ60" s="136">
        <f>'VRN - Vedlejší rozpočtové...'!F35</f>
        <v>0</v>
      </c>
      <c r="BA60" s="136">
        <f>'VRN - Vedlejší rozpočtové...'!F36</f>
        <v>0</v>
      </c>
      <c r="BB60" s="136">
        <f>'VRN - Vedlejší rozpočtové...'!F37</f>
        <v>0</v>
      </c>
      <c r="BC60" s="136">
        <f>'VRN - Vedlejší rozpočtové...'!F38</f>
        <v>0</v>
      </c>
      <c r="BD60" s="138">
        <f>'VRN - Vedlejší rozpočtové...'!F39</f>
        <v>0</v>
      </c>
      <c r="BE60" s="4"/>
      <c r="BT60" s="134" t="s">
        <v>80</v>
      </c>
      <c r="BV60" s="134" t="s">
        <v>73</v>
      </c>
      <c r="BW60" s="134" t="s">
        <v>91</v>
      </c>
      <c r="BX60" s="134" t="s">
        <v>90</v>
      </c>
      <c r="CL60" s="134" t="s">
        <v>19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XDwQKK+NO9PadXkWIPWZ/2eXmBGbDCOnnlw4d6Jc06LPcVuVoyWNavod+GntoeCwr04bnna1717K1S4hw546gg==" hashValue="gYlB3j0gnn+zR3k4pl7CyNHV4TVZYPx7vgi71xlOctI4w7vOWTdySaO/RfHDh5ZT9drg7EXz4TCPqb3ThwDnbg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01 - Komunikace'!C2" display="/"/>
    <hyperlink ref="A58" location="'SO 401 - Veřejné osvětlení'!C2" display="/"/>
    <hyperlink ref="A60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92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Břeclav - ul. Lednická, autobus.záliv a přechod</v>
      </c>
      <c r="F7" s="143"/>
      <c r="G7" s="143"/>
      <c r="H7" s="143"/>
      <c r="L7" s="21"/>
    </row>
    <row r="8" s="1" customFormat="1" ht="12" customHeight="1">
      <c r="B8" s="21"/>
      <c r="D8" s="143" t="s">
        <v>93</v>
      </c>
      <c r="L8" s="21"/>
    </row>
    <row r="9" s="2" customFormat="1" ht="16.5" customHeight="1">
      <c r="A9" s="39"/>
      <c r="B9" s="45"/>
      <c r="C9" s="39"/>
      <c r="D9" s="39"/>
      <c r="E9" s="144" t="s">
        <v>94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5. 5. 2021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22</v>
      </c>
      <c r="F17" s="39"/>
      <c r="G17" s="39"/>
      <c r="H17" s="39"/>
      <c r="I17" s="143" t="s">
        <v>27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31</v>
      </c>
      <c r="F23" s="39"/>
      <c r="G23" s="39"/>
      <c r="H23" s="39"/>
      <c r="I23" s="143" t="s">
        <v>27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33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ROUND(J96,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ROUND((SUM(BE96:BE443)),  2)</f>
        <v>0</v>
      </c>
      <c r="G35" s="39"/>
      <c r="H35" s="39"/>
      <c r="I35" s="158">
        <v>0.20999999999999999</v>
      </c>
      <c r="J35" s="157">
        <f>ROUND(((SUM(BE96:BE443))*I35),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ROUND((SUM(BF96:BF443)),  2)</f>
        <v>0</v>
      </c>
      <c r="G36" s="39"/>
      <c r="H36" s="39"/>
      <c r="I36" s="158">
        <v>0.14999999999999999</v>
      </c>
      <c r="J36" s="157">
        <f>ROUND(((SUM(BF96:BF443))*I36),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ROUND((SUM(BG96:BG443)),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ROUND((SUM(BH96:BH443)),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ROUND((SUM(BI96:BI443)),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Břeclav - ul. Lednická, autobus.záliv a přechod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101 - Komunikace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Město Břeclav</v>
      </c>
      <c r="G56" s="41"/>
      <c r="H56" s="41"/>
      <c r="I56" s="33" t="s">
        <v>23</v>
      </c>
      <c r="J56" s="73" t="str">
        <f>IF(J14="","",J14)</f>
        <v>5. 5. 2021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Břeclav</v>
      </c>
      <c r="G58" s="41"/>
      <c r="H58" s="41"/>
      <c r="I58" s="33" t="s">
        <v>30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33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97</v>
      </c>
      <c r="D61" s="172"/>
      <c r="E61" s="172"/>
      <c r="F61" s="172"/>
      <c r="G61" s="172"/>
      <c r="H61" s="172"/>
      <c r="I61" s="172"/>
      <c r="J61" s="173" t="s">
        <v>98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99</v>
      </c>
    </row>
    <row r="64" s="9" customFormat="1" ht="24.96" customHeight="1">
      <c r="A64" s="9"/>
      <c r="B64" s="175"/>
      <c r="C64" s="176"/>
      <c r="D64" s="177" t="s">
        <v>100</v>
      </c>
      <c r="E64" s="178"/>
      <c r="F64" s="178"/>
      <c r="G64" s="178"/>
      <c r="H64" s="178"/>
      <c r="I64" s="178"/>
      <c r="J64" s="179">
        <f>J97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101</v>
      </c>
      <c r="E65" s="183"/>
      <c r="F65" s="183"/>
      <c r="G65" s="183"/>
      <c r="H65" s="183"/>
      <c r="I65" s="183"/>
      <c r="J65" s="184">
        <f>J98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102</v>
      </c>
      <c r="E66" s="183"/>
      <c r="F66" s="183"/>
      <c r="G66" s="183"/>
      <c r="H66" s="183"/>
      <c r="I66" s="183"/>
      <c r="J66" s="184">
        <f>J205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103</v>
      </c>
      <c r="E67" s="183"/>
      <c r="F67" s="183"/>
      <c r="G67" s="183"/>
      <c r="H67" s="183"/>
      <c r="I67" s="183"/>
      <c r="J67" s="184">
        <f>J210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104</v>
      </c>
      <c r="E68" s="183"/>
      <c r="F68" s="183"/>
      <c r="G68" s="183"/>
      <c r="H68" s="183"/>
      <c r="I68" s="183"/>
      <c r="J68" s="184">
        <f>J215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105</v>
      </c>
      <c r="E69" s="183"/>
      <c r="F69" s="183"/>
      <c r="G69" s="183"/>
      <c r="H69" s="183"/>
      <c r="I69" s="183"/>
      <c r="J69" s="184">
        <f>J268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106</v>
      </c>
      <c r="E70" s="183"/>
      <c r="F70" s="183"/>
      <c r="G70" s="183"/>
      <c r="H70" s="183"/>
      <c r="I70" s="183"/>
      <c r="J70" s="184">
        <f>J292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107</v>
      </c>
      <c r="E71" s="183"/>
      <c r="F71" s="183"/>
      <c r="G71" s="183"/>
      <c r="H71" s="183"/>
      <c r="I71" s="183"/>
      <c r="J71" s="184">
        <f>J402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108</v>
      </c>
      <c r="E72" s="183"/>
      <c r="F72" s="183"/>
      <c r="G72" s="183"/>
      <c r="H72" s="183"/>
      <c r="I72" s="183"/>
      <c r="J72" s="184">
        <f>J436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5"/>
      <c r="C73" s="176"/>
      <c r="D73" s="177" t="s">
        <v>109</v>
      </c>
      <c r="E73" s="178"/>
      <c r="F73" s="178"/>
      <c r="G73" s="178"/>
      <c r="H73" s="178"/>
      <c r="I73" s="178"/>
      <c r="J73" s="179">
        <f>J439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1"/>
      <c r="C74" s="126"/>
      <c r="D74" s="182" t="s">
        <v>110</v>
      </c>
      <c r="E74" s="183"/>
      <c r="F74" s="183"/>
      <c r="G74" s="183"/>
      <c r="H74" s="183"/>
      <c r="I74" s="183"/>
      <c r="J74" s="184">
        <f>J440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111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0" t="str">
        <f>E7</f>
        <v>Břeclav - ul. Lednická, autobus.záliv a přechod</v>
      </c>
      <c r="F84" s="33"/>
      <c r="G84" s="33"/>
      <c r="H84" s="33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93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0" t="s">
        <v>94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95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SO 101 - Komunikace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>Město Břeclav</v>
      </c>
      <c r="G90" s="41"/>
      <c r="H90" s="41"/>
      <c r="I90" s="33" t="s">
        <v>23</v>
      </c>
      <c r="J90" s="73" t="str">
        <f>IF(J14="","",J14)</f>
        <v>5. 5. 2021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E17</f>
        <v>Město Břeclav</v>
      </c>
      <c r="G92" s="41"/>
      <c r="H92" s="41"/>
      <c r="I92" s="33" t="s">
        <v>30</v>
      </c>
      <c r="J92" s="37" t="str">
        <f>E23</f>
        <v>Viadesigne s.r.o.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28</v>
      </c>
      <c r="D93" s="41"/>
      <c r="E93" s="41"/>
      <c r="F93" s="28" t="str">
        <f>IF(E20="","",E20)</f>
        <v>Vyplň údaj</v>
      </c>
      <c r="G93" s="41"/>
      <c r="H93" s="41"/>
      <c r="I93" s="33" t="s">
        <v>33</v>
      </c>
      <c r="J93" s="37" t="str">
        <f>E26</f>
        <v xml:space="preserve"> 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6"/>
      <c r="B95" s="187"/>
      <c r="C95" s="188" t="s">
        <v>112</v>
      </c>
      <c r="D95" s="189" t="s">
        <v>56</v>
      </c>
      <c r="E95" s="189" t="s">
        <v>52</v>
      </c>
      <c r="F95" s="189" t="s">
        <v>53</v>
      </c>
      <c r="G95" s="189" t="s">
        <v>113</v>
      </c>
      <c r="H95" s="189" t="s">
        <v>114</v>
      </c>
      <c r="I95" s="189" t="s">
        <v>115</v>
      </c>
      <c r="J95" s="189" t="s">
        <v>98</v>
      </c>
      <c r="K95" s="190" t="s">
        <v>116</v>
      </c>
      <c r="L95" s="191"/>
      <c r="M95" s="93" t="s">
        <v>19</v>
      </c>
      <c r="N95" s="94" t="s">
        <v>41</v>
      </c>
      <c r="O95" s="94" t="s">
        <v>117</v>
      </c>
      <c r="P95" s="94" t="s">
        <v>118</v>
      </c>
      <c r="Q95" s="94" t="s">
        <v>119</v>
      </c>
      <c r="R95" s="94" t="s">
        <v>120</v>
      </c>
      <c r="S95" s="94" t="s">
        <v>121</v>
      </c>
      <c r="T95" s="95" t="s">
        <v>122</v>
      </c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</row>
    <row r="96" s="2" customFormat="1" ht="22.8" customHeight="1">
      <c r="A96" s="39"/>
      <c r="B96" s="40"/>
      <c r="C96" s="100" t="s">
        <v>123</v>
      </c>
      <c r="D96" s="41"/>
      <c r="E96" s="41"/>
      <c r="F96" s="41"/>
      <c r="G96" s="41"/>
      <c r="H96" s="41"/>
      <c r="I96" s="41"/>
      <c r="J96" s="192">
        <f>BK96</f>
        <v>0</v>
      </c>
      <c r="K96" s="41"/>
      <c r="L96" s="45"/>
      <c r="M96" s="96"/>
      <c r="N96" s="193"/>
      <c r="O96" s="97"/>
      <c r="P96" s="194">
        <f>P97+P439</f>
        <v>0</v>
      </c>
      <c r="Q96" s="97"/>
      <c r="R96" s="194">
        <f>R97+R439</f>
        <v>459.05779604999992</v>
      </c>
      <c r="S96" s="97"/>
      <c r="T96" s="195">
        <f>T97+T439</f>
        <v>114.5435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70</v>
      </c>
      <c r="AU96" s="18" t="s">
        <v>99</v>
      </c>
      <c r="BK96" s="196">
        <f>BK97+BK439</f>
        <v>0</v>
      </c>
    </row>
    <row r="97" s="12" customFormat="1" ht="25.92" customHeight="1">
      <c r="A97" s="12"/>
      <c r="B97" s="197"/>
      <c r="C97" s="198"/>
      <c r="D97" s="199" t="s">
        <v>70</v>
      </c>
      <c r="E97" s="200" t="s">
        <v>124</v>
      </c>
      <c r="F97" s="200" t="s">
        <v>125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P98+P205+P210+P215+P268+P292+P402+P436</f>
        <v>0</v>
      </c>
      <c r="Q97" s="205"/>
      <c r="R97" s="206">
        <f>R98+R205+R210+R215+R268+R292+R402+R436</f>
        <v>459.05625604999994</v>
      </c>
      <c r="S97" s="205"/>
      <c r="T97" s="207">
        <f>T98+T205+T210+T215+T268+T292+T402+T436</f>
        <v>114.5435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78</v>
      </c>
      <c r="AT97" s="209" t="s">
        <v>70</v>
      </c>
      <c r="AU97" s="209" t="s">
        <v>71</v>
      </c>
      <c r="AY97" s="208" t="s">
        <v>126</v>
      </c>
      <c r="BK97" s="210">
        <f>BK98+BK205+BK210+BK215+BK268+BK292+BK402+BK436</f>
        <v>0</v>
      </c>
    </row>
    <row r="98" s="12" customFormat="1" ht="22.8" customHeight="1">
      <c r="A98" s="12"/>
      <c r="B98" s="197"/>
      <c r="C98" s="198"/>
      <c r="D98" s="199" t="s">
        <v>70</v>
      </c>
      <c r="E98" s="211" t="s">
        <v>78</v>
      </c>
      <c r="F98" s="211" t="s">
        <v>127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SUM(P99:P204)</f>
        <v>0</v>
      </c>
      <c r="Q98" s="205"/>
      <c r="R98" s="206">
        <f>SUM(R99:R204)</f>
        <v>5.3245720000000007</v>
      </c>
      <c r="S98" s="205"/>
      <c r="T98" s="207">
        <f>SUM(T99:T204)</f>
        <v>112.9635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78</v>
      </c>
      <c r="AT98" s="209" t="s">
        <v>70</v>
      </c>
      <c r="AU98" s="209" t="s">
        <v>78</v>
      </c>
      <c r="AY98" s="208" t="s">
        <v>126</v>
      </c>
      <c r="BK98" s="210">
        <f>SUM(BK99:BK204)</f>
        <v>0</v>
      </c>
    </row>
    <row r="99" s="2" customFormat="1">
      <c r="A99" s="39"/>
      <c r="B99" s="40"/>
      <c r="C99" s="213" t="s">
        <v>78</v>
      </c>
      <c r="D99" s="213" t="s">
        <v>128</v>
      </c>
      <c r="E99" s="214" t="s">
        <v>129</v>
      </c>
      <c r="F99" s="215" t="s">
        <v>130</v>
      </c>
      <c r="G99" s="216" t="s">
        <v>131</v>
      </c>
      <c r="H99" s="217">
        <v>18</v>
      </c>
      <c r="I99" s="218"/>
      <c r="J99" s="219">
        <f>ROUND(I99*H99,2)</f>
        <v>0</v>
      </c>
      <c r="K99" s="215" t="s">
        <v>132</v>
      </c>
      <c r="L99" s="45"/>
      <c r="M99" s="220" t="s">
        <v>19</v>
      </c>
      <c r="N99" s="221" t="s">
        <v>42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133</v>
      </c>
      <c r="AT99" s="224" t="s">
        <v>128</v>
      </c>
      <c r="AU99" s="224" t="s">
        <v>80</v>
      </c>
      <c r="AY99" s="18" t="s">
        <v>126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78</v>
      </c>
      <c r="BK99" s="225">
        <f>ROUND(I99*H99,2)</f>
        <v>0</v>
      </c>
      <c r="BL99" s="18" t="s">
        <v>133</v>
      </c>
      <c r="BM99" s="224" t="s">
        <v>134</v>
      </c>
    </row>
    <row r="100" s="2" customFormat="1">
      <c r="A100" s="39"/>
      <c r="B100" s="40"/>
      <c r="C100" s="41"/>
      <c r="D100" s="226" t="s">
        <v>135</v>
      </c>
      <c r="E100" s="41"/>
      <c r="F100" s="227" t="s">
        <v>136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135</v>
      </c>
      <c r="AU100" s="18" t="s">
        <v>80</v>
      </c>
    </row>
    <row r="101" s="2" customFormat="1">
      <c r="A101" s="39"/>
      <c r="B101" s="40"/>
      <c r="C101" s="41"/>
      <c r="D101" s="226" t="s">
        <v>137</v>
      </c>
      <c r="E101" s="41"/>
      <c r="F101" s="231" t="s">
        <v>138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137</v>
      </c>
      <c r="AU101" s="18" t="s">
        <v>80</v>
      </c>
    </row>
    <row r="102" s="2" customFormat="1" ht="16.5" customHeight="1">
      <c r="A102" s="39"/>
      <c r="B102" s="40"/>
      <c r="C102" s="213" t="s">
        <v>80</v>
      </c>
      <c r="D102" s="213" t="s">
        <v>128</v>
      </c>
      <c r="E102" s="214" t="s">
        <v>139</v>
      </c>
      <c r="F102" s="215" t="s">
        <v>140</v>
      </c>
      <c r="G102" s="216" t="s">
        <v>141</v>
      </c>
      <c r="H102" s="217">
        <v>18</v>
      </c>
      <c r="I102" s="218"/>
      <c r="J102" s="219">
        <f>ROUND(I102*H102,2)</f>
        <v>0</v>
      </c>
      <c r="K102" s="215" t="s">
        <v>132</v>
      </c>
      <c r="L102" s="45"/>
      <c r="M102" s="220" t="s">
        <v>19</v>
      </c>
      <c r="N102" s="221" t="s">
        <v>42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133</v>
      </c>
      <c r="AT102" s="224" t="s">
        <v>128</v>
      </c>
      <c r="AU102" s="224" t="s">
        <v>80</v>
      </c>
      <c r="AY102" s="18" t="s">
        <v>126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78</v>
      </c>
      <c r="BK102" s="225">
        <f>ROUND(I102*H102,2)</f>
        <v>0</v>
      </c>
      <c r="BL102" s="18" t="s">
        <v>133</v>
      </c>
      <c r="BM102" s="224" t="s">
        <v>142</v>
      </c>
    </row>
    <row r="103" s="2" customFormat="1">
      <c r="A103" s="39"/>
      <c r="B103" s="40"/>
      <c r="C103" s="41"/>
      <c r="D103" s="226" t="s">
        <v>135</v>
      </c>
      <c r="E103" s="41"/>
      <c r="F103" s="227" t="s">
        <v>143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135</v>
      </c>
      <c r="AU103" s="18" t="s">
        <v>80</v>
      </c>
    </row>
    <row r="104" s="2" customFormat="1">
      <c r="A104" s="39"/>
      <c r="B104" s="40"/>
      <c r="C104" s="41"/>
      <c r="D104" s="226" t="s">
        <v>137</v>
      </c>
      <c r="E104" s="41"/>
      <c r="F104" s="231" t="s">
        <v>144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137</v>
      </c>
      <c r="AU104" s="18" t="s">
        <v>80</v>
      </c>
    </row>
    <row r="105" s="2" customFormat="1" ht="16.5" customHeight="1">
      <c r="A105" s="39"/>
      <c r="B105" s="40"/>
      <c r="C105" s="213" t="s">
        <v>145</v>
      </c>
      <c r="D105" s="213" t="s">
        <v>128</v>
      </c>
      <c r="E105" s="214" t="s">
        <v>146</v>
      </c>
      <c r="F105" s="215" t="s">
        <v>147</v>
      </c>
      <c r="G105" s="216" t="s">
        <v>131</v>
      </c>
      <c r="H105" s="217">
        <v>21.399999999999999</v>
      </c>
      <c r="I105" s="218"/>
      <c r="J105" s="219">
        <f>ROUND(I105*H105,2)</f>
        <v>0</v>
      </c>
      <c r="K105" s="215" t="s">
        <v>132</v>
      </c>
      <c r="L105" s="45"/>
      <c r="M105" s="220" t="s">
        <v>19</v>
      </c>
      <c r="N105" s="221" t="s">
        <v>42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0.255</v>
      </c>
      <c r="T105" s="223">
        <f>S105*H105</f>
        <v>5.4569999999999999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133</v>
      </c>
      <c r="AT105" s="224" t="s">
        <v>128</v>
      </c>
      <c r="AU105" s="224" t="s">
        <v>80</v>
      </c>
      <c r="AY105" s="18" t="s">
        <v>126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78</v>
      </c>
      <c r="BK105" s="225">
        <f>ROUND(I105*H105,2)</f>
        <v>0</v>
      </c>
      <c r="BL105" s="18" t="s">
        <v>133</v>
      </c>
      <c r="BM105" s="224" t="s">
        <v>148</v>
      </c>
    </row>
    <row r="106" s="2" customFormat="1">
      <c r="A106" s="39"/>
      <c r="B106" s="40"/>
      <c r="C106" s="41"/>
      <c r="D106" s="226" t="s">
        <v>135</v>
      </c>
      <c r="E106" s="41"/>
      <c r="F106" s="227" t="s">
        <v>149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135</v>
      </c>
      <c r="AU106" s="18" t="s">
        <v>80</v>
      </c>
    </row>
    <row r="107" s="2" customFormat="1">
      <c r="A107" s="39"/>
      <c r="B107" s="40"/>
      <c r="C107" s="41"/>
      <c r="D107" s="226" t="s">
        <v>137</v>
      </c>
      <c r="E107" s="41"/>
      <c r="F107" s="231" t="s">
        <v>150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137</v>
      </c>
      <c r="AU107" s="18" t="s">
        <v>80</v>
      </c>
    </row>
    <row r="108" s="13" customFormat="1">
      <c r="A108" s="13"/>
      <c r="B108" s="232"/>
      <c r="C108" s="233"/>
      <c r="D108" s="226" t="s">
        <v>151</v>
      </c>
      <c r="E108" s="234" t="s">
        <v>19</v>
      </c>
      <c r="F108" s="235" t="s">
        <v>152</v>
      </c>
      <c r="G108" s="233"/>
      <c r="H108" s="236">
        <v>21.399999999999999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151</v>
      </c>
      <c r="AU108" s="242" t="s">
        <v>80</v>
      </c>
      <c r="AV108" s="13" t="s">
        <v>80</v>
      </c>
      <c r="AW108" s="13" t="s">
        <v>32</v>
      </c>
      <c r="AX108" s="13" t="s">
        <v>78</v>
      </c>
      <c r="AY108" s="242" t="s">
        <v>126</v>
      </c>
    </row>
    <row r="109" s="2" customFormat="1" ht="16.5" customHeight="1">
      <c r="A109" s="39"/>
      <c r="B109" s="40"/>
      <c r="C109" s="213" t="s">
        <v>133</v>
      </c>
      <c r="D109" s="213" t="s">
        <v>128</v>
      </c>
      <c r="E109" s="214" t="s">
        <v>153</v>
      </c>
      <c r="F109" s="215" t="s">
        <v>154</v>
      </c>
      <c r="G109" s="216" t="s">
        <v>131</v>
      </c>
      <c r="H109" s="217">
        <v>47.200000000000003</v>
      </c>
      <c r="I109" s="218"/>
      <c r="J109" s="219">
        <f>ROUND(I109*H109,2)</f>
        <v>0</v>
      </c>
      <c r="K109" s="215" t="s">
        <v>132</v>
      </c>
      <c r="L109" s="45"/>
      <c r="M109" s="220" t="s">
        <v>19</v>
      </c>
      <c r="N109" s="221" t="s">
        <v>42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0.28999999999999998</v>
      </c>
      <c r="T109" s="223">
        <f>S109*H109</f>
        <v>13.688000000000001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133</v>
      </c>
      <c r="AT109" s="224" t="s">
        <v>128</v>
      </c>
      <c r="AU109" s="224" t="s">
        <v>80</v>
      </c>
      <c r="AY109" s="18" t="s">
        <v>126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78</v>
      </c>
      <c r="BK109" s="225">
        <f>ROUND(I109*H109,2)</f>
        <v>0</v>
      </c>
      <c r="BL109" s="18" t="s">
        <v>133</v>
      </c>
      <c r="BM109" s="224" t="s">
        <v>155</v>
      </c>
    </row>
    <row r="110" s="2" customFormat="1">
      <c r="A110" s="39"/>
      <c r="B110" s="40"/>
      <c r="C110" s="41"/>
      <c r="D110" s="226" t="s">
        <v>135</v>
      </c>
      <c r="E110" s="41"/>
      <c r="F110" s="227" t="s">
        <v>156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135</v>
      </c>
      <c r="AU110" s="18" t="s">
        <v>80</v>
      </c>
    </row>
    <row r="111" s="2" customFormat="1">
      <c r="A111" s="39"/>
      <c r="B111" s="40"/>
      <c r="C111" s="41"/>
      <c r="D111" s="226" t="s">
        <v>137</v>
      </c>
      <c r="E111" s="41"/>
      <c r="F111" s="231" t="s">
        <v>157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137</v>
      </c>
      <c r="AU111" s="18" t="s">
        <v>80</v>
      </c>
    </row>
    <row r="112" s="13" customFormat="1">
      <c r="A112" s="13"/>
      <c r="B112" s="232"/>
      <c r="C112" s="233"/>
      <c r="D112" s="226" t="s">
        <v>151</v>
      </c>
      <c r="E112" s="234" t="s">
        <v>19</v>
      </c>
      <c r="F112" s="235" t="s">
        <v>158</v>
      </c>
      <c r="G112" s="233"/>
      <c r="H112" s="236">
        <v>29.399999999999999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151</v>
      </c>
      <c r="AU112" s="242" t="s">
        <v>80</v>
      </c>
      <c r="AV112" s="13" t="s">
        <v>80</v>
      </c>
      <c r="AW112" s="13" t="s">
        <v>32</v>
      </c>
      <c r="AX112" s="13" t="s">
        <v>71</v>
      </c>
      <c r="AY112" s="242" t="s">
        <v>126</v>
      </c>
    </row>
    <row r="113" s="13" customFormat="1">
      <c r="A113" s="13"/>
      <c r="B113" s="232"/>
      <c r="C113" s="233"/>
      <c r="D113" s="226" t="s">
        <v>151</v>
      </c>
      <c r="E113" s="234" t="s">
        <v>19</v>
      </c>
      <c r="F113" s="235" t="s">
        <v>159</v>
      </c>
      <c r="G113" s="233"/>
      <c r="H113" s="236">
        <v>17.800000000000001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151</v>
      </c>
      <c r="AU113" s="242" t="s">
        <v>80</v>
      </c>
      <c r="AV113" s="13" t="s">
        <v>80</v>
      </c>
      <c r="AW113" s="13" t="s">
        <v>32</v>
      </c>
      <c r="AX113" s="13" t="s">
        <v>71</v>
      </c>
      <c r="AY113" s="242" t="s">
        <v>126</v>
      </c>
    </row>
    <row r="114" s="14" customFormat="1">
      <c r="A114" s="14"/>
      <c r="B114" s="243"/>
      <c r="C114" s="244"/>
      <c r="D114" s="226" t="s">
        <v>151</v>
      </c>
      <c r="E114" s="245" t="s">
        <v>19</v>
      </c>
      <c r="F114" s="246" t="s">
        <v>160</v>
      </c>
      <c r="G114" s="244"/>
      <c r="H114" s="247">
        <v>47.200000000000003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151</v>
      </c>
      <c r="AU114" s="253" t="s">
        <v>80</v>
      </c>
      <c r="AV114" s="14" t="s">
        <v>133</v>
      </c>
      <c r="AW114" s="14" t="s">
        <v>32</v>
      </c>
      <c r="AX114" s="14" t="s">
        <v>78</v>
      </c>
      <c r="AY114" s="253" t="s">
        <v>126</v>
      </c>
    </row>
    <row r="115" s="2" customFormat="1" ht="16.5" customHeight="1">
      <c r="A115" s="39"/>
      <c r="B115" s="40"/>
      <c r="C115" s="213" t="s">
        <v>161</v>
      </c>
      <c r="D115" s="213" t="s">
        <v>128</v>
      </c>
      <c r="E115" s="214" t="s">
        <v>162</v>
      </c>
      <c r="F115" s="215" t="s">
        <v>163</v>
      </c>
      <c r="G115" s="216" t="s">
        <v>131</v>
      </c>
      <c r="H115" s="217">
        <v>167.30000000000001</v>
      </c>
      <c r="I115" s="218"/>
      <c r="J115" s="219">
        <f>ROUND(I115*H115,2)</f>
        <v>0</v>
      </c>
      <c r="K115" s="215" t="s">
        <v>132</v>
      </c>
      <c r="L115" s="45"/>
      <c r="M115" s="220" t="s">
        <v>19</v>
      </c>
      <c r="N115" s="221" t="s">
        <v>42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0.22</v>
      </c>
      <c r="T115" s="223">
        <f>S115*H115</f>
        <v>36.806000000000004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133</v>
      </c>
      <c r="AT115" s="224" t="s">
        <v>128</v>
      </c>
      <c r="AU115" s="224" t="s">
        <v>80</v>
      </c>
      <c r="AY115" s="18" t="s">
        <v>126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78</v>
      </c>
      <c r="BK115" s="225">
        <f>ROUND(I115*H115,2)</f>
        <v>0</v>
      </c>
      <c r="BL115" s="18" t="s">
        <v>133</v>
      </c>
      <c r="BM115" s="224" t="s">
        <v>164</v>
      </c>
    </row>
    <row r="116" s="2" customFormat="1">
      <c r="A116" s="39"/>
      <c r="B116" s="40"/>
      <c r="C116" s="41"/>
      <c r="D116" s="226" t="s">
        <v>135</v>
      </c>
      <c r="E116" s="41"/>
      <c r="F116" s="227" t="s">
        <v>165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135</v>
      </c>
      <c r="AU116" s="18" t="s">
        <v>80</v>
      </c>
    </row>
    <row r="117" s="2" customFormat="1">
      <c r="A117" s="39"/>
      <c r="B117" s="40"/>
      <c r="C117" s="41"/>
      <c r="D117" s="226" t="s">
        <v>137</v>
      </c>
      <c r="E117" s="41"/>
      <c r="F117" s="231" t="s">
        <v>157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137</v>
      </c>
      <c r="AU117" s="18" t="s">
        <v>80</v>
      </c>
    </row>
    <row r="118" s="13" customFormat="1">
      <c r="A118" s="13"/>
      <c r="B118" s="232"/>
      <c r="C118" s="233"/>
      <c r="D118" s="226" t="s">
        <v>151</v>
      </c>
      <c r="E118" s="234" t="s">
        <v>19</v>
      </c>
      <c r="F118" s="235" t="s">
        <v>166</v>
      </c>
      <c r="G118" s="233"/>
      <c r="H118" s="236">
        <v>167.30000000000001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151</v>
      </c>
      <c r="AU118" s="242" t="s">
        <v>80</v>
      </c>
      <c r="AV118" s="13" t="s">
        <v>80</v>
      </c>
      <c r="AW118" s="13" t="s">
        <v>32</v>
      </c>
      <c r="AX118" s="13" t="s">
        <v>78</v>
      </c>
      <c r="AY118" s="242" t="s">
        <v>126</v>
      </c>
    </row>
    <row r="119" s="2" customFormat="1" ht="16.5" customHeight="1">
      <c r="A119" s="39"/>
      <c r="B119" s="40"/>
      <c r="C119" s="213" t="s">
        <v>167</v>
      </c>
      <c r="D119" s="213" t="s">
        <v>128</v>
      </c>
      <c r="E119" s="214" t="s">
        <v>168</v>
      </c>
      <c r="F119" s="215" t="s">
        <v>169</v>
      </c>
      <c r="G119" s="216" t="s">
        <v>131</v>
      </c>
      <c r="H119" s="217">
        <v>61.700000000000003</v>
      </c>
      <c r="I119" s="218"/>
      <c r="J119" s="219">
        <f>ROUND(I119*H119,2)</f>
        <v>0</v>
      </c>
      <c r="K119" s="215" t="s">
        <v>132</v>
      </c>
      <c r="L119" s="45"/>
      <c r="M119" s="220" t="s">
        <v>19</v>
      </c>
      <c r="N119" s="221" t="s">
        <v>42</v>
      </c>
      <c r="O119" s="85"/>
      <c r="P119" s="222">
        <f>O119*H119</f>
        <v>0</v>
      </c>
      <c r="Q119" s="222">
        <v>4.0000000000000003E-05</v>
      </c>
      <c r="R119" s="222">
        <f>Q119*H119</f>
        <v>0.0024680000000000001</v>
      </c>
      <c r="S119" s="222">
        <v>0.11500000000000001</v>
      </c>
      <c r="T119" s="223">
        <f>S119*H119</f>
        <v>7.0955000000000004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133</v>
      </c>
      <c r="AT119" s="224" t="s">
        <v>128</v>
      </c>
      <c r="AU119" s="224" t="s">
        <v>80</v>
      </c>
      <c r="AY119" s="18" t="s">
        <v>126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78</v>
      </c>
      <c r="BK119" s="225">
        <f>ROUND(I119*H119,2)</f>
        <v>0</v>
      </c>
      <c r="BL119" s="18" t="s">
        <v>133</v>
      </c>
      <c r="BM119" s="224" t="s">
        <v>170</v>
      </c>
    </row>
    <row r="120" s="2" customFormat="1">
      <c r="A120" s="39"/>
      <c r="B120" s="40"/>
      <c r="C120" s="41"/>
      <c r="D120" s="226" t="s">
        <v>135</v>
      </c>
      <c r="E120" s="41"/>
      <c r="F120" s="227" t="s">
        <v>171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135</v>
      </c>
      <c r="AU120" s="18" t="s">
        <v>80</v>
      </c>
    </row>
    <row r="121" s="2" customFormat="1">
      <c r="A121" s="39"/>
      <c r="B121" s="40"/>
      <c r="C121" s="41"/>
      <c r="D121" s="226" t="s">
        <v>137</v>
      </c>
      <c r="E121" s="41"/>
      <c r="F121" s="231" t="s">
        <v>172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137</v>
      </c>
      <c r="AU121" s="18" t="s">
        <v>80</v>
      </c>
    </row>
    <row r="122" s="13" customFormat="1">
      <c r="A122" s="13"/>
      <c r="B122" s="232"/>
      <c r="C122" s="233"/>
      <c r="D122" s="226" t="s">
        <v>151</v>
      </c>
      <c r="E122" s="234" t="s">
        <v>19</v>
      </c>
      <c r="F122" s="235" t="s">
        <v>173</v>
      </c>
      <c r="G122" s="233"/>
      <c r="H122" s="236">
        <v>61.700000000000003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151</v>
      </c>
      <c r="AU122" s="242" t="s">
        <v>80</v>
      </c>
      <c r="AV122" s="13" t="s">
        <v>80</v>
      </c>
      <c r="AW122" s="13" t="s">
        <v>32</v>
      </c>
      <c r="AX122" s="13" t="s">
        <v>78</v>
      </c>
      <c r="AY122" s="242" t="s">
        <v>126</v>
      </c>
    </row>
    <row r="123" s="2" customFormat="1" ht="16.5" customHeight="1">
      <c r="A123" s="39"/>
      <c r="B123" s="40"/>
      <c r="C123" s="213" t="s">
        <v>174</v>
      </c>
      <c r="D123" s="213" t="s">
        <v>128</v>
      </c>
      <c r="E123" s="214" t="s">
        <v>175</v>
      </c>
      <c r="F123" s="215" t="s">
        <v>176</v>
      </c>
      <c r="G123" s="216" t="s">
        <v>177</v>
      </c>
      <c r="H123" s="217">
        <v>7.9000000000000004</v>
      </c>
      <c r="I123" s="218"/>
      <c r="J123" s="219">
        <f>ROUND(I123*H123,2)</f>
        <v>0</v>
      </c>
      <c r="K123" s="215" t="s">
        <v>132</v>
      </c>
      <c r="L123" s="45"/>
      <c r="M123" s="220" t="s">
        <v>19</v>
      </c>
      <c r="N123" s="221" t="s">
        <v>42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0.28999999999999998</v>
      </c>
      <c r="T123" s="223">
        <f>S123*H123</f>
        <v>2.2909999999999999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133</v>
      </c>
      <c r="AT123" s="224" t="s">
        <v>128</v>
      </c>
      <c r="AU123" s="224" t="s">
        <v>80</v>
      </c>
      <c r="AY123" s="18" t="s">
        <v>126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78</v>
      </c>
      <c r="BK123" s="225">
        <f>ROUND(I123*H123,2)</f>
        <v>0</v>
      </c>
      <c r="BL123" s="18" t="s">
        <v>133</v>
      </c>
      <c r="BM123" s="224" t="s">
        <v>178</v>
      </c>
    </row>
    <row r="124" s="2" customFormat="1">
      <c r="A124" s="39"/>
      <c r="B124" s="40"/>
      <c r="C124" s="41"/>
      <c r="D124" s="226" t="s">
        <v>135</v>
      </c>
      <c r="E124" s="41"/>
      <c r="F124" s="227" t="s">
        <v>179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135</v>
      </c>
      <c r="AU124" s="18" t="s">
        <v>80</v>
      </c>
    </row>
    <row r="125" s="2" customFormat="1">
      <c r="A125" s="39"/>
      <c r="B125" s="40"/>
      <c r="C125" s="41"/>
      <c r="D125" s="226" t="s">
        <v>137</v>
      </c>
      <c r="E125" s="41"/>
      <c r="F125" s="231" t="s">
        <v>180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137</v>
      </c>
      <c r="AU125" s="18" t="s">
        <v>80</v>
      </c>
    </row>
    <row r="126" s="2" customFormat="1" ht="16.5" customHeight="1">
      <c r="A126" s="39"/>
      <c r="B126" s="40"/>
      <c r="C126" s="213" t="s">
        <v>181</v>
      </c>
      <c r="D126" s="213" t="s">
        <v>128</v>
      </c>
      <c r="E126" s="214" t="s">
        <v>182</v>
      </c>
      <c r="F126" s="215" t="s">
        <v>183</v>
      </c>
      <c r="G126" s="216" t="s">
        <v>177</v>
      </c>
      <c r="H126" s="217">
        <v>229.19999999999999</v>
      </c>
      <c r="I126" s="218"/>
      <c r="J126" s="219">
        <f>ROUND(I126*H126,2)</f>
        <v>0</v>
      </c>
      <c r="K126" s="215" t="s">
        <v>132</v>
      </c>
      <c r="L126" s="45"/>
      <c r="M126" s="220" t="s">
        <v>19</v>
      </c>
      <c r="N126" s="221" t="s">
        <v>42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0.20499999999999999</v>
      </c>
      <c r="T126" s="223">
        <f>S126*H126</f>
        <v>46.985999999999997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133</v>
      </c>
      <c r="AT126" s="224" t="s">
        <v>128</v>
      </c>
      <c r="AU126" s="224" t="s">
        <v>80</v>
      </c>
      <c r="AY126" s="18" t="s">
        <v>126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78</v>
      </c>
      <c r="BK126" s="225">
        <f>ROUND(I126*H126,2)</f>
        <v>0</v>
      </c>
      <c r="BL126" s="18" t="s">
        <v>133</v>
      </c>
      <c r="BM126" s="224" t="s">
        <v>184</v>
      </c>
    </row>
    <row r="127" s="2" customFormat="1">
      <c r="A127" s="39"/>
      <c r="B127" s="40"/>
      <c r="C127" s="41"/>
      <c r="D127" s="226" t="s">
        <v>135</v>
      </c>
      <c r="E127" s="41"/>
      <c r="F127" s="227" t="s">
        <v>185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135</v>
      </c>
      <c r="AU127" s="18" t="s">
        <v>80</v>
      </c>
    </row>
    <row r="128" s="2" customFormat="1">
      <c r="A128" s="39"/>
      <c r="B128" s="40"/>
      <c r="C128" s="41"/>
      <c r="D128" s="226" t="s">
        <v>137</v>
      </c>
      <c r="E128" s="41"/>
      <c r="F128" s="231" t="s">
        <v>180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137</v>
      </c>
      <c r="AU128" s="18" t="s">
        <v>80</v>
      </c>
    </row>
    <row r="129" s="13" customFormat="1">
      <c r="A129" s="13"/>
      <c r="B129" s="232"/>
      <c r="C129" s="233"/>
      <c r="D129" s="226" t="s">
        <v>151</v>
      </c>
      <c r="E129" s="234" t="s">
        <v>19</v>
      </c>
      <c r="F129" s="235" t="s">
        <v>186</v>
      </c>
      <c r="G129" s="233"/>
      <c r="H129" s="236">
        <v>123.59999999999999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151</v>
      </c>
      <c r="AU129" s="242" t="s">
        <v>80</v>
      </c>
      <c r="AV129" s="13" t="s">
        <v>80</v>
      </c>
      <c r="AW129" s="13" t="s">
        <v>32</v>
      </c>
      <c r="AX129" s="13" t="s">
        <v>71</v>
      </c>
      <c r="AY129" s="242" t="s">
        <v>126</v>
      </c>
    </row>
    <row r="130" s="13" customFormat="1">
      <c r="A130" s="13"/>
      <c r="B130" s="232"/>
      <c r="C130" s="233"/>
      <c r="D130" s="226" t="s">
        <v>151</v>
      </c>
      <c r="E130" s="234" t="s">
        <v>19</v>
      </c>
      <c r="F130" s="235" t="s">
        <v>187</v>
      </c>
      <c r="G130" s="233"/>
      <c r="H130" s="236">
        <v>105.59999999999999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151</v>
      </c>
      <c r="AU130" s="242" t="s">
        <v>80</v>
      </c>
      <c r="AV130" s="13" t="s">
        <v>80</v>
      </c>
      <c r="AW130" s="13" t="s">
        <v>32</v>
      </c>
      <c r="AX130" s="13" t="s">
        <v>71</v>
      </c>
      <c r="AY130" s="242" t="s">
        <v>126</v>
      </c>
    </row>
    <row r="131" s="14" customFormat="1">
      <c r="A131" s="14"/>
      <c r="B131" s="243"/>
      <c r="C131" s="244"/>
      <c r="D131" s="226" t="s">
        <v>151</v>
      </c>
      <c r="E131" s="245" t="s">
        <v>19</v>
      </c>
      <c r="F131" s="246" t="s">
        <v>160</v>
      </c>
      <c r="G131" s="244"/>
      <c r="H131" s="247">
        <v>229.19999999999999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151</v>
      </c>
      <c r="AU131" s="253" t="s">
        <v>80</v>
      </c>
      <c r="AV131" s="14" t="s">
        <v>133</v>
      </c>
      <c r="AW131" s="14" t="s">
        <v>32</v>
      </c>
      <c r="AX131" s="14" t="s">
        <v>78</v>
      </c>
      <c r="AY131" s="253" t="s">
        <v>126</v>
      </c>
    </row>
    <row r="132" s="2" customFormat="1" ht="16.5" customHeight="1">
      <c r="A132" s="39"/>
      <c r="B132" s="40"/>
      <c r="C132" s="213" t="s">
        <v>188</v>
      </c>
      <c r="D132" s="213" t="s">
        <v>128</v>
      </c>
      <c r="E132" s="214" t="s">
        <v>189</v>
      </c>
      <c r="F132" s="215" t="s">
        <v>190</v>
      </c>
      <c r="G132" s="216" t="s">
        <v>177</v>
      </c>
      <c r="H132" s="217">
        <v>16</v>
      </c>
      <c r="I132" s="218"/>
      <c r="J132" s="219">
        <f>ROUND(I132*H132,2)</f>
        <v>0</v>
      </c>
      <c r="K132" s="215" t="s">
        <v>132</v>
      </c>
      <c r="L132" s="45"/>
      <c r="M132" s="220" t="s">
        <v>19</v>
      </c>
      <c r="N132" s="221" t="s">
        <v>42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0.040000000000000001</v>
      </c>
      <c r="T132" s="223">
        <f>S132*H132</f>
        <v>0.64000000000000001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133</v>
      </c>
      <c r="AT132" s="224" t="s">
        <v>128</v>
      </c>
      <c r="AU132" s="224" t="s">
        <v>80</v>
      </c>
      <c r="AY132" s="18" t="s">
        <v>126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78</v>
      </c>
      <c r="BK132" s="225">
        <f>ROUND(I132*H132,2)</f>
        <v>0</v>
      </c>
      <c r="BL132" s="18" t="s">
        <v>133</v>
      </c>
      <c r="BM132" s="224" t="s">
        <v>191</v>
      </c>
    </row>
    <row r="133" s="2" customFormat="1">
      <c r="A133" s="39"/>
      <c r="B133" s="40"/>
      <c r="C133" s="41"/>
      <c r="D133" s="226" t="s">
        <v>135</v>
      </c>
      <c r="E133" s="41"/>
      <c r="F133" s="227" t="s">
        <v>192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135</v>
      </c>
      <c r="AU133" s="18" t="s">
        <v>80</v>
      </c>
    </row>
    <row r="134" s="2" customFormat="1">
      <c r="A134" s="39"/>
      <c r="B134" s="40"/>
      <c r="C134" s="41"/>
      <c r="D134" s="226" t="s">
        <v>137</v>
      </c>
      <c r="E134" s="41"/>
      <c r="F134" s="231" t="s">
        <v>180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137</v>
      </c>
      <c r="AU134" s="18" t="s">
        <v>80</v>
      </c>
    </row>
    <row r="135" s="2" customFormat="1" ht="21.75" customHeight="1">
      <c r="A135" s="39"/>
      <c r="B135" s="40"/>
      <c r="C135" s="213" t="s">
        <v>193</v>
      </c>
      <c r="D135" s="213" t="s">
        <v>128</v>
      </c>
      <c r="E135" s="214" t="s">
        <v>194</v>
      </c>
      <c r="F135" s="215" t="s">
        <v>195</v>
      </c>
      <c r="G135" s="216" t="s">
        <v>196</v>
      </c>
      <c r="H135" s="217">
        <v>178.565</v>
      </c>
      <c r="I135" s="218"/>
      <c r="J135" s="219">
        <f>ROUND(I135*H135,2)</f>
        <v>0</v>
      </c>
      <c r="K135" s="215" t="s">
        <v>132</v>
      </c>
      <c r="L135" s="45"/>
      <c r="M135" s="220" t="s">
        <v>19</v>
      </c>
      <c r="N135" s="221" t="s">
        <v>42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133</v>
      </c>
      <c r="AT135" s="224" t="s">
        <v>128</v>
      </c>
      <c r="AU135" s="224" t="s">
        <v>80</v>
      </c>
      <c r="AY135" s="18" t="s">
        <v>126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78</v>
      </c>
      <c r="BK135" s="225">
        <f>ROUND(I135*H135,2)</f>
        <v>0</v>
      </c>
      <c r="BL135" s="18" t="s">
        <v>133</v>
      </c>
      <c r="BM135" s="224" t="s">
        <v>197</v>
      </c>
    </row>
    <row r="136" s="2" customFormat="1">
      <c r="A136" s="39"/>
      <c r="B136" s="40"/>
      <c r="C136" s="41"/>
      <c r="D136" s="226" t="s">
        <v>135</v>
      </c>
      <c r="E136" s="41"/>
      <c r="F136" s="227" t="s">
        <v>198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135</v>
      </c>
      <c r="AU136" s="18" t="s">
        <v>80</v>
      </c>
    </row>
    <row r="137" s="2" customFormat="1">
      <c r="A137" s="39"/>
      <c r="B137" s="40"/>
      <c r="C137" s="41"/>
      <c r="D137" s="226" t="s">
        <v>137</v>
      </c>
      <c r="E137" s="41"/>
      <c r="F137" s="231" t="s">
        <v>199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137</v>
      </c>
      <c r="AU137" s="18" t="s">
        <v>80</v>
      </c>
    </row>
    <row r="138" s="13" customFormat="1">
      <c r="A138" s="13"/>
      <c r="B138" s="232"/>
      <c r="C138" s="233"/>
      <c r="D138" s="226" t="s">
        <v>151</v>
      </c>
      <c r="E138" s="234" t="s">
        <v>19</v>
      </c>
      <c r="F138" s="235" t="s">
        <v>200</v>
      </c>
      <c r="G138" s="233"/>
      <c r="H138" s="236">
        <v>121.79000000000001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151</v>
      </c>
      <c r="AU138" s="242" t="s">
        <v>80</v>
      </c>
      <c r="AV138" s="13" t="s">
        <v>80</v>
      </c>
      <c r="AW138" s="13" t="s">
        <v>32</v>
      </c>
      <c r="AX138" s="13" t="s">
        <v>71</v>
      </c>
      <c r="AY138" s="242" t="s">
        <v>126</v>
      </c>
    </row>
    <row r="139" s="13" customFormat="1">
      <c r="A139" s="13"/>
      <c r="B139" s="232"/>
      <c r="C139" s="233"/>
      <c r="D139" s="226" t="s">
        <v>151</v>
      </c>
      <c r="E139" s="234" t="s">
        <v>19</v>
      </c>
      <c r="F139" s="235" t="s">
        <v>201</v>
      </c>
      <c r="G139" s="233"/>
      <c r="H139" s="236">
        <v>28.024999999999999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151</v>
      </c>
      <c r="AU139" s="242" t="s">
        <v>80</v>
      </c>
      <c r="AV139" s="13" t="s">
        <v>80</v>
      </c>
      <c r="AW139" s="13" t="s">
        <v>32</v>
      </c>
      <c r="AX139" s="13" t="s">
        <v>71</v>
      </c>
      <c r="AY139" s="242" t="s">
        <v>126</v>
      </c>
    </row>
    <row r="140" s="13" customFormat="1">
      <c r="A140" s="13"/>
      <c r="B140" s="232"/>
      <c r="C140" s="233"/>
      <c r="D140" s="226" t="s">
        <v>151</v>
      </c>
      <c r="E140" s="234" t="s">
        <v>19</v>
      </c>
      <c r="F140" s="235" t="s">
        <v>202</v>
      </c>
      <c r="G140" s="233"/>
      <c r="H140" s="236">
        <v>23.824999999999999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151</v>
      </c>
      <c r="AU140" s="242" t="s">
        <v>80</v>
      </c>
      <c r="AV140" s="13" t="s">
        <v>80</v>
      </c>
      <c r="AW140" s="13" t="s">
        <v>32</v>
      </c>
      <c r="AX140" s="13" t="s">
        <v>71</v>
      </c>
      <c r="AY140" s="242" t="s">
        <v>126</v>
      </c>
    </row>
    <row r="141" s="13" customFormat="1">
      <c r="A141" s="13"/>
      <c r="B141" s="232"/>
      <c r="C141" s="233"/>
      <c r="D141" s="226" t="s">
        <v>151</v>
      </c>
      <c r="E141" s="234" t="s">
        <v>19</v>
      </c>
      <c r="F141" s="235" t="s">
        <v>203</v>
      </c>
      <c r="G141" s="233"/>
      <c r="H141" s="236">
        <v>4.9249999999999998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151</v>
      </c>
      <c r="AU141" s="242" t="s">
        <v>80</v>
      </c>
      <c r="AV141" s="13" t="s">
        <v>80</v>
      </c>
      <c r="AW141" s="13" t="s">
        <v>32</v>
      </c>
      <c r="AX141" s="13" t="s">
        <v>71</v>
      </c>
      <c r="AY141" s="242" t="s">
        <v>126</v>
      </c>
    </row>
    <row r="142" s="14" customFormat="1">
      <c r="A142" s="14"/>
      <c r="B142" s="243"/>
      <c r="C142" s="244"/>
      <c r="D142" s="226" t="s">
        <v>151</v>
      </c>
      <c r="E142" s="245" t="s">
        <v>19</v>
      </c>
      <c r="F142" s="246" t="s">
        <v>160</v>
      </c>
      <c r="G142" s="244"/>
      <c r="H142" s="247">
        <v>178.565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151</v>
      </c>
      <c r="AU142" s="253" t="s">
        <v>80</v>
      </c>
      <c r="AV142" s="14" t="s">
        <v>133</v>
      </c>
      <c r="AW142" s="14" t="s">
        <v>32</v>
      </c>
      <c r="AX142" s="14" t="s">
        <v>78</v>
      </c>
      <c r="AY142" s="253" t="s">
        <v>126</v>
      </c>
    </row>
    <row r="143" s="2" customFormat="1" ht="16.5" customHeight="1">
      <c r="A143" s="39"/>
      <c r="B143" s="40"/>
      <c r="C143" s="213" t="s">
        <v>204</v>
      </c>
      <c r="D143" s="213" t="s">
        <v>128</v>
      </c>
      <c r="E143" s="214" t="s">
        <v>205</v>
      </c>
      <c r="F143" s="215" t="s">
        <v>206</v>
      </c>
      <c r="G143" s="216" t="s">
        <v>196</v>
      </c>
      <c r="H143" s="217">
        <v>4.5</v>
      </c>
      <c r="I143" s="218"/>
      <c r="J143" s="219">
        <f>ROUND(I143*H143,2)</f>
        <v>0</v>
      </c>
      <c r="K143" s="215" t="s">
        <v>132</v>
      </c>
      <c r="L143" s="45"/>
      <c r="M143" s="220" t="s">
        <v>19</v>
      </c>
      <c r="N143" s="221" t="s">
        <v>42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133</v>
      </c>
      <c r="AT143" s="224" t="s">
        <v>128</v>
      </c>
      <c r="AU143" s="224" t="s">
        <v>80</v>
      </c>
      <c r="AY143" s="18" t="s">
        <v>126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78</v>
      </c>
      <c r="BK143" s="225">
        <f>ROUND(I143*H143,2)</f>
        <v>0</v>
      </c>
      <c r="BL143" s="18" t="s">
        <v>133</v>
      </c>
      <c r="BM143" s="224" t="s">
        <v>207</v>
      </c>
    </row>
    <row r="144" s="2" customFormat="1">
      <c r="A144" s="39"/>
      <c r="B144" s="40"/>
      <c r="C144" s="41"/>
      <c r="D144" s="226" t="s">
        <v>135</v>
      </c>
      <c r="E144" s="41"/>
      <c r="F144" s="227" t="s">
        <v>208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135</v>
      </c>
      <c r="AU144" s="18" t="s">
        <v>80</v>
      </c>
    </row>
    <row r="145" s="2" customFormat="1">
      <c r="A145" s="39"/>
      <c r="B145" s="40"/>
      <c r="C145" s="41"/>
      <c r="D145" s="226" t="s">
        <v>137</v>
      </c>
      <c r="E145" s="41"/>
      <c r="F145" s="231" t="s">
        <v>209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137</v>
      </c>
      <c r="AU145" s="18" t="s">
        <v>80</v>
      </c>
    </row>
    <row r="146" s="13" customFormat="1">
      <c r="A146" s="13"/>
      <c r="B146" s="232"/>
      <c r="C146" s="233"/>
      <c r="D146" s="226" t="s">
        <v>151</v>
      </c>
      <c r="E146" s="234" t="s">
        <v>19</v>
      </c>
      <c r="F146" s="235" t="s">
        <v>210</v>
      </c>
      <c r="G146" s="233"/>
      <c r="H146" s="236">
        <v>4.5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151</v>
      </c>
      <c r="AU146" s="242" t="s">
        <v>80</v>
      </c>
      <c r="AV146" s="13" t="s">
        <v>80</v>
      </c>
      <c r="AW146" s="13" t="s">
        <v>32</v>
      </c>
      <c r="AX146" s="13" t="s">
        <v>78</v>
      </c>
      <c r="AY146" s="242" t="s">
        <v>126</v>
      </c>
    </row>
    <row r="147" s="2" customFormat="1" ht="16.5" customHeight="1">
      <c r="A147" s="39"/>
      <c r="B147" s="40"/>
      <c r="C147" s="213" t="s">
        <v>211</v>
      </c>
      <c r="D147" s="213" t="s">
        <v>128</v>
      </c>
      <c r="E147" s="214" t="s">
        <v>212</v>
      </c>
      <c r="F147" s="215" t="s">
        <v>213</v>
      </c>
      <c r="G147" s="216" t="s">
        <v>196</v>
      </c>
      <c r="H147" s="217">
        <v>1.8</v>
      </c>
      <c r="I147" s="218"/>
      <c r="J147" s="219">
        <f>ROUND(I147*H147,2)</f>
        <v>0</v>
      </c>
      <c r="K147" s="215" t="s">
        <v>132</v>
      </c>
      <c r="L147" s="45"/>
      <c r="M147" s="220" t="s">
        <v>19</v>
      </c>
      <c r="N147" s="221" t="s">
        <v>42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133</v>
      </c>
      <c r="AT147" s="224" t="s">
        <v>128</v>
      </c>
      <c r="AU147" s="224" t="s">
        <v>80</v>
      </c>
      <c r="AY147" s="18" t="s">
        <v>126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78</v>
      </c>
      <c r="BK147" s="225">
        <f>ROUND(I147*H147,2)</f>
        <v>0</v>
      </c>
      <c r="BL147" s="18" t="s">
        <v>133</v>
      </c>
      <c r="BM147" s="224" t="s">
        <v>214</v>
      </c>
    </row>
    <row r="148" s="2" customFormat="1">
      <c r="A148" s="39"/>
      <c r="B148" s="40"/>
      <c r="C148" s="41"/>
      <c r="D148" s="226" t="s">
        <v>135</v>
      </c>
      <c r="E148" s="41"/>
      <c r="F148" s="227" t="s">
        <v>215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135</v>
      </c>
      <c r="AU148" s="18" t="s">
        <v>80</v>
      </c>
    </row>
    <row r="149" s="2" customFormat="1">
      <c r="A149" s="39"/>
      <c r="B149" s="40"/>
      <c r="C149" s="41"/>
      <c r="D149" s="226" t="s">
        <v>137</v>
      </c>
      <c r="E149" s="41"/>
      <c r="F149" s="231" t="s">
        <v>209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137</v>
      </c>
      <c r="AU149" s="18" t="s">
        <v>80</v>
      </c>
    </row>
    <row r="150" s="13" customFormat="1">
      <c r="A150" s="13"/>
      <c r="B150" s="232"/>
      <c r="C150" s="233"/>
      <c r="D150" s="226" t="s">
        <v>151</v>
      </c>
      <c r="E150" s="234" t="s">
        <v>19</v>
      </c>
      <c r="F150" s="235" t="s">
        <v>216</v>
      </c>
      <c r="G150" s="233"/>
      <c r="H150" s="236">
        <v>1.8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151</v>
      </c>
      <c r="AU150" s="242" t="s">
        <v>80</v>
      </c>
      <c r="AV150" s="13" t="s">
        <v>80</v>
      </c>
      <c r="AW150" s="13" t="s">
        <v>32</v>
      </c>
      <c r="AX150" s="13" t="s">
        <v>78</v>
      </c>
      <c r="AY150" s="242" t="s">
        <v>126</v>
      </c>
    </row>
    <row r="151" s="2" customFormat="1" ht="21.75" customHeight="1">
      <c r="A151" s="39"/>
      <c r="B151" s="40"/>
      <c r="C151" s="213" t="s">
        <v>217</v>
      </c>
      <c r="D151" s="213" t="s">
        <v>128</v>
      </c>
      <c r="E151" s="214" t="s">
        <v>218</v>
      </c>
      <c r="F151" s="215" t="s">
        <v>219</v>
      </c>
      <c r="G151" s="216" t="s">
        <v>196</v>
      </c>
      <c r="H151" s="217">
        <v>2.7000000000000002</v>
      </c>
      <c r="I151" s="218"/>
      <c r="J151" s="219">
        <f>ROUND(I151*H151,2)</f>
        <v>0</v>
      </c>
      <c r="K151" s="215" t="s">
        <v>132</v>
      </c>
      <c r="L151" s="45"/>
      <c r="M151" s="220" t="s">
        <v>19</v>
      </c>
      <c r="N151" s="221" t="s">
        <v>42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133</v>
      </c>
      <c r="AT151" s="224" t="s">
        <v>128</v>
      </c>
      <c r="AU151" s="224" t="s">
        <v>80</v>
      </c>
      <c r="AY151" s="18" t="s">
        <v>126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78</v>
      </c>
      <c r="BK151" s="225">
        <f>ROUND(I151*H151,2)</f>
        <v>0</v>
      </c>
      <c r="BL151" s="18" t="s">
        <v>133</v>
      </c>
      <c r="BM151" s="224" t="s">
        <v>220</v>
      </c>
    </row>
    <row r="152" s="2" customFormat="1">
      <c r="A152" s="39"/>
      <c r="B152" s="40"/>
      <c r="C152" s="41"/>
      <c r="D152" s="226" t="s">
        <v>135</v>
      </c>
      <c r="E152" s="41"/>
      <c r="F152" s="227" t="s">
        <v>221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135</v>
      </c>
      <c r="AU152" s="18" t="s">
        <v>80</v>
      </c>
    </row>
    <row r="153" s="2" customFormat="1">
      <c r="A153" s="39"/>
      <c r="B153" s="40"/>
      <c r="C153" s="41"/>
      <c r="D153" s="226" t="s">
        <v>137</v>
      </c>
      <c r="E153" s="41"/>
      <c r="F153" s="231" t="s">
        <v>222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137</v>
      </c>
      <c r="AU153" s="18" t="s">
        <v>80</v>
      </c>
    </row>
    <row r="154" s="13" customFormat="1">
      <c r="A154" s="13"/>
      <c r="B154" s="232"/>
      <c r="C154" s="233"/>
      <c r="D154" s="226" t="s">
        <v>151</v>
      </c>
      <c r="E154" s="234" t="s">
        <v>19</v>
      </c>
      <c r="F154" s="235" t="s">
        <v>223</v>
      </c>
      <c r="G154" s="233"/>
      <c r="H154" s="236">
        <v>2.7000000000000002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151</v>
      </c>
      <c r="AU154" s="242" t="s">
        <v>80</v>
      </c>
      <c r="AV154" s="13" t="s">
        <v>80</v>
      </c>
      <c r="AW154" s="13" t="s">
        <v>32</v>
      </c>
      <c r="AX154" s="13" t="s">
        <v>78</v>
      </c>
      <c r="AY154" s="242" t="s">
        <v>126</v>
      </c>
    </row>
    <row r="155" s="2" customFormat="1" ht="21.75" customHeight="1">
      <c r="A155" s="39"/>
      <c r="B155" s="40"/>
      <c r="C155" s="213" t="s">
        <v>224</v>
      </c>
      <c r="D155" s="213" t="s">
        <v>128</v>
      </c>
      <c r="E155" s="214" t="s">
        <v>225</v>
      </c>
      <c r="F155" s="215" t="s">
        <v>226</v>
      </c>
      <c r="G155" s="216" t="s">
        <v>196</v>
      </c>
      <c r="H155" s="217">
        <v>5.4269999999999996</v>
      </c>
      <c r="I155" s="218"/>
      <c r="J155" s="219">
        <f>ROUND(I155*H155,2)</f>
        <v>0</v>
      </c>
      <c r="K155" s="215" t="s">
        <v>132</v>
      </c>
      <c r="L155" s="45"/>
      <c r="M155" s="220" t="s">
        <v>19</v>
      </c>
      <c r="N155" s="221" t="s">
        <v>42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133</v>
      </c>
      <c r="AT155" s="224" t="s">
        <v>128</v>
      </c>
      <c r="AU155" s="224" t="s">
        <v>80</v>
      </c>
      <c r="AY155" s="18" t="s">
        <v>126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78</v>
      </c>
      <c r="BK155" s="225">
        <f>ROUND(I155*H155,2)</f>
        <v>0</v>
      </c>
      <c r="BL155" s="18" t="s">
        <v>133</v>
      </c>
      <c r="BM155" s="224" t="s">
        <v>227</v>
      </c>
    </row>
    <row r="156" s="2" customFormat="1">
      <c r="A156" s="39"/>
      <c r="B156" s="40"/>
      <c r="C156" s="41"/>
      <c r="D156" s="226" t="s">
        <v>135</v>
      </c>
      <c r="E156" s="41"/>
      <c r="F156" s="227" t="s">
        <v>228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135</v>
      </c>
      <c r="AU156" s="18" t="s">
        <v>80</v>
      </c>
    </row>
    <row r="157" s="2" customFormat="1">
      <c r="A157" s="39"/>
      <c r="B157" s="40"/>
      <c r="C157" s="41"/>
      <c r="D157" s="226" t="s">
        <v>137</v>
      </c>
      <c r="E157" s="41"/>
      <c r="F157" s="231" t="s">
        <v>229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137</v>
      </c>
      <c r="AU157" s="18" t="s">
        <v>80</v>
      </c>
    </row>
    <row r="158" s="13" customFormat="1">
      <c r="A158" s="13"/>
      <c r="B158" s="232"/>
      <c r="C158" s="233"/>
      <c r="D158" s="226" t="s">
        <v>151</v>
      </c>
      <c r="E158" s="234" t="s">
        <v>19</v>
      </c>
      <c r="F158" s="235" t="s">
        <v>230</v>
      </c>
      <c r="G158" s="233"/>
      <c r="H158" s="236">
        <v>5.4269999999999996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151</v>
      </c>
      <c r="AU158" s="242" t="s">
        <v>80</v>
      </c>
      <c r="AV158" s="13" t="s">
        <v>80</v>
      </c>
      <c r="AW158" s="13" t="s">
        <v>32</v>
      </c>
      <c r="AX158" s="13" t="s">
        <v>78</v>
      </c>
      <c r="AY158" s="242" t="s">
        <v>126</v>
      </c>
    </row>
    <row r="159" s="2" customFormat="1" ht="21.75" customHeight="1">
      <c r="A159" s="39"/>
      <c r="B159" s="40"/>
      <c r="C159" s="213" t="s">
        <v>8</v>
      </c>
      <c r="D159" s="213" t="s">
        <v>128</v>
      </c>
      <c r="E159" s="214" t="s">
        <v>231</v>
      </c>
      <c r="F159" s="215" t="s">
        <v>232</v>
      </c>
      <c r="G159" s="216" t="s">
        <v>196</v>
      </c>
      <c r="H159" s="217">
        <v>1.0800000000000001</v>
      </c>
      <c r="I159" s="218"/>
      <c r="J159" s="219">
        <f>ROUND(I159*H159,2)</f>
        <v>0</v>
      </c>
      <c r="K159" s="215" t="s">
        <v>132</v>
      </c>
      <c r="L159" s="45"/>
      <c r="M159" s="220" t="s">
        <v>19</v>
      </c>
      <c r="N159" s="221" t="s">
        <v>42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133</v>
      </c>
      <c r="AT159" s="224" t="s">
        <v>128</v>
      </c>
      <c r="AU159" s="224" t="s">
        <v>80</v>
      </c>
      <c r="AY159" s="18" t="s">
        <v>126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78</v>
      </c>
      <c r="BK159" s="225">
        <f>ROUND(I159*H159,2)</f>
        <v>0</v>
      </c>
      <c r="BL159" s="18" t="s">
        <v>133</v>
      </c>
      <c r="BM159" s="224" t="s">
        <v>233</v>
      </c>
    </row>
    <row r="160" s="2" customFormat="1">
      <c r="A160" s="39"/>
      <c r="B160" s="40"/>
      <c r="C160" s="41"/>
      <c r="D160" s="226" t="s">
        <v>135</v>
      </c>
      <c r="E160" s="41"/>
      <c r="F160" s="227" t="s">
        <v>234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135</v>
      </c>
      <c r="AU160" s="18" t="s">
        <v>80</v>
      </c>
    </row>
    <row r="161" s="2" customFormat="1">
      <c r="A161" s="39"/>
      <c r="B161" s="40"/>
      <c r="C161" s="41"/>
      <c r="D161" s="226" t="s">
        <v>137</v>
      </c>
      <c r="E161" s="41"/>
      <c r="F161" s="231" t="s">
        <v>222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137</v>
      </c>
      <c r="AU161" s="18" t="s">
        <v>80</v>
      </c>
    </row>
    <row r="162" s="13" customFormat="1">
      <c r="A162" s="13"/>
      <c r="B162" s="232"/>
      <c r="C162" s="233"/>
      <c r="D162" s="226" t="s">
        <v>151</v>
      </c>
      <c r="E162" s="234" t="s">
        <v>19</v>
      </c>
      <c r="F162" s="235" t="s">
        <v>235</v>
      </c>
      <c r="G162" s="233"/>
      <c r="H162" s="236">
        <v>1.0800000000000001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151</v>
      </c>
      <c r="AU162" s="242" t="s">
        <v>80</v>
      </c>
      <c r="AV162" s="13" t="s">
        <v>80</v>
      </c>
      <c r="AW162" s="13" t="s">
        <v>32</v>
      </c>
      <c r="AX162" s="13" t="s">
        <v>78</v>
      </c>
      <c r="AY162" s="242" t="s">
        <v>126</v>
      </c>
    </row>
    <row r="163" s="2" customFormat="1" ht="16.5" customHeight="1">
      <c r="A163" s="39"/>
      <c r="B163" s="40"/>
      <c r="C163" s="213" t="s">
        <v>236</v>
      </c>
      <c r="D163" s="213" t="s">
        <v>128</v>
      </c>
      <c r="E163" s="214" t="s">
        <v>237</v>
      </c>
      <c r="F163" s="215" t="s">
        <v>238</v>
      </c>
      <c r="G163" s="216" t="s">
        <v>196</v>
      </c>
      <c r="H163" s="217">
        <v>148.56999999999999</v>
      </c>
      <c r="I163" s="218"/>
      <c r="J163" s="219">
        <f>ROUND(I163*H163,2)</f>
        <v>0</v>
      </c>
      <c r="K163" s="215" t="s">
        <v>132</v>
      </c>
      <c r="L163" s="45"/>
      <c r="M163" s="220" t="s">
        <v>19</v>
      </c>
      <c r="N163" s="221" t="s">
        <v>42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133</v>
      </c>
      <c r="AT163" s="224" t="s">
        <v>128</v>
      </c>
      <c r="AU163" s="224" t="s">
        <v>80</v>
      </c>
      <c r="AY163" s="18" t="s">
        <v>126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78</v>
      </c>
      <c r="BK163" s="225">
        <f>ROUND(I163*H163,2)</f>
        <v>0</v>
      </c>
      <c r="BL163" s="18" t="s">
        <v>133</v>
      </c>
      <c r="BM163" s="224" t="s">
        <v>239</v>
      </c>
    </row>
    <row r="164" s="2" customFormat="1">
      <c r="A164" s="39"/>
      <c r="B164" s="40"/>
      <c r="C164" s="41"/>
      <c r="D164" s="226" t="s">
        <v>135</v>
      </c>
      <c r="E164" s="41"/>
      <c r="F164" s="227" t="s">
        <v>240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135</v>
      </c>
      <c r="AU164" s="18" t="s">
        <v>80</v>
      </c>
    </row>
    <row r="165" s="2" customFormat="1">
      <c r="A165" s="39"/>
      <c r="B165" s="40"/>
      <c r="C165" s="41"/>
      <c r="D165" s="226" t="s">
        <v>137</v>
      </c>
      <c r="E165" s="41"/>
      <c r="F165" s="231" t="s">
        <v>241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137</v>
      </c>
      <c r="AU165" s="18" t="s">
        <v>80</v>
      </c>
    </row>
    <row r="166" s="13" customFormat="1">
      <c r="A166" s="13"/>
      <c r="B166" s="232"/>
      <c r="C166" s="233"/>
      <c r="D166" s="226" t="s">
        <v>151</v>
      </c>
      <c r="E166" s="234" t="s">
        <v>19</v>
      </c>
      <c r="F166" s="235" t="s">
        <v>242</v>
      </c>
      <c r="G166" s="233"/>
      <c r="H166" s="236">
        <v>178.565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151</v>
      </c>
      <c r="AU166" s="242" t="s">
        <v>80</v>
      </c>
      <c r="AV166" s="13" t="s">
        <v>80</v>
      </c>
      <c r="AW166" s="13" t="s">
        <v>32</v>
      </c>
      <c r="AX166" s="13" t="s">
        <v>71</v>
      </c>
      <c r="AY166" s="242" t="s">
        <v>126</v>
      </c>
    </row>
    <row r="167" s="13" customFormat="1">
      <c r="A167" s="13"/>
      <c r="B167" s="232"/>
      <c r="C167" s="233"/>
      <c r="D167" s="226" t="s">
        <v>151</v>
      </c>
      <c r="E167" s="234" t="s">
        <v>19</v>
      </c>
      <c r="F167" s="235" t="s">
        <v>243</v>
      </c>
      <c r="G167" s="233"/>
      <c r="H167" s="236">
        <v>4.5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151</v>
      </c>
      <c r="AU167" s="242" t="s">
        <v>80</v>
      </c>
      <c r="AV167" s="13" t="s">
        <v>80</v>
      </c>
      <c r="AW167" s="13" t="s">
        <v>32</v>
      </c>
      <c r="AX167" s="13" t="s">
        <v>71</v>
      </c>
      <c r="AY167" s="242" t="s">
        <v>126</v>
      </c>
    </row>
    <row r="168" s="13" customFormat="1">
      <c r="A168" s="13"/>
      <c r="B168" s="232"/>
      <c r="C168" s="233"/>
      <c r="D168" s="226" t="s">
        <v>151</v>
      </c>
      <c r="E168" s="234" t="s">
        <v>19</v>
      </c>
      <c r="F168" s="235" t="s">
        <v>244</v>
      </c>
      <c r="G168" s="233"/>
      <c r="H168" s="236">
        <v>2.7000000000000002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151</v>
      </c>
      <c r="AU168" s="242" t="s">
        <v>80</v>
      </c>
      <c r="AV168" s="13" t="s">
        <v>80</v>
      </c>
      <c r="AW168" s="13" t="s">
        <v>32</v>
      </c>
      <c r="AX168" s="13" t="s">
        <v>71</v>
      </c>
      <c r="AY168" s="242" t="s">
        <v>126</v>
      </c>
    </row>
    <row r="169" s="13" customFormat="1">
      <c r="A169" s="13"/>
      <c r="B169" s="232"/>
      <c r="C169" s="233"/>
      <c r="D169" s="226" t="s">
        <v>151</v>
      </c>
      <c r="E169" s="234" t="s">
        <v>19</v>
      </c>
      <c r="F169" s="235" t="s">
        <v>245</v>
      </c>
      <c r="G169" s="233"/>
      <c r="H169" s="236">
        <v>-37.195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151</v>
      </c>
      <c r="AU169" s="242" t="s">
        <v>80</v>
      </c>
      <c r="AV169" s="13" t="s">
        <v>80</v>
      </c>
      <c r="AW169" s="13" t="s">
        <v>32</v>
      </c>
      <c r="AX169" s="13" t="s">
        <v>71</v>
      </c>
      <c r="AY169" s="242" t="s">
        <v>126</v>
      </c>
    </row>
    <row r="170" s="14" customFormat="1">
      <c r="A170" s="14"/>
      <c r="B170" s="243"/>
      <c r="C170" s="244"/>
      <c r="D170" s="226" t="s">
        <v>151</v>
      </c>
      <c r="E170" s="245" t="s">
        <v>19</v>
      </c>
      <c r="F170" s="246" t="s">
        <v>160</v>
      </c>
      <c r="G170" s="244"/>
      <c r="H170" s="247">
        <v>148.56999999999999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151</v>
      </c>
      <c r="AU170" s="253" t="s">
        <v>80</v>
      </c>
      <c r="AV170" s="14" t="s">
        <v>133</v>
      </c>
      <c r="AW170" s="14" t="s">
        <v>32</v>
      </c>
      <c r="AX170" s="14" t="s">
        <v>78</v>
      </c>
      <c r="AY170" s="253" t="s">
        <v>126</v>
      </c>
    </row>
    <row r="171" s="2" customFormat="1" ht="16.5" customHeight="1">
      <c r="A171" s="39"/>
      <c r="B171" s="40"/>
      <c r="C171" s="213" t="s">
        <v>246</v>
      </c>
      <c r="D171" s="213" t="s">
        <v>128</v>
      </c>
      <c r="E171" s="214" t="s">
        <v>247</v>
      </c>
      <c r="F171" s="215" t="s">
        <v>248</v>
      </c>
      <c r="G171" s="216" t="s">
        <v>196</v>
      </c>
      <c r="H171" s="217">
        <v>148.56999999999999</v>
      </c>
      <c r="I171" s="218"/>
      <c r="J171" s="219">
        <f>ROUND(I171*H171,2)</f>
        <v>0</v>
      </c>
      <c r="K171" s="215" t="s">
        <v>132</v>
      </c>
      <c r="L171" s="45"/>
      <c r="M171" s="220" t="s">
        <v>19</v>
      </c>
      <c r="N171" s="221" t="s">
        <v>42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133</v>
      </c>
      <c r="AT171" s="224" t="s">
        <v>128</v>
      </c>
      <c r="AU171" s="224" t="s">
        <v>80</v>
      </c>
      <c r="AY171" s="18" t="s">
        <v>126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78</v>
      </c>
      <c r="BK171" s="225">
        <f>ROUND(I171*H171,2)</f>
        <v>0</v>
      </c>
      <c r="BL171" s="18" t="s">
        <v>133</v>
      </c>
      <c r="BM171" s="224" t="s">
        <v>249</v>
      </c>
    </row>
    <row r="172" s="2" customFormat="1">
      <c r="A172" s="39"/>
      <c r="B172" s="40"/>
      <c r="C172" s="41"/>
      <c r="D172" s="226" t="s">
        <v>135</v>
      </c>
      <c r="E172" s="41"/>
      <c r="F172" s="227" t="s">
        <v>250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135</v>
      </c>
      <c r="AU172" s="18" t="s">
        <v>80</v>
      </c>
    </row>
    <row r="173" s="2" customFormat="1">
      <c r="A173" s="39"/>
      <c r="B173" s="40"/>
      <c r="C173" s="41"/>
      <c r="D173" s="226" t="s">
        <v>137</v>
      </c>
      <c r="E173" s="41"/>
      <c r="F173" s="231" t="s">
        <v>251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137</v>
      </c>
      <c r="AU173" s="18" t="s">
        <v>80</v>
      </c>
    </row>
    <row r="174" s="2" customFormat="1" ht="16.5" customHeight="1">
      <c r="A174" s="39"/>
      <c r="B174" s="40"/>
      <c r="C174" s="213" t="s">
        <v>252</v>
      </c>
      <c r="D174" s="213" t="s">
        <v>128</v>
      </c>
      <c r="E174" s="214" t="s">
        <v>253</v>
      </c>
      <c r="F174" s="215" t="s">
        <v>254</v>
      </c>
      <c r="G174" s="216" t="s">
        <v>196</v>
      </c>
      <c r="H174" s="217">
        <v>267.42599999999999</v>
      </c>
      <c r="I174" s="218"/>
      <c r="J174" s="219">
        <f>ROUND(I174*H174,2)</f>
        <v>0</v>
      </c>
      <c r="K174" s="215" t="s">
        <v>132</v>
      </c>
      <c r="L174" s="45"/>
      <c r="M174" s="220" t="s">
        <v>19</v>
      </c>
      <c r="N174" s="221" t="s">
        <v>42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133</v>
      </c>
      <c r="AT174" s="224" t="s">
        <v>128</v>
      </c>
      <c r="AU174" s="224" t="s">
        <v>80</v>
      </c>
      <c r="AY174" s="18" t="s">
        <v>126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78</v>
      </c>
      <c r="BK174" s="225">
        <f>ROUND(I174*H174,2)</f>
        <v>0</v>
      </c>
      <c r="BL174" s="18" t="s">
        <v>133</v>
      </c>
      <c r="BM174" s="224" t="s">
        <v>255</v>
      </c>
    </row>
    <row r="175" s="2" customFormat="1">
      <c r="A175" s="39"/>
      <c r="B175" s="40"/>
      <c r="C175" s="41"/>
      <c r="D175" s="226" t="s">
        <v>135</v>
      </c>
      <c r="E175" s="41"/>
      <c r="F175" s="227" t="s">
        <v>256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135</v>
      </c>
      <c r="AU175" s="18" t="s">
        <v>80</v>
      </c>
    </row>
    <row r="176" s="2" customFormat="1">
      <c r="A176" s="39"/>
      <c r="B176" s="40"/>
      <c r="C176" s="41"/>
      <c r="D176" s="226" t="s">
        <v>137</v>
      </c>
      <c r="E176" s="41"/>
      <c r="F176" s="231" t="s">
        <v>257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137</v>
      </c>
      <c r="AU176" s="18" t="s">
        <v>80</v>
      </c>
    </row>
    <row r="177" s="13" customFormat="1">
      <c r="A177" s="13"/>
      <c r="B177" s="232"/>
      <c r="C177" s="233"/>
      <c r="D177" s="226" t="s">
        <v>151</v>
      </c>
      <c r="E177" s="234" t="s">
        <v>19</v>
      </c>
      <c r="F177" s="235" t="s">
        <v>258</v>
      </c>
      <c r="G177" s="233"/>
      <c r="H177" s="236">
        <v>267.42599999999999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151</v>
      </c>
      <c r="AU177" s="242" t="s">
        <v>80</v>
      </c>
      <c r="AV177" s="13" t="s">
        <v>80</v>
      </c>
      <c r="AW177" s="13" t="s">
        <v>32</v>
      </c>
      <c r="AX177" s="13" t="s">
        <v>78</v>
      </c>
      <c r="AY177" s="242" t="s">
        <v>126</v>
      </c>
    </row>
    <row r="178" s="2" customFormat="1" ht="16.5" customHeight="1">
      <c r="A178" s="39"/>
      <c r="B178" s="40"/>
      <c r="C178" s="213" t="s">
        <v>259</v>
      </c>
      <c r="D178" s="213" t="s">
        <v>128</v>
      </c>
      <c r="E178" s="214" t="s">
        <v>260</v>
      </c>
      <c r="F178" s="215" t="s">
        <v>261</v>
      </c>
      <c r="G178" s="216" t="s">
        <v>196</v>
      </c>
      <c r="H178" s="217">
        <v>37.195</v>
      </c>
      <c r="I178" s="218"/>
      <c r="J178" s="219">
        <f>ROUND(I178*H178,2)</f>
        <v>0</v>
      </c>
      <c r="K178" s="215" t="s">
        <v>132</v>
      </c>
      <c r="L178" s="45"/>
      <c r="M178" s="220" t="s">
        <v>19</v>
      </c>
      <c r="N178" s="221" t="s">
        <v>42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133</v>
      </c>
      <c r="AT178" s="224" t="s">
        <v>128</v>
      </c>
      <c r="AU178" s="224" t="s">
        <v>80</v>
      </c>
      <c r="AY178" s="18" t="s">
        <v>126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78</v>
      </c>
      <c r="BK178" s="225">
        <f>ROUND(I178*H178,2)</f>
        <v>0</v>
      </c>
      <c r="BL178" s="18" t="s">
        <v>133</v>
      </c>
      <c r="BM178" s="224" t="s">
        <v>262</v>
      </c>
    </row>
    <row r="179" s="2" customFormat="1">
      <c r="A179" s="39"/>
      <c r="B179" s="40"/>
      <c r="C179" s="41"/>
      <c r="D179" s="226" t="s">
        <v>135</v>
      </c>
      <c r="E179" s="41"/>
      <c r="F179" s="227" t="s">
        <v>263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135</v>
      </c>
      <c r="AU179" s="18" t="s">
        <v>80</v>
      </c>
    </row>
    <row r="180" s="2" customFormat="1">
      <c r="A180" s="39"/>
      <c r="B180" s="40"/>
      <c r="C180" s="41"/>
      <c r="D180" s="226" t="s">
        <v>137</v>
      </c>
      <c r="E180" s="41"/>
      <c r="F180" s="231" t="s">
        <v>264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137</v>
      </c>
      <c r="AU180" s="18" t="s">
        <v>80</v>
      </c>
    </row>
    <row r="181" s="15" customFormat="1">
      <c r="A181" s="15"/>
      <c r="B181" s="254"/>
      <c r="C181" s="255"/>
      <c r="D181" s="226" t="s">
        <v>151</v>
      </c>
      <c r="E181" s="256" t="s">
        <v>19</v>
      </c>
      <c r="F181" s="257" t="s">
        <v>265</v>
      </c>
      <c r="G181" s="255"/>
      <c r="H181" s="256" t="s">
        <v>19</v>
      </c>
      <c r="I181" s="258"/>
      <c r="J181" s="255"/>
      <c r="K181" s="255"/>
      <c r="L181" s="259"/>
      <c r="M181" s="260"/>
      <c r="N181" s="261"/>
      <c r="O181" s="261"/>
      <c r="P181" s="261"/>
      <c r="Q181" s="261"/>
      <c r="R181" s="261"/>
      <c r="S181" s="261"/>
      <c r="T181" s="26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3" t="s">
        <v>151</v>
      </c>
      <c r="AU181" s="263" t="s">
        <v>80</v>
      </c>
      <c r="AV181" s="15" t="s">
        <v>78</v>
      </c>
      <c r="AW181" s="15" t="s">
        <v>32</v>
      </c>
      <c r="AX181" s="15" t="s">
        <v>71</v>
      </c>
      <c r="AY181" s="263" t="s">
        <v>126</v>
      </c>
    </row>
    <row r="182" s="13" customFormat="1">
      <c r="A182" s="13"/>
      <c r="B182" s="232"/>
      <c r="C182" s="233"/>
      <c r="D182" s="226" t="s">
        <v>151</v>
      </c>
      <c r="E182" s="234" t="s">
        <v>19</v>
      </c>
      <c r="F182" s="235" t="s">
        <v>266</v>
      </c>
      <c r="G182" s="233"/>
      <c r="H182" s="236">
        <v>4.9249999999999998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151</v>
      </c>
      <c r="AU182" s="242" t="s">
        <v>80</v>
      </c>
      <c r="AV182" s="13" t="s">
        <v>80</v>
      </c>
      <c r="AW182" s="13" t="s">
        <v>32</v>
      </c>
      <c r="AX182" s="13" t="s">
        <v>71</v>
      </c>
      <c r="AY182" s="242" t="s">
        <v>126</v>
      </c>
    </row>
    <row r="183" s="13" customFormat="1">
      <c r="A183" s="13"/>
      <c r="B183" s="232"/>
      <c r="C183" s="233"/>
      <c r="D183" s="226" t="s">
        <v>151</v>
      </c>
      <c r="E183" s="234" t="s">
        <v>19</v>
      </c>
      <c r="F183" s="235" t="s">
        <v>267</v>
      </c>
      <c r="G183" s="233"/>
      <c r="H183" s="236">
        <v>2.21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151</v>
      </c>
      <c r="AU183" s="242" t="s">
        <v>80</v>
      </c>
      <c r="AV183" s="13" t="s">
        <v>80</v>
      </c>
      <c r="AW183" s="13" t="s">
        <v>32</v>
      </c>
      <c r="AX183" s="13" t="s">
        <v>71</v>
      </c>
      <c r="AY183" s="242" t="s">
        <v>126</v>
      </c>
    </row>
    <row r="184" s="13" customFormat="1">
      <c r="A184" s="13"/>
      <c r="B184" s="232"/>
      <c r="C184" s="233"/>
      <c r="D184" s="226" t="s">
        <v>151</v>
      </c>
      <c r="E184" s="234" t="s">
        <v>19</v>
      </c>
      <c r="F184" s="235" t="s">
        <v>268</v>
      </c>
      <c r="G184" s="233"/>
      <c r="H184" s="236">
        <v>4.2000000000000002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151</v>
      </c>
      <c r="AU184" s="242" t="s">
        <v>80</v>
      </c>
      <c r="AV184" s="13" t="s">
        <v>80</v>
      </c>
      <c r="AW184" s="13" t="s">
        <v>32</v>
      </c>
      <c r="AX184" s="13" t="s">
        <v>71</v>
      </c>
      <c r="AY184" s="242" t="s">
        <v>126</v>
      </c>
    </row>
    <row r="185" s="13" customFormat="1">
      <c r="A185" s="13"/>
      <c r="B185" s="232"/>
      <c r="C185" s="233"/>
      <c r="D185" s="226" t="s">
        <v>151</v>
      </c>
      <c r="E185" s="234" t="s">
        <v>19</v>
      </c>
      <c r="F185" s="235" t="s">
        <v>269</v>
      </c>
      <c r="G185" s="233"/>
      <c r="H185" s="236">
        <v>25.859999999999999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151</v>
      </c>
      <c r="AU185" s="242" t="s">
        <v>80</v>
      </c>
      <c r="AV185" s="13" t="s">
        <v>80</v>
      </c>
      <c r="AW185" s="13" t="s">
        <v>32</v>
      </c>
      <c r="AX185" s="13" t="s">
        <v>71</v>
      </c>
      <c r="AY185" s="242" t="s">
        <v>126</v>
      </c>
    </row>
    <row r="186" s="14" customFormat="1">
      <c r="A186" s="14"/>
      <c r="B186" s="243"/>
      <c r="C186" s="244"/>
      <c r="D186" s="226" t="s">
        <v>151</v>
      </c>
      <c r="E186" s="245" t="s">
        <v>19</v>
      </c>
      <c r="F186" s="246" t="s">
        <v>160</v>
      </c>
      <c r="G186" s="244"/>
      <c r="H186" s="247">
        <v>37.195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151</v>
      </c>
      <c r="AU186" s="253" t="s">
        <v>80</v>
      </c>
      <c r="AV186" s="14" t="s">
        <v>133</v>
      </c>
      <c r="AW186" s="14" t="s">
        <v>32</v>
      </c>
      <c r="AX186" s="14" t="s">
        <v>78</v>
      </c>
      <c r="AY186" s="253" t="s">
        <v>126</v>
      </c>
    </row>
    <row r="187" s="2" customFormat="1" ht="21.75" customHeight="1">
      <c r="A187" s="39"/>
      <c r="B187" s="40"/>
      <c r="C187" s="213" t="s">
        <v>270</v>
      </c>
      <c r="D187" s="213" t="s">
        <v>128</v>
      </c>
      <c r="E187" s="214" t="s">
        <v>271</v>
      </c>
      <c r="F187" s="215" t="s">
        <v>272</v>
      </c>
      <c r="G187" s="216" t="s">
        <v>196</v>
      </c>
      <c r="H187" s="217">
        <v>2.657</v>
      </c>
      <c r="I187" s="218"/>
      <c r="J187" s="219">
        <f>ROUND(I187*H187,2)</f>
        <v>0</v>
      </c>
      <c r="K187" s="215" t="s">
        <v>132</v>
      </c>
      <c r="L187" s="45"/>
      <c r="M187" s="220" t="s">
        <v>19</v>
      </c>
      <c r="N187" s="221" t="s">
        <v>42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133</v>
      </c>
      <c r="AT187" s="224" t="s">
        <v>128</v>
      </c>
      <c r="AU187" s="224" t="s">
        <v>80</v>
      </c>
      <c r="AY187" s="18" t="s">
        <v>126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78</v>
      </c>
      <c r="BK187" s="225">
        <f>ROUND(I187*H187,2)</f>
        <v>0</v>
      </c>
      <c r="BL187" s="18" t="s">
        <v>133</v>
      </c>
      <c r="BM187" s="224" t="s">
        <v>273</v>
      </c>
    </row>
    <row r="188" s="2" customFormat="1">
      <c r="A188" s="39"/>
      <c r="B188" s="40"/>
      <c r="C188" s="41"/>
      <c r="D188" s="226" t="s">
        <v>135</v>
      </c>
      <c r="E188" s="41"/>
      <c r="F188" s="227" t="s">
        <v>274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135</v>
      </c>
      <c r="AU188" s="18" t="s">
        <v>80</v>
      </c>
    </row>
    <row r="189" s="2" customFormat="1">
      <c r="A189" s="39"/>
      <c r="B189" s="40"/>
      <c r="C189" s="41"/>
      <c r="D189" s="226" t="s">
        <v>137</v>
      </c>
      <c r="E189" s="41"/>
      <c r="F189" s="231" t="s">
        <v>275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137</v>
      </c>
      <c r="AU189" s="18" t="s">
        <v>80</v>
      </c>
    </row>
    <row r="190" s="13" customFormat="1">
      <c r="A190" s="13"/>
      <c r="B190" s="232"/>
      <c r="C190" s="233"/>
      <c r="D190" s="226" t="s">
        <v>151</v>
      </c>
      <c r="E190" s="234" t="s">
        <v>19</v>
      </c>
      <c r="F190" s="235" t="s">
        <v>276</v>
      </c>
      <c r="G190" s="233"/>
      <c r="H190" s="236">
        <v>2.657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151</v>
      </c>
      <c r="AU190" s="242" t="s">
        <v>80</v>
      </c>
      <c r="AV190" s="13" t="s">
        <v>80</v>
      </c>
      <c r="AW190" s="13" t="s">
        <v>32</v>
      </c>
      <c r="AX190" s="13" t="s">
        <v>78</v>
      </c>
      <c r="AY190" s="242" t="s">
        <v>126</v>
      </c>
    </row>
    <row r="191" s="2" customFormat="1" ht="16.5" customHeight="1">
      <c r="A191" s="39"/>
      <c r="B191" s="40"/>
      <c r="C191" s="264" t="s">
        <v>7</v>
      </c>
      <c r="D191" s="264" t="s">
        <v>277</v>
      </c>
      <c r="E191" s="265" t="s">
        <v>278</v>
      </c>
      <c r="F191" s="266" t="s">
        <v>279</v>
      </c>
      <c r="G191" s="267" t="s">
        <v>280</v>
      </c>
      <c r="H191" s="268">
        <v>5.3140000000000001</v>
      </c>
      <c r="I191" s="269"/>
      <c r="J191" s="270">
        <f>ROUND(I191*H191,2)</f>
        <v>0</v>
      </c>
      <c r="K191" s="266" t="s">
        <v>132</v>
      </c>
      <c r="L191" s="271"/>
      <c r="M191" s="272" t="s">
        <v>19</v>
      </c>
      <c r="N191" s="273" t="s">
        <v>42</v>
      </c>
      <c r="O191" s="85"/>
      <c r="P191" s="222">
        <f>O191*H191</f>
        <v>0</v>
      </c>
      <c r="Q191" s="222">
        <v>1</v>
      </c>
      <c r="R191" s="222">
        <f>Q191*H191</f>
        <v>5.3140000000000001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181</v>
      </c>
      <c r="AT191" s="224" t="s">
        <v>277</v>
      </c>
      <c r="AU191" s="224" t="s">
        <v>80</v>
      </c>
      <c r="AY191" s="18" t="s">
        <v>126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78</v>
      </c>
      <c r="BK191" s="225">
        <f>ROUND(I191*H191,2)</f>
        <v>0</v>
      </c>
      <c r="BL191" s="18" t="s">
        <v>133</v>
      </c>
      <c r="BM191" s="224" t="s">
        <v>281</v>
      </c>
    </row>
    <row r="192" s="2" customFormat="1">
      <c r="A192" s="39"/>
      <c r="B192" s="40"/>
      <c r="C192" s="41"/>
      <c r="D192" s="226" t="s">
        <v>135</v>
      </c>
      <c r="E192" s="41"/>
      <c r="F192" s="227" t="s">
        <v>279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135</v>
      </c>
      <c r="AU192" s="18" t="s">
        <v>80</v>
      </c>
    </row>
    <row r="193" s="13" customFormat="1">
      <c r="A193" s="13"/>
      <c r="B193" s="232"/>
      <c r="C193" s="233"/>
      <c r="D193" s="226" t="s">
        <v>151</v>
      </c>
      <c r="E193" s="234" t="s">
        <v>19</v>
      </c>
      <c r="F193" s="235" t="s">
        <v>282</v>
      </c>
      <c r="G193" s="233"/>
      <c r="H193" s="236">
        <v>5.3140000000000001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151</v>
      </c>
      <c r="AU193" s="242" t="s">
        <v>80</v>
      </c>
      <c r="AV193" s="13" t="s">
        <v>80</v>
      </c>
      <c r="AW193" s="13" t="s">
        <v>32</v>
      </c>
      <c r="AX193" s="13" t="s">
        <v>78</v>
      </c>
      <c r="AY193" s="242" t="s">
        <v>126</v>
      </c>
    </row>
    <row r="194" s="2" customFormat="1" ht="16.5" customHeight="1">
      <c r="A194" s="39"/>
      <c r="B194" s="40"/>
      <c r="C194" s="213" t="s">
        <v>283</v>
      </c>
      <c r="D194" s="213" t="s">
        <v>128</v>
      </c>
      <c r="E194" s="214" t="s">
        <v>284</v>
      </c>
      <c r="F194" s="215" t="s">
        <v>285</v>
      </c>
      <c r="G194" s="216" t="s">
        <v>131</v>
      </c>
      <c r="H194" s="217">
        <v>202.59999999999999</v>
      </c>
      <c r="I194" s="218"/>
      <c r="J194" s="219">
        <f>ROUND(I194*H194,2)</f>
        <v>0</v>
      </c>
      <c r="K194" s="215" t="s">
        <v>132</v>
      </c>
      <c r="L194" s="45"/>
      <c r="M194" s="220" t="s">
        <v>19</v>
      </c>
      <c r="N194" s="221" t="s">
        <v>42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133</v>
      </c>
      <c r="AT194" s="224" t="s">
        <v>128</v>
      </c>
      <c r="AU194" s="224" t="s">
        <v>80</v>
      </c>
      <c r="AY194" s="18" t="s">
        <v>126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78</v>
      </c>
      <c r="BK194" s="225">
        <f>ROUND(I194*H194,2)</f>
        <v>0</v>
      </c>
      <c r="BL194" s="18" t="s">
        <v>133</v>
      </c>
      <c r="BM194" s="224" t="s">
        <v>286</v>
      </c>
    </row>
    <row r="195" s="2" customFormat="1">
      <c r="A195" s="39"/>
      <c r="B195" s="40"/>
      <c r="C195" s="41"/>
      <c r="D195" s="226" t="s">
        <v>135</v>
      </c>
      <c r="E195" s="41"/>
      <c r="F195" s="227" t="s">
        <v>287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135</v>
      </c>
      <c r="AU195" s="18" t="s">
        <v>80</v>
      </c>
    </row>
    <row r="196" s="2" customFormat="1">
      <c r="A196" s="39"/>
      <c r="B196" s="40"/>
      <c r="C196" s="41"/>
      <c r="D196" s="226" t="s">
        <v>137</v>
      </c>
      <c r="E196" s="41"/>
      <c r="F196" s="231" t="s">
        <v>288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137</v>
      </c>
      <c r="AU196" s="18" t="s">
        <v>80</v>
      </c>
    </row>
    <row r="197" s="13" customFormat="1">
      <c r="A197" s="13"/>
      <c r="B197" s="232"/>
      <c r="C197" s="233"/>
      <c r="D197" s="226" t="s">
        <v>151</v>
      </c>
      <c r="E197" s="234" t="s">
        <v>19</v>
      </c>
      <c r="F197" s="235" t="s">
        <v>289</v>
      </c>
      <c r="G197" s="233"/>
      <c r="H197" s="236">
        <v>202.59999999999999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151</v>
      </c>
      <c r="AU197" s="242" t="s">
        <v>80</v>
      </c>
      <c r="AV197" s="13" t="s">
        <v>80</v>
      </c>
      <c r="AW197" s="13" t="s">
        <v>32</v>
      </c>
      <c r="AX197" s="13" t="s">
        <v>78</v>
      </c>
      <c r="AY197" s="242" t="s">
        <v>126</v>
      </c>
    </row>
    <row r="198" s="2" customFormat="1" ht="16.5" customHeight="1">
      <c r="A198" s="39"/>
      <c r="B198" s="40"/>
      <c r="C198" s="264" t="s">
        <v>290</v>
      </c>
      <c r="D198" s="264" t="s">
        <v>277</v>
      </c>
      <c r="E198" s="265" t="s">
        <v>291</v>
      </c>
      <c r="F198" s="266" t="s">
        <v>292</v>
      </c>
      <c r="G198" s="267" t="s">
        <v>293</v>
      </c>
      <c r="H198" s="268">
        <v>8.1039999999999992</v>
      </c>
      <c r="I198" s="269"/>
      <c r="J198" s="270">
        <f>ROUND(I198*H198,2)</f>
        <v>0</v>
      </c>
      <c r="K198" s="266" t="s">
        <v>132</v>
      </c>
      <c r="L198" s="271"/>
      <c r="M198" s="272" t="s">
        <v>19</v>
      </c>
      <c r="N198" s="273" t="s">
        <v>42</v>
      </c>
      <c r="O198" s="85"/>
      <c r="P198" s="222">
        <f>O198*H198</f>
        <v>0</v>
      </c>
      <c r="Q198" s="222">
        <v>0.001</v>
      </c>
      <c r="R198" s="222">
        <f>Q198*H198</f>
        <v>0.0081040000000000001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181</v>
      </c>
      <c r="AT198" s="224" t="s">
        <v>277</v>
      </c>
      <c r="AU198" s="224" t="s">
        <v>80</v>
      </c>
      <c r="AY198" s="18" t="s">
        <v>126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78</v>
      </c>
      <c r="BK198" s="225">
        <f>ROUND(I198*H198,2)</f>
        <v>0</v>
      </c>
      <c r="BL198" s="18" t="s">
        <v>133</v>
      </c>
      <c r="BM198" s="224" t="s">
        <v>294</v>
      </c>
    </row>
    <row r="199" s="2" customFormat="1">
      <c r="A199" s="39"/>
      <c r="B199" s="40"/>
      <c r="C199" s="41"/>
      <c r="D199" s="226" t="s">
        <v>135</v>
      </c>
      <c r="E199" s="41"/>
      <c r="F199" s="227" t="s">
        <v>292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135</v>
      </c>
      <c r="AU199" s="18" t="s">
        <v>80</v>
      </c>
    </row>
    <row r="200" s="13" customFormat="1">
      <c r="A200" s="13"/>
      <c r="B200" s="232"/>
      <c r="C200" s="233"/>
      <c r="D200" s="226" t="s">
        <v>151</v>
      </c>
      <c r="E200" s="234" t="s">
        <v>19</v>
      </c>
      <c r="F200" s="235" t="s">
        <v>295</v>
      </c>
      <c r="G200" s="233"/>
      <c r="H200" s="236">
        <v>8.1039999999999992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151</v>
      </c>
      <c r="AU200" s="242" t="s">
        <v>80</v>
      </c>
      <c r="AV200" s="13" t="s">
        <v>80</v>
      </c>
      <c r="AW200" s="13" t="s">
        <v>32</v>
      </c>
      <c r="AX200" s="13" t="s">
        <v>78</v>
      </c>
      <c r="AY200" s="242" t="s">
        <v>126</v>
      </c>
    </row>
    <row r="201" s="2" customFormat="1" ht="16.5" customHeight="1">
      <c r="A201" s="39"/>
      <c r="B201" s="40"/>
      <c r="C201" s="213" t="s">
        <v>296</v>
      </c>
      <c r="D201" s="213" t="s">
        <v>128</v>
      </c>
      <c r="E201" s="214" t="s">
        <v>297</v>
      </c>
      <c r="F201" s="215" t="s">
        <v>298</v>
      </c>
      <c r="G201" s="216" t="s">
        <v>131</v>
      </c>
      <c r="H201" s="217">
        <v>295.60000000000002</v>
      </c>
      <c r="I201" s="218"/>
      <c r="J201" s="219">
        <f>ROUND(I201*H201,2)</f>
        <v>0</v>
      </c>
      <c r="K201" s="215" t="s">
        <v>132</v>
      </c>
      <c r="L201" s="45"/>
      <c r="M201" s="220" t="s">
        <v>19</v>
      </c>
      <c r="N201" s="221" t="s">
        <v>42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133</v>
      </c>
      <c r="AT201" s="224" t="s">
        <v>128</v>
      </c>
      <c r="AU201" s="224" t="s">
        <v>80</v>
      </c>
      <c r="AY201" s="18" t="s">
        <v>126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78</v>
      </c>
      <c r="BK201" s="225">
        <f>ROUND(I201*H201,2)</f>
        <v>0</v>
      </c>
      <c r="BL201" s="18" t="s">
        <v>133</v>
      </c>
      <c r="BM201" s="224" t="s">
        <v>299</v>
      </c>
    </row>
    <row r="202" s="2" customFormat="1">
      <c r="A202" s="39"/>
      <c r="B202" s="40"/>
      <c r="C202" s="41"/>
      <c r="D202" s="226" t="s">
        <v>135</v>
      </c>
      <c r="E202" s="41"/>
      <c r="F202" s="227" t="s">
        <v>300</v>
      </c>
      <c r="G202" s="41"/>
      <c r="H202" s="41"/>
      <c r="I202" s="228"/>
      <c r="J202" s="41"/>
      <c r="K202" s="41"/>
      <c r="L202" s="45"/>
      <c r="M202" s="229"/>
      <c r="N202" s="23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135</v>
      </c>
      <c r="AU202" s="18" t="s">
        <v>80</v>
      </c>
    </row>
    <row r="203" s="2" customFormat="1">
      <c r="A203" s="39"/>
      <c r="B203" s="40"/>
      <c r="C203" s="41"/>
      <c r="D203" s="226" t="s">
        <v>137</v>
      </c>
      <c r="E203" s="41"/>
      <c r="F203" s="231" t="s">
        <v>301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137</v>
      </c>
      <c r="AU203" s="18" t="s">
        <v>80</v>
      </c>
    </row>
    <row r="204" s="13" customFormat="1">
      <c r="A204" s="13"/>
      <c r="B204" s="232"/>
      <c r="C204" s="233"/>
      <c r="D204" s="226" t="s">
        <v>151</v>
      </c>
      <c r="E204" s="234" t="s">
        <v>19</v>
      </c>
      <c r="F204" s="235" t="s">
        <v>302</v>
      </c>
      <c r="G204" s="233"/>
      <c r="H204" s="236">
        <v>295.60000000000002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151</v>
      </c>
      <c r="AU204" s="242" t="s">
        <v>80</v>
      </c>
      <c r="AV204" s="13" t="s">
        <v>80</v>
      </c>
      <c r="AW204" s="13" t="s">
        <v>32</v>
      </c>
      <c r="AX204" s="13" t="s">
        <v>78</v>
      </c>
      <c r="AY204" s="242" t="s">
        <v>126</v>
      </c>
    </row>
    <row r="205" s="12" customFormat="1" ht="22.8" customHeight="1">
      <c r="A205" s="12"/>
      <c r="B205" s="197"/>
      <c r="C205" s="198"/>
      <c r="D205" s="199" t="s">
        <v>70</v>
      </c>
      <c r="E205" s="211" t="s">
        <v>80</v>
      </c>
      <c r="F205" s="211" t="s">
        <v>303</v>
      </c>
      <c r="G205" s="198"/>
      <c r="H205" s="198"/>
      <c r="I205" s="201"/>
      <c r="J205" s="212">
        <f>BK205</f>
        <v>0</v>
      </c>
      <c r="K205" s="198"/>
      <c r="L205" s="203"/>
      <c r="M205" s="204"/>
      <c r="N205" s="205"/>
      <c r="O205" s="205"/>
      <c r="P205" s="206">
        <f>SUM(P206:P209)</f>
        <v>0</v>
      </c>
      <c r="Q205" s="205"/>
      <c r="R205" s="206">
        <f>SUM(R206:R209)</f>
        <v>4.9433793499999998</v>
      </c>
      <c r="S205" s="205"/>
      <c r="T205" s="207">
        <f>SUM(T206:T209)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8" t="s">
        <v>78</v>
      </c>
      <c r="AT205" s="209" t="s">
        <v>70</v>
      </c>
      <c r="AU205" s="209" t="s">
        <v>78</v>
      </c>
      <c r="AY205" s="208" t="s">
        <v>126</v>
      </c>
      <c r="BK205" s="210">
        <f>SUM(BK206:BK209)</f>
        <v>0</v>
      </c>
    </row>
    <row r="206" s="2" customFormat="1" ht="16.5" customHeight="1">
      <c r="A206" s="39"/>
      <c r="B206" s="40"/>
      <c r="C206" s="213" t="s">
        <v>304</v>
      </c>
      <c r="D206" s="213" t="s">
        <v>128</v>
      </c>
      <c r="E206" s="214" t="s">
        <v>305</v>
      </c>
      <c r="F206" s="215" t="s">
        <v>306</v>
      </c>
      <c r="G206" s="216" t="s">
        <v>196</v>
      </c>
      <c r="H206" s="217">
        <v>2.0150000000000001</v>
      </c>
      <c r="I206" s="218"/>
      <c r="J206" s="219">
        <f>ROUND(I206*H206,2)</f>
        <v>0</v>
      </c>
      <c r="K206" s="215" t="s">
        <v>132</v>
      </c>
      <c r="L206" s="45"/>
      <c r="M206" s="220" t="s">
        <v>19</v>
      </c>
      <c r="N206" s="221" t="s">
        <v>42</v>
      </c>
      <c r="O206" s="85"/>
      <c r="P206" s="222">
        <f>O206*H206</f>
        <v>0</v>
      </c>
      <c r="Q206" s="222">
        <v>2.45329</v>
      </c>
      <c r="R206" s="222">
        <f>Q206*H206</f>
        <v>4.9433793499999998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133</v>
      </c>
      <c r="AT206" s="224" t="s">
        <v>128</v>
      </c>
      <c r="AU206" s="224" t="s">
        <v>80</v>
      </c>
      <c r="AY206" s="18" t="s">
        <v>126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78</v>
      </c>
      <c r="BK206" s="225">
        <f>ROUND(I206*H206,2)</f>
        <v>0</v>
      </c>
      <c r="BL206" s="18" t="s">
        <v>133</v>
      </c>
      <c r="BM206" s="224" t="s">
        <v>307</v>
      </c>
    </row>
    <row r="207" s="2" customFormat="1">
      <c r="A207" s="39"/>
      <c r="B207" s="40"/>
      <c r="C207" s="41"/>
      <c r="D207" s="226" t="s">
        <v>135</v>
      </c>
      <c r="E207" s="41"/>
      <c r="F207" s="227" t="s">
        <v>308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135</v>
      </c>
      <c r="AU207" s="18" t="s">
        <v>80</v>
      </c>
    </row>
    <row r="208" s="2" customFormat="1">
      <c r="A208" s="39"/>
      <c r="B208" s="40"/>
      <c r="C208" s="41"/>
      <c r="D208" s="226" t="s">
        <v>137</v>
      </c>
      <c r="E208" s="41"/>
      <c r="F208" s="231" t="s">
        <v>309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137</v>
      </c>
      <c r="AU208" s="18" t="s">
        <v>80</v>
      </c>
    </row>
    <row r="209" s="13" customFormat="1">
      <c r="A209" s="13"/>
      <c r="B209" s="232"/>
      <c r="C209" s="233"/>
      <c r="D209" s="226" t="s">
        <v>151</v>
      </c>
      <c r="E209" s="234" t="s">
        <v>19</v>
      </c>
      <c r="F209" s="235" t="s">
        <v>310</v>
      </c>
      <c r="G209" s="233"/>
      <c r="H209" s="236">
        <v>2.0150000000000001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151</v>
      </c>
      <c r="AU209" s="242" t="s">
        <v>80</v>
      </c>
      <c r="AV209" s="13" t="s">
        <v>80</v>
      </c>
      <c r="AW209" s="13" t="s">
        <v>32</v>
      </c>
      <c r="AX209" s="13" t="s">
        <v>78</v>
      </c>
      <c r="AY209" s="242" t="s">
        <v>126</v>
      </c>
    </row>
    <row r="210" s="12" customFormat="1" ht="22.8" customHeight="1">
      <c r="A210" s="12"/>
      <c r="B210" s="197"/>
      <c r="C210" s="198"/>
      <c r="D210" s="199" t="s">
        <v>70</v>
      </c>
      <c r="E210" s="211" t="s">
        <v>145</v>
      </c>
      <c r="F210" s="211" t="s">
        <v>311</v>
      </c>
      <c r="G210" s="198"/>
      <c r="H210" s="198"/>
      <c r="I210" s="201"/>
      <c r="J210" s="212">
        <f>BK210</f>
        <v>0</v>
      </c>
      <c r="K210" s="198"/>
      <c r="L210" s="203"/>
      <c r="M210" s="204"/>
      <c r="N210" s="205"/>
      <c r="O210" s="205"/>
      <c r="P210" s="206">
        <f>SUM(P211:P214)</f>
        <v>0</v>
      </c>
      <c r="Q210" s="205"/>
      <c r="R210" s="206">
        <f>SUM(R211:R214)</f>
        <v>0</v>
      </c>
      <c r="S210" s="205"/>
      <c r="T210" s="207">
        <f>SUM(T211:T214)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8" t="s">
        <v>78</v>
      </c>
      <c r="AT210" s="209" t="s">
        <v>70</v>
      </c>
      <c r="AU210" s="209" t="s">
        <v>78</v>
      </c>
      <c r="AY210" s="208" t="s">
        <v>126</v>
      </c>
      <c r="BK210" s="210">
        <f>SUM(BK211:BK214)</f>
        <v>0</v>
      </c>
    </row>
    <row r="211" s="2" customFormat="1" ht="16.5" customHeight="1">
      <c r="A211" s="39"/>
      <c r="B211" s="40"/>
      <c r="C211" s="213" t="s">
        <v>312</v>
      </c>
      <c r="D211" s="213" t="s">
        <v>128</v>
      </c>
      <c r="E211" s="214" t="s">
        <v>313</v>
      </c>
      <c r="F211" s="215" t="s">
        <v>314</v>
      </c>
      <c r="G211" s="216" t="s">
        <v>315</v>
      </c>
      <c r="H211" s="217">
        <v>1</v>
      </c>
      <c r="I211" s="218"/>
      <c r="J211" s="219">
        <f>ROUND(I211*H211,2)</f>
        <v>0</v>
      </c>
      <c r="K211" s="215" t="s">
        <v>19</v>
      </c>
      <c r="L211" s="45"/>
      <c r="M211" s="220" t="s">
        <v>19</v>
      </c>
      <c r="N211" s="221" t="s">
        <v>42</v>
      </c>
      <c r="O211" s="85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133</v>
      </c>
      <c r="AT211" s="224" t="s">
        <v>128</v>
      </c>
      <c r="AU211" s="224" t="s">
        <v>80</v>
      </c>
      <c r="AY211" s="18" t="s">
        <v>126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78</v>
      </c>
      <c r="BK211" s="225">
        <f>ROUND(I211*H211,2)</f>
        <v>0</v>
      </c>
      <c r="BL211" s="18" t="s">
        <v>133</v>
      </c>
      <c r="BM211" s="224" t="s">
        <v>316</v>
      </c>
    </row>
    <row r="212" s="2" customFormat="1">
      <c r="A212" s="39"/>
      <c r="B212" s="40"/>
      <c r="C212" s="41"/>
      <c r="D212" s="226" t="s">
        <v>135</v>
      </c>
      <c r="E212" s="41"/>
      <c r="F212" s="227" t="s">
        <v>317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135</v>
      </c>
      <c r="AU212" s="18" t="s">
        <v>80</v>
      </c>
    </row>
    <row r="213" s="2" customFormat="1">
      <c r="A213" s="39"/>
      <c r="B213" s="40"/>
      <c r="C213" s="41"/>
      <c r="D213" s="226" t="s">
        <v>318</v>
      </c>
      <c r="E213" s="41"/>
      <c r="F213" s="231" t="s">
        <v>319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318</v>
      </c>
      <c r="AU213" s="18" t="s">
        <v>80</v>
      </c>
    </row>
    <row r="214" s="13" customFormat="1">
      <c r="A214" s="13"/>
      <c r="B214" s="232"/>
      <c r="C214" s="233"/>
      <c r="D214" s="226" t="s">
        <v>151</v>
      </c>
      <c r="E214" s="234" t="s">
        <v>19</v>
      </c>
      <c r="F214" s="235" t="s">
        <v>320</v>
      </c>
      <c r="G214" s="233"/>
      <c r="H214" s="236">
        <v>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151</v>
      </c>
      <c r="AU214" s="242" t="s">
        <v>80</v>
      </c>
      <c r="AV214" s="13" t="s">
        <v>80</v>
      </c>
      <c r="AW214" s="13" t="s">
        <v>32</v>
      </c>
      <c r="AX214" s="13" t="s">
        <v>78</v>
      </c>
      <c r="AY214" s="242" t="s">
        <v>126</v>
      </c>
    </row>
    <row r="215" s="12" customFormat="1" ht="22.8" customHeight="1">
      <c r="A215" s="12"/>
      <c r="B215" s="197"/>
      <c r="C215" s="198"/>
      <c r="D215" s="199" t="s">
        <v>70</v>
      </c>
      <c r="E215" s="211" t="s">
        <v>161</v>
      </c>
      <c r="F215" s="211" t="s">
        <v>321</v>
      </c>
      <c r="G215" s="198"/>
      <c r="H215" s="198"/>
      <c r="I215" s="201"/>
      <c r="J215" s="212">
        <f>BK215</f>
        <v>0</v>
      </c>
      <c r="K215" s="198"/>
      <c r="L215" s="203"/>
      <c r="M215" s="204"/>
      <c r="N215" s="205"/>
      <c r="O215" s="205"/>
      <c r="P215" s="206">
        <f>SUM(P216:P267)</f>
        <v>0</v>
      </c>
      <c r="Q215" s="205"/>
      <c r="R215" s="206">
        <f>SUM(R216:R267)</f>
        <v>343.73455300000001</v>
      </c>
      <c r="S215" s="205"/>
      <c r="T215" s="207">
        <f>SUM(T216:T267)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8" t="s">
        <v>78</v>
      </c>
      <c r="AT215" s="209" t="s">
        <v>70</v>
      </c>
      <c r="AU215" s="209" t="s">
        <v>78</v>
      </c>
      <c r="AY215" s="208" t="s">
        <v>126</v>
      </c>
      <c r="BK215" s="210">
        <f>SUM(BK216:BK267)</f>
        <v>0</v>
      </c>
    </row>
    <row r="216" s="2" customFormat="1" ht="16.5" customHeight="1">
      <c r="A216" s="39"/>
      <c r="B216" s="40"/>
      <c r="C216" s="213" t="s">
        <v>322</v>
      </c>
      <c r="D216" s="213" t="s">
        <v>128</v>
      </c>
      <c r="E216" s="214" t="s">
        <v>323</v>
      </c>
      <c r="F216" s="215" t="s">
        <v>324</v>
      </c>
      <c r="G216" s="216" t="s">
        <v>131</v>
      </c>
      <c r="H216" s="217">
        <v>131.30000000000001</v>
      </c>
      <c r="I216" s="218"/>
      <c r="J216" s="219">
        <f>ROUND(I216*H216,2)</f>
        <v>0</v>
      </c>
      <c r="K216" s="215" t="s">
        <v>132</v>
      </c>
      <c r="L216" s="45"/>
      <c r="M216" s="220" t="s">
        <v>19</v>
      </c>
      <c r="N216" s="221" t="s">
        <v>42</v>
      </c>
      <c r="O216" s="85"/>
      <c r="P216" s="222">
        <f>O216*H216</f>
        <v>0</v>
      </c>
      <c r="Q216" s="222">
        <v>0.34499999999999997</v>
      </c>
      <c r="R216" s="222">
        <f>Q216*H216</f>
        <v>45.298499999999997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133</v>
      </c>
      <c r="AT216" s="224" t="s">
        <v>128</v>
      </c>
      <c r="AU216" s="224" t="s">
        <v>80</v>
      </c>
      <c r="AY216" s="18" t="s">
        <v>126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78</v>
      </c>
      <c r="BK216" s="225">
        <f>ROUND(I216*H216,2)</f>
        <v>0</v>
      </c>
      <c r="BL216" s="18" t="s">
        <v>133</v>
      </c>
      <c r="BM216" s="224" t="s">
        <v>325</v>
      </c>
    </row>
    <row r="217" s="2" customFormat="1">
      <c r="A217" s="39"/>
      <c r="B217" s="40"/>
      <c r="C217" s="41"/>
      <c r="D217" s="226" t="s">
        <v>135</v>
      </c>
      <c r="E217" s="41"/>
      <c r="F217" s="227" t="s">
        <v>326</v>
      </c>
      <c r="G217" s="41"/>
      <c r="H217" s="41"/>
      <c r="I217" s="228"/>
      <c r="J217" s="41"/>
      <c r="K217" s="41"/>
      <c r="L217" s="45"/>
      <c r="M217" s="229"/>
      <c r="N217" s="230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135</v>
      </c>
      <c r="AU217" s="18" t="s">
        <v>80</v>
      </c>
    </row>
    <row r="218" s="13" customFormat="1">
      <c r="A218" s="13"/>
      <c r="B218" s="232"/>
      <c r="C218" s="233"/>
      <c r="D218" s="226" t="s">
        <v>151</v>
      </c>
      <c r="E218" s="234" t="s">
        <v>19</v>
      </c>
      <c r="F218" s="235" t="s">
        <v>327</v>
      </c>
      <c r="G218" s="233"/>
      <c r="H218" s="236">
        <v>131.30000000000001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151</v>
      </c>
      <c r="AU218" s="242" t="s">
        <v>80</v>
      </c>
      <c r="AV218" s="13" t="s">
        <v>80</v>
      </c>
      <c r="AW218" s="13" t="s">
        <v>32</v>
      </c>
      <c r="AX218" s="13" t="s">
        <v>78</v>
      </c>
      <c r="AY218" s="242" t="s">
        <v>126</v>
      </c>
    </row>
    <row r="219" s="2" customFormat="1" ht="16.5" customHeight="1">
      <c r="A219" s="39"/>
      <c r="B219" s="40"/>
      <c r="C219" s="213" t="s">
        <v>328</v>
      </c>
      <c r="D219" s="213" t="s">
        <v>128</v>
      </c>
      <c r="E219" s="214" t="s">
        <v>329</v>
      </c>
      <c r="F219" s="215" t="s">
        <v>330</v>
      </c>
      <c r="G219" s="216" t="s">
        <v>131</v>
      </c>
      <c r="H219" s="217">
        <v>156.30000000000001</v>
      </c>
      <c r="I219" s="218"/>
      <c r="J219" s="219">
        <f>ROUND(I219*H219,2)</f>
        <v>0</v>
      </c>
      <c r="K219" s="215" t="s">
        <v>132</v>
      </c>
      <c r="L219" s="45"/>
      <c r="M219" s="220" t="s">
        <v>19</v>
      </c>
      <c r="N219" s="221" t="s">
        <v>42</v>
      </c>
      <c r="O219" s="85"/>
      <c r="P219" s="222">
        <f>O219*H219</f>
        <v>0</v>
      </c>
      <c r="Q219" s="222">
        <v>0.46000000000000002</v>
      </c>
      <c r="R219" s="222">
        <f>Q219*H219</f>
        <v>71.89800000000001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133</v>
      </c>
      <c r="AT219" s="224" t="s">
        <v>128</v>
      </c>
      <c r="AU219" s="224" t="s">
        <v>80</v>
      </c>
      <c r="AY219" s="18" t="s">
        <v>126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78</v>
      </c>
      <c r="BK219" s="225">
        <f>ROUND(I219*H219,2)</f>
        <v>0</v>
      </c>
      <c r="BL219" s="18" t="s">
        <v>133</v>
      </c>
      <c r="BM219" s="224" t="s">
        <v>331</v>
      </c>
    </row>
    <row r="220" s="2" customFormat="1">
      <c r="A220" s="39"/>
      <c r="B220" s="40"/>
      <c r="C220" s="41"/>
      <c r="D220" s="226" t="s">
        <v>135</v>
      </c>
      <c r="E220" s="41"/>
      <c r="F220" s="227" t="s">
        <v>332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135</v>
      </c>
      <c r="AU220" s="18" t="s">
        <v>80</v>
      </c>
    </row>
    <row r="221" s="13" customFormat="1">
      <c r="A221" s="13"/>
      <c r="B221" s="232"/>
      <c r="C221" s="233"/>
      <c r="D221" s="226" t="s">
        <v>151</v>
      </c>
      <c r="E221" s="234" t="s">
        <v>19</v>
      </c>
      <c r="F221" s="235" t="s">
        <v>333</v>
      </c>
      <c r="G221" s="233"/>
      <c r="H221" s="236">
        <v>156.30000000000001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151</v>
      </c>
      <c r="AU221" s="242" t="s">
        <v>80</v>
      </c>
      <c r="AV221" s="13" t="s">
        <v>80</v>
      </c>
      <c r="AW221" s="13" t="s">
        <v>32</v>
      </c>
      <c r="AX221" s="13" t="s">
        <v>78</v>
      </c>
      <c r="AY221" s="242" t="s">
        <v>126</v>
      </c>
    </row>
    <row r="222" s="2" customFormat="1" ht="16.5" customHeight="1">
      <c r="A222" s="39"/>
      <c r="B222" s="40"/>
      <c r="C222" s="213" t="s">
        <v>334</v>
      </c>
      <c r="D222" s="213" t="s">
        <v>128</v>
      </c>
      <c r="E222" s="214" t="s">
        <v>335</v>
      </c>
      <c r="F222" s="215" t="s">
        <v>336</v>
      </c>
      <c r="G222" s="216" t="s">
        <v>131</v>
      </c>
      <c r="H222" s="217">
        <v>164.30000000000001</v>
      </c>
      <c r="I222" s="218"/>
      <c r="J222" s="219">
        <f>ROUND(I222*H222,2)</f>
        <v>0</v>
      </c>
      <c r="K222" s="215" t="s">
        <v>132</v>
      </c>
      <c r="L222" s="45"/>
      <c r="M222" s="220" t="s">
        <v>19</v>
      </c>
      <c r="N222" s="221" t="s">
        <v>42</v>
      </c>
      <c r="O222" s="85"/>
      <c r="P222" s="222">
        <f>O222*H222</f>
        <v>0</v>
      </c>
      <c r="Q222" s="222">
        <v>0.57499999999999996</v>
      </c>
      <c r="R222" s="222">
        <f>Q222*H222</f>
        <v>94.472499999999997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133</v>
      </c>
      <c r="AT222" s="224" t="s">
        <v>128</v>
      </c>
      <c r="AU222" s="224" t="s">
        <v>80</v>
      </c>
      <c r="AY222" s="18" t="s">
        <v>126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78</v>
      </c>
      <c r="BK222" s="225">
        <f>ROUND(I222*H222,2)</f>
        <v>0</v>
      </c>
      <c r="BL222" s="18" t="s">
        <v>133</v>
      </c>
      <c r="BM222" s="224" t="s">
        <v>337</v>
      </c>
    </row>
    <row r="223" s="2" customFormat="1">
      <c r="A223" s="39"/>
      <c r="B223" s="40"/>
      <c r="C223" s="41"/>
      <c r="D223" s="226" t="s">
        <v>135</v>
      </c>
      <c r="E223" s="41"/>
      <c r="F223" s="227" t="s">
        <v>338</v>
      </c>
      <c r="G223" s="41"/>
      <c r="H223" s="41"/>
      <c r="I223" s="228"/>
      <c r="J223" s="41"/>
      <c r="K223" s="41"/>
      <c r="L223" s="45"/>
      <c r="M223" s="229"/>
      <c r="N223" s="230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135</v>
      </c>
      <c r="AU223" s="18" t="s">
        <v>80</v>
      </c>
    </row>
    <row r="224" s="13" customFormat="1">
      <c r="A224" s="13"/>
      <c r="B224" s="232"/>
      <c r="C224" s="233"/>
      <c r="D224" s="226" t="s">
        <v>151</v>
      </c>
      <c r="E224" s="234" t="s">
        <v>19</v>
      </c>
      <c r="F224" s="235" t="s">
        <v>339</v>
      </c>
      <c r="G224" s="233"/>
      <c r="H224" s="236">
        <v>164.30000000000001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151</v>
      </c>
      <c r="AU224" s="242" t="s">
        <v>80</v>
      </c>
      <c r="AV224" s="13" t="s">
        <v>80</v>
      </c>
      <c r="AW224" s="13" t="s">
        <v>32</v>
      </c>
      <c r="AX224" s="13" t="s">
        <v>78</v>
      </c>
      <c r="AY224" s="242" t="s">
        <v>126</v>
      </c>
    </row>
    <row r="225" s="2" customFormat="1" ht="16.5" customHeight="1">
      <c r="A225" s="39"/>
      <c r="B225" s="40"/>
      <c r="C225" s="213" t="s">
        <v>340</v>
      </c>
      <c r="D225" s="213" t="s">
        <v>128</v>
      </c>
      <c r="E225" s="214" t="s">
        <v>341</v>
      </c>
      <c r="F225" s="215" t="s">
        <v>342</v>
      </c>
      <c r="G225" s="216" t="s">
        <v>131</v>
      </c>
      <c r="H225" s="217">
        <v>27.600000000000001</v>
      </c>
      <c r="I225" s="218"/>
      <c r="J225" s="219">
        <f>ROUND(I225*H225,2)</f>
        <v>0</v>
      </c>
      <c r="K225" s="215" t="s">
        <v>132</v>
      </c>
      <c r="L225" s="45"/>
      <c r="M225" s="220" t="s">
        <v>19</v>
      </c>
      <c r="N225" s="221" t="s">
        <v>42</v>
      </c>
      <c r="O225" s="85"/>
      <c r="P225" s="222">
        <f>O225*H225</f>
        <v>0</v>
      </c>
      <c r="Q225" s="222">
        <v>0.216</v>
      </c>
      <c r="R225" s="222">
        <f>Q225*H225</f>
        <v>5.9616000000000007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133</v>
      </c>
      <c r="AT225" s="224" t="s">
        <v>128</v>
      </c>
      <c r="AU225" s="224" t="s">
        <v>80</v>
      </c>
      <c r="AY225" s="18" t="s">
        <v>126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8" t="s">
        <v>78</v>
      </c>
      <c r="BK225" s="225">
        <f>ROUND(I225*H225,2)</f>
        <v>0</v>
      </c>
      <c r="BL225" s="18" t="s">
        <v>133</v>
      </c>
      <c r="BM225" s="224" t="s">
        <v>343</v>
      </c>
    </row>
    <row r="226" s="2" customFormat="1">
      <c r="A226" s="39"/>
      <c r="B226" s="40"/>
      <c r="C226" s="41"/>
      <c r="D226" s="226" t="s">
        <v>135</v>
      </c>
      <c r="E226" s="41"/>
      <c r="F226" s="227" t="s">
        <v>344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135</v>
      </c>
      <c r="AU226" s="18" t="s">
        <v>80</v>
      </c>
    </row>
    <row r="227" s="15" customFormat="1">
      <c r="A227" s="15"/>
      <c r="B227" s="254"/>
      <c r="C227" s="255"/>
      <c r="D227" s="226" t="s">
        <v>151</v>
      </c>
      <c r="E227" s="256" t="s">
        <v>19</v>
      </c>
      <c r="F227" s="257" t="s">
        <v>345</v>
      </c>
      <c r="G227" s="255"/>
      <c r="H227" s="256" t="s">
        <v>19</v>
      </c>
      <c r="I227" s="258"/>
      <c r="J227" s="255"/>
      <c r="K227" s="255"/>
      <c r="L227" s="259"/>
      <c r="M227" s="260"/>
      <c r="N227" s="261"/>
      <c r="O227" s="261"/>
      <c r="P227" s="261"/>
      <c r="Q227" s="261"/>
      <c r="R227" s="261"/>
      <c r="S227" s="261"/>
      <c r="T227" s="26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3" t="s">
        <v>151</v>
      </c>
      <c r="AU227" s="263" t="s">
        <v>80</v>
      </c>
      <c r="AV227" s="15" t="s">
        <v>78</v>
      </c>
      <c r="AW227" s="15" t="s">
        <v>32</v>
      </c>
      <c r="AX227" s="15" t="s">
        <v>71</v>
      </c>
      <c r="AY227" s="263" t="s">
        <v>126</v>
      </c>
    </row>
    <row r="228" s="13" customFormat="1">
      <c r="A228" s="13"/>
      <c r="B228" s="232"/>
      <c r="C228" s="233"/>
      <c r="D228" s="226" t="s">
        <v>151</v>
      </c>
      <c r="E228" s="234" t="s">
        <v>19</v>
      </c>
      <c r="F228" s="235" t="s">
        <v>346</v>
      </c>
      <c r="G228" s="233"/>
      <c r="H228" s="236">
        <v>27.600000000000001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151</v>
      </c>
      <c r="AU228" s="242" t="s">
        <v>80</v>
      </c>
      <c r="AV228" s="13" t="s">
        <v>80</v>
      </c>
      <c r="AW228" s="13" t="s">
        <v>32</v>
      </c>
      <c r="AX228" s="13" t="s">
        <v>78</v>
      </c>
      <c r="AY228" s="242" t="s">
        <v>126</v>
      </c>
    </row>
    <row r="229" s="2" customFormat="1" ht="16.5" customHeight="1">
      <c r="A229" s="39"/>
      <c r="B229" s="40"/>
      <c r="C229" s="213" t="s">
        <v>347</v>
      </c>
      <c r="D229" s="213" t="s">
        <v>128</v>
      </c>
      <c r="E229" s="214" t="s">
        <v>348</v>
      </c>
      <c r="F229" s="215" t="s">
        <v>349</v>
      </c>
      <c r="G229" s="216" t="s">
        <v>131</v>
      </c>
      <c r="H229" s="217">
        <v>5.4000000000000004</v>
      </c>
      <c r="I229" s="218"/>
      <c r="J229" s="219">
        <f>ROUND(I229*H229,2)</f>
        <v>0</v>
      </c>
      <c r="K229" s="215" t="s">
        <v>132</v>
      </c>
      <c r="L229" s="45"/>
      <c r="M229" s="220" t="s">
        <v>19</v>
      </c>
      <c r="N229" s="221" t="s">
        <v>42</v>
      </c>
      <c r="O229" s="85"/>
      <c r="P229" s="222">
        <f>O229*H229</f>
        <v>0</v>
      </c>
      <c r="Q229" s="222">
        <v>0.46000000000000002</v>
      </c>
      <c r="R229" s="222">
        <f>Q229*H229</f>
        <v>2.4840000000000004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133</v>
      </c>
      <c r="AT229" s="224" t="s">
        <v>128</v>
      </c>
      <c r="AU229" s="224" t="s">
        <v>80</v>
      </c>
      <c r="AY229" s="18" t="s">
        <v>126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78</v>
      </c>
      <c r="BK229" s="225">
        <f>ROUND(I229*H229,2)</f>
        <v>0</v>
      </c>
      <c r="BL229" s="18" t="s">
        <v>133</v>
      </c>
      <c r="BM229" s="224" t="s">
        <v>350</v>
      </c>
    </row>
    <row r="230" s="2" customFormat="1">
      <c r="A230" s="39"/>
      <c r="B230" s="40"/>
      <c r="C230" s="41"/>
      <c r="D230" s="226" t="s">
        <v>135</v>
      </c>
      <c r="E230" s="41"/>
      <c r="F230" s="227" t="s">
        <v>351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135</v>
      </c>
      <c r="AU230" s="18" t="s">
        <v>80</v>
      </c>
    </row>
    <row r="231" s="2" customFormat="1">
      <c r="A231" s="39"/>
      <c r="B231" s="40"/>
      <c r="C231" s="41"/>
      <c r="D231" s="226" t="s">
        <v>137</v>
      </c>
      <c r="E231" s="41"/>
      <c r="F231" s="231" t="s">
        <v>352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137</v>
      </c>
      <c r="AU231" s="18" t="s">
        <v>80</v>
      </c>
    </row>
    <row r="232" s="13" customFormat="1">
      <c r="A232" s="13"/>
      <c r="B232" s="232"/>
      <c r="C232" s="233"/>
      <c r="D232" s="226" t="s">
        <v>151</v>
      </c>
      <c r="E232" s="234" t="s">
        <v>19</v>
      </c>
      <c r="F232" s="235" t="s">
        <v>353</v>
      </c>
      <c r="G232" s="233"/>
      <c r="H232" s="236">
        <v>5.4000000000000004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151</v>
      </c>
      <c r="AU232" s="242" t="s">
        <v>80</v>
      </c>
      <c r="AV232" s="13" t="s">
        <v>80</v>
      </c>
      <c r="AW232" s="13" t="s">
        <v>32</v>
      </c>
      <c r="AX232" s="13" t="s">
        <v>78</v>
      </c>
      <c r="AY232" s="242" t="s">
        <v>126</v>
      </c>
    </row>
    <row r="233" s="2" customFormat="1" ht="16.5" customHeight="1">
      <c r="A233" s="39"/>
      <c r="B233" s="40"/>
      <c r="C233" s="213" t="s">
        <v>354</v>
      </c>
      <c r="D233" s="213" t="s">
        <v>128</v>
      </c>
      <c r="E233" s="214" t="s">
        <v>355</v>
      </c>
      <c r="F233" s="215" t="s">
        <v>356</v>
      </c>
      <c r="G233" s="216" t="s">
        <v>131</v>
      </c>
      <c r="H233" s="217">
        <v>120</v>
      </c>
      <c r="I233" s="218"/>
      <c r="J233" s="219">
        <f>ROUND(I233*H233,2)</f>
        <v>0</v>
      </c>
      <c r="K233" s="215" t="s">
        <v>132</v>
      </c>
      <c r="L233" s="45"/>
      <c r="M233" s="220" t="s">
        <v>19</v>
      </c>
      <c r="N233" s="221" t="s">
        <v>42</v>
      </c>
      <c r="O233" s="85"/>
      <c r="P233" s="222">
        <f>O233*H233</f>
        <v>0</v>
      </c>
      <c r="Q233" s="222">
        <v>0.51085999999999998</v>
      </c>
      <c r="R233" s="222">
        <f>Q233*H233</f>
        <v>61.303199999999997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133</v>
      </c>
      <c r="AT233" s="224" t="s">
        <v>128</v>
      </c>
      <c r="AU233" s="224" t="s">
        <v>80</v>
      </c>
      <c r="AY233" s="18" t="s">
        <v>126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78</v>
      </c>
      <c r="BK233" s="225">
        <f>ROUND(I233*H233,2)</f>
        <v>0</v>
      </c>
      <c r="BL233" s="18" t="s">
        <v>133</v>
      </c>
      <c r="BM233" s="224" t="s">
        <v>357</v>
      </c>
    </row>
    <row r="234" s="2" customFormat="1">
      <c r="A234" s="39"/>
      <c r="B234" s="40"/>
      <c r="C234" s="41"/>
      <c r="D234" s="226" t="s">
        <v>135</v>
      </c>
      <c r="E234" s="41"/>
      <c r="F234" s="227" t="s">
        <v>358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135</v>
      </c>
      <c r="AU234" s="18" t="s">
        <v>80</v>
      </c>
    </row>
    <row r="235" s="2" customFormat="1">
      <c r="A235" s="39"/>
      <c r="B235" s="40"/>
      <c r="C235" s="41"/>
      <c r="D235" s="226" t="s">
        <v>137</v>
      </c>
      <c r="E235" s="41"/>
      <c r="F235" s="231" t="s">
        <v>359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137</v>
      </c>
      <c r="AU235" s="18" t="s">
        <v>80</v>
      </c>
    </row>
    <row r="236" s="13" customFormat="1">
      <c r="A236" s="13"/>
      <c r="B236" s="232"/>
      <c r="C236" s="233"/>
      <c r="D236" s="226" t="s">
        <v>151</v>
      </c>
      <c r="E236" s="234" t="s">
        <v>19</v>
      </c>
      <c r="F236" s="235" t="s">
        <v>360</v>
      </c>
      <c r="G236" s="233"/>
      <c r="H236" s="236">
        <v>120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151</v>
      </c>
      <c r="AU236" s="242" t="s">
        <v>80</v>
      </c>
      <c r="AV236" s="13" t="s">
        <v>80</v>
      </c>
      <c r="AW236" s="13" t="s">
        <v>32</v>
      </c>
      <c r="AX236" s="13" t="s">
        <v>78</v>
      </c>
      <c r="AY236" s="242" t="s">
        <v>126</v>
      </c>
    </row>
    <row r="237" s="2" customFormat="1" ht="16.5" customHeight="1">
      <c r="A237" s="39"/>
      <c r="B237" s="40"/>
      <c r="C237" s="213" t="s">
        <v>361</v>
      </c>
      <c r="D237" s="213" t="s">
        <v>128</v>
      </c>
      <c r="E237" s="214" t="s">
        <v>362</v>
      </c>
      <c r="F237" s="215" t="s">
        <v>363</v>
      </c>
      <c r="G237" s="216" t="s">
        <v>131</v>
      </c>
      <c r="H237" s="217">
        <v>74.400000000000006</v>
      </c>
      <c r="I237" s="218"/>
      <c r="J237" s="219">
        <f>ROUND(I237*H237,2)</f>
        <v>0</v>
      </c>
      <c r="K237" s="215" t="s">
        <v>132</v>
      </c>
      <c r="L237" s="45"/>
      <c r="M237" s="220" t="s">
        <v>19</v>
      </c>
      <c r="N237" s="221" t="s">
        <v>42</v>
      </c>
      <c r="O237" s="85"/>
      <c r="P237" s="222">
        <f>O237*H237</f>
        <v>0</v>
      </c>
      <c r="Q237" s="222">
        <v>0.00071000000000000002</v>
      </c>
      <c r="R237" s="222">
        <f>Q237*H237</f>
        <v>0.052824000000000003</v>
      </c>
      <c r="S237" s="222">
        <v>0</v>
      </c>
      <c r="T237" s="22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4" t="s">
        <v>133</v>
      </c>
      <c r="AT237" s="224" t="s">
        <v>128</v>
      </c>
      <c r="AU237" s="224" t="s">
        <v>80</v>
      </c>
      <c r="AY237" s="18" t="s">
        <v>126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8" t="s">
        <v>78</v>
      </c>
      <c r="BK237" s="225">
        <f>ROUND(I237*H237,2)</f>
        <v>0</v>
      </c>
      <c r="BL237" s="18" t="s">
        <v>133</v>
      </c>
      <c r="BM237" s="224" t="s">
        <v>364</v>
      </c>
    </row>
    <row r="238" s="2" customFormat="1">
      <c r="A238" s="39"/>
      <c r="B238" s="40"/>
      <c r="C238" s="41"/>
      <c r="D238" s="226" t="s">
        <v>135</v>
      </c>
      <c r="E238" s="41"/>
      <c r="F238" s="227" t="s">
        <v>365</v>
      </c>
      <c r="G238" s="41"/>
      <c r="H238" s="41"/>
      <c r="I238" s="228"/>
      <c r="J238" s="41"/>
      <c r="K238" s="41"/>
      <c r="L238" s="45"/>
      <c r="M238" s="229"/>
      <c r="N238" s="23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135</v>
      </c>
      <c r="AU238" s="18" t="s">
        <v>80</v>
      </c>
    </row>
    <row r="239" s="13" customFormat="1">
      <c r="A239" s="13"/>
      <c r="B239" s="232"/>
      <c r="C239" s="233"/>
      <c r="D239" s="226" t="s">
        <v>151</v>
      </c>
      <c r="E239" s="234" t="s">
        <v>19</v>
      </c>
      <c r="F239" s="235" t="s">
        <v>366</v>
      </c>
      <c r="G239" s="233"/>
      <c r="H239" s="236">
        <v>74.400000000000006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151</v>
      </c>
      <c r="AU239" s="242" t="s">
        <v>80</v>
      </c>
      <c r="AV239" s="13" t="s">
        <v>80</v>
      </c>
      <c r="AW239" s="13" t="s">
        <v>32</v>
      </c>
      <c r="AX239" s="13" t="s">
        <v>78</v>
      </c>
      <c r="AY239" s="242" t="s">
        <v>126</v>
      </c>
    </row>
    <row r="240" s="2" customFormat="1" ht="21.75" customHeight="1">
      <c r="A240" s="39"/>
      <c r="B240" s="40"/>
      <c r="C240" s="213" t="s">
        <v>367</v>
      </c>
      <c r="D240" s="213" t="s">
        <v>128</v>
      </c>
      <c r="E240" s="214" t="s">
        <v>368</v>
      </c>
      <c r="F240" s="215" t="s">
        <v>369</v>
      </c>
      <c r="G240" s="216" t="s">
        <v>131</v>
      </c>
      <c r="H240" s="217">
        <v>74.400000000000006</v>
      </c>
      <c r="I240" s="218"/>
      <c r="J240" s="219">
        <f>ROUND(I240*H240,2)</f>
        <v>0</v>
      </c>
      <c r="K240" s="215" t="s">
        <v>132</v>
      </c>
      <c r="L240" s="45"/>
      <c r="M240" s="220" t="s">
        <v>19</v>
      </c>
      <c r="N240" s="221" t="s">
        <v>42</v>
      </c>
      <c r="O240" s="85"/>
      <c r="P240" s="222">
        <f>O240*H240</f>
        <v>0</v>
      </c>
      <c r="Q240" s="222">
        <v>0.12966</v>
      </c>
      <c r="R240" s="222">
        <f>Q240*H240</f>
        <v>9.6467039999999997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133</v>
      </c>
      <c r="AT240" s="224" t="s">
        <v>128</v>
      </c>
      <c r="AU240" s="224" t="s">
        <v>80</v>
      </c>
      <c r="AY240" s="18" t="s">
        <v>126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78</v>
      </c>
      <c r="BK240" s="225">
        <f>ROUND(I240*H240,2)</f>
        <v>0</v>
      </c>
      <c r="BL240" s="18" t="s">
        <v>133</v>
      </c>
      <c r="BM240" s="224" t="s">
        <v>370</v>
      </c>
    </row>
    <row r="241" s="2" customFormat="1">
      <c r="A241" s="39"/>
      <c r="B241" s="40"/>
      <c r="C241" s="41"/>
      <c r="D241" s="226" t="s">
        <v>135</v>
      </c>
      <c r="E241" s="41"/>
      <c r="F241" s="227" t="s">
        <v>371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135</v>
      </c>
      <c r="AU241" s="18" t="s">
        <v>80</v>
      </c>
    </row>
    <row r="242" s="2" customFormat="1">
      <c r="A242" s="39"/>
      <c r="B242" s="40"/>
      <c r="C242" s="41"/>
      <c r="D242" s="226" t="s">
        <v>137</v>
      </c>
      <c r="E242" s="41"/>
      <c r="F242" s="231" t="s">
        <v>372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137</v>
      </c>
      <c r="AU242" s="18" t="s">
        <v>80</v>
      </c>
    </row>
    <row r="243" s="13" customFormat="1">
      <c r="A243" s="13"/>
      <c r="B243" s="232"/>
      <c r="C243" s="233"/>
      <c r="D243" s="226" t="s">
        <v>151</v>
      </c>
      <c r="E243" s="234" t="s">
        <v>19</v>
      </c>
      <c r="F243" s="235" t="s">
        <v>373</v>
      </c>
      <c r="G243" s="233"/>
      <c r="H243" s="236">
        <v>74.400000000000006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151</v>
      </c>
      <c r="AU243" s="242" t="s">
        <v>80</v>
      </c>
      <c r="AV243" s="13" t="s">
        <v>80</v>
      </c>
      <c r="AW243" s="13" t="s">
        <v>32</v>
      </c>
      <c r="AX243" s="13" t="s">
        <v>78</v>
      </c>
      <c r="AY243" s="242" t="s">
        <v>126</v>
      </c>
    </row>
    <row r="244" s="2" customFormat="1" ht="16.5" customHeight="1">
      <c r="A244" s="39"/>
      <c r="B244" s="40"/>
      <c r="C244" s="213" t="s">
        <v>374</v>
      </c>
      <c r="D244" s="213" t="s">
        <v>128</v>
      </c>
      <c r="E244" s="214" t="s">
        <v>375</v>
      </c>
      <c r="F244" s="215" t="s">
        <v>376</v>
      </c>
      <c r="G244" s="216" t="s">
        <v>131</v>
      </c>
      <c r="H244" s="217">
        <v>120</v>
      </c>
      <c r="I244" s="218"/>
      <c r="J244" s="219">
        <f>ROUND(I244*H244,2)</f>
        <v>0</v>
      </c>
      <c r="K244" s="215" t="s">
        <v>132</v>
      </c>
      <c r="L244" s="45"/>
      <c r="M244" s="220" t="s">
        <v>19</v>
      </c>
      <c r="N244" s="221" t="s">
        <v>42</v>
      </c>
      <c r="O244" s="85"/>
      <c r="P244" s="222">
        <f>O244*H244</f>
        <v>0</v>
      </c>
      <c r="Q244" s="222">
        <v>0.19536000000000001</v>
      </c>
      <c r="R244" s="222">
        <f>Q244*H244</f>
        <v>23.443200000000001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133</v>
      </c>
      <c r="AT244" s="224" t="s">
        <v>128</v>
      </c>
      <c r="AU244" s="224" t="s">
        <v>80</v>
      </c>
      <c r="AY244" s="18" t="s">
        <v>126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78</v>
      </c>
      <c r="BK244" s="225">
        <f>ROUND(I244*H244,2)</f>
        <v>0</v>
      </c>
      <c r="BL244" s="18" t="s">
        <v>133</v>
      </c>
      <c r="BM244" s="224" t="s">
        <v>377</v>
      </c>
    </row>
    <row r="245" s="2" customFormat="1">
      <c r="A245" s="39"/>
      <c r="B245" s="40"/>
      <c r="C245" s="41"/>
      <c r="D245" s="226" t="s">
        <v>135</v>
      </c>
      <c r="E245" s="41"/>
      <c r="F245" s="227" t="s">
        <v>378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135</v>
      </c>
      <c r="AU245" s="18" t="s">
        <v>80</v>
      </c>
    </row>
    <row r="246" s="2" customFormat="1">
      <c r="A246" s="39"/>
      <c r="B246" s="40"/>
      <c r="C246" s="41"/>
      <c r="D246" s="226" t="s">
        <v>137</v>
      </c>
      <c r="E246" s="41"/>
      <c r="F246" s="231" t="s">
        <v>379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137</v>
      </c>
      <c r="AU246" s="18" t="s">
        <v>80</v>
      </c>
    </row>
    <row r="247" s="13" customFormat="1">
      <c r="A247" s="13"/>
      <c r="B247" s="232"/>
      <c r="C247" s="233"/>
      <c r="D247" s="226" t="s">
        <v>151</v>
      </c>
      <c r="E247" s="234" t="s">
        <v>19</v>
      </c>
      <c r="F247" s="235" t="s">
        <v>360</v>
      </c>
      <c r="G247" s="233"/>
      <c r="H247" s="236">
        <v>120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151</v>
      </c>
      <c r="AU247" s="242" t="s">
        <v>80</v>
      </c>
      <c r="AV247" s="13" t="s">
        <v>80</v>
      </c>
      <c r="AW247" s="13" t="s">
        <v>32</v>
      </c>
      <c r="AX247" s="13" t="s">
        <v>78</v>
      </c>
      <c r="AY247" s="242" t="s">
        <v>126</v>
      </c>
    </row>
    <row r="248" s="2" customFormat="1" ht="16.5" customHeight="1">
      <c r="A248" s="39"/>
      <c r="B248" s="40"/>
      <c r="C248" s="213" t="s">
        <v>380</v>
      </c>
      <c r="D248" s="213" t="s">
        <v>128</v>
      </c>
      <c r="E248" s="214" t="s">
        <v>381</v>
      </c>
      <c r="F248" s="215" t="s">
        <v>382</v>
      </c>
      <c r="G248" s="216" t="s">
        <v>131</v>
      </c>
      <c r="H248" s="217">
        <v>131.30000000000001</v>
      </c>
      <c r="I248" s="218"/>
      <c r="J248" s="219">
        <f>ROUND(I248*H248,2)</f>
        <v>0</v>
      </c>
      <c r="K248" s="215" t="s">
        <v>132</v>
      </c>
      <c r="L248" s="45"/>
      <c r="M248" s="220" t="s">
        <v>19</v>
      </c>
      <c r="N248" s="221" t="s">
        <v>42</v>
      </c>
      <c r="O248" s="85"/>
      <c r="P248" s="222">
        <f>O248*H248</f>
        <v>0</v>
      </c>
      <c r="Q248" s="222">
        <v>0.084250000000000005</v>
      </c>
      <c r="R248" s="222">
        <f>Q248*H248</f>
        <v>11.062025000000002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133</v>
      </c>
      <c r="AT248" s="224" t="s">
        <v>128</v>
      </c>
      <c r="AU248" s="224" t="s">
        <v>80</v>
      </c>
      <c r="AY248" s="18" t="s">
        <v>126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78</v>
      </c>
      <c r="BK248" s="225">
        <f>ROUND(I248*H248,2)</f>
        <v>0</v>
      </c>
      <c r="BL248" s="18" t="s">
        <v>133</v>
      </c>
      <c r="BM248" s="224" t="s">
        <v>383</v>
      </c>
    </row>
    <row r="249" s="2" customFormat="1">
      <c r="A249" s="39"/>
      <c r="B249" s="40"/>
      <c r="C249" s="41"/>
      <c r="D249" s="226" t="s">
        <v>135</v>
      </c>
      <c r="E249" s="41"/>
      <c r="F249" s="227" t="s">
        <v>384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135</v>
      </c>
      <c r="AU249" s="18" t="s">
        <v>80</v>
      </c>
    </row>
    <row r="250" s="2" customFormat="1">
      <c r="A250" s="39"/>
      <c r="B250" s="40"/>
      <c r="C250" s="41"/>
      <c r="D250" s="226" t="s">
        <v>137</v>
      </c>
      <c r="E250" s="41"/>
      <c r="F250" s="231" t="s">
        <v>385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137</v>
      </c>
      <c r="AU250" s="18" t="s">
        <v>80</v>
      </c>
    </row>
    <row r="251" s="13" customFormat="1">
      <c r="A251" s="13"/>
      <c r="B251" s="232"/>
      <c r="C251" s="233"/>
      <c r="D251" s="226" t="s">
        <v>151</v>
      </c>
      <c r="E251" s="234" t="s">
        <v>19</v>
      </c>
      <c r="F251" s="235" t="s">
        <v>386</v>
      </c>
      <c r="G251" s="233"/>
      <c r="H251" s="236">
        <v>131.30000000000001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151</v>
      </c>
      <c r="AU251" s="242" t="s">
        <v>80</v>
      </c>
      <c r="AV251" s="13" t="s">
        <v>80</v>
      </c>
      <c r="AW251" s="13" t="s">
        <v>32</v>
      </c>
      <c r="AX251" s="13" t="s">
        <v>78</v>
      </c>
      <c r="AY251" s="242" t="s">
        <v>126</v>
      </c>
    </row>
    <row r="252" s="2" customFormat="1" ht="16.5" customHeight="1">
      <c r="A252" s="39"/>
      <c r="B252" s="40"/>
      <c r="C252" s="264" t="s">
        <v>387</v>
      </c>
      <c r="D252" s="264" t="s">
        <v>277</v>
      </c>
      <c r="E252" s="265" t="s">
        <v>388</v>
      </c>
      <c r="F252" s="266" t="s">
        <v>389</v>
      </c>
      <c r="G252" s="267" t="s">
        <v>131</v>
      </c>
      <c r="H252" s="268">
        <v>112</v>
      </c>
      <c r="I252" s="269"/>
      <c r="J252" s="270">
        <f>ROUND(I252*H252,2)</f>
        <v>0</v>
      </c>
      <c r="K252" s="266" t="s">
        <v>132</v>
      </c>
      <c r="L252" s="271"/>
      <c r="M252" s="272" t="s">
        <v>19</v>
      </c>
      <c r="N252" s="273" t="s">
        <v>42</v>
      </c>
      <c r="O252" s="85"/>
      <c r="P252" s="222">
        <f>O252*H252</f>
        <v>0</v>
      </c>
      <c r="Q252" s="222">
        <v>0.13100000000000001</v>
      </c>
      <c r="R252" s="222">
        <f>Q252*H252</f>
        <v>14.672000000000001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181</v>
      </c>
      <c r="AT252" s="224" t="s">
        <v>277</v>
      </c>
      <c r="AU252" s="224" t="s">
        <v>80</v>
      </c>
      <c r="AY252" s="18" t="s">
        <v>126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78</v>
      </c>
      <c r="BK252" s="225">
        <f>ROUND(I252*H252,2)</f>
        <v>0</v>
      </c>
      <c r="BL252" s="18" t="s">
        <v>133</v>
      </c>
      <c r="BM252" s="224" t="s">
        <v>390</v>
      </c>
    </row>
    <row r="253" s="2" customFormat="1">
      <c r="A253" s="39"/>
      <c r="B253" s="40"/>
      <c r="C253" s="41"/>
      <c r="D253" s="226" t="s">
        <v>135</v>
      </c>
      <c r="E253" s="41"/>
      <c r="F253" s="227" t="s">
        <v>389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135</v>
      </c>
      <c r="AU253" s="18" t="s">
        <v>80</v>
      </c>
    </row>
    <row r="254" s="2" customFormat="1">
      <c r="A254" s="39"/>
      <c r="B254" s="40"/>
      <c r="C254" s="41"/>
      <c r="D254" s="226" t="s">
        <v>318</v>
      </c>
      <c r="E254" s="41"/>
      <c r="F254" s="231" t="s">
        <v>391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318</v>
      </c>
      <c r="AU254" s="18" t="s">
        <v>80</v>
      </c>
    </row>
    <row r="255" s="13" customFormat="1">
      <c r="A255" s="13"/>
      <c r="B255" s="232"/>
      <c r="C255" s="233"/>
      <c r="D255" s="226" t="s">
        <v>151</v>
      </c>
      <c r="E255" s="234" t="s">
        <v>19</v>
      </c>
      <c r="F255" s="235" t="s">
        <v>392</v>
      </c>
      <c r="G255" s="233"/>
      <c r="H255" s="236">
        <v>112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151</v>
      </c>
      <c r="AU255" s="242" t="s">
        <v>80</v>
      </c>
      <c r="AV255" s="13" t="s">
        <v>80</v>
      </c>
      <c r="AW255" s="13" t="s">
        <v>32</v>
      </c>
      <c r="AX255" s="13" t="s">
        <v>78</v>
      </c>
      <c r="AY255" s="242" t="s">
        <v>126</v>
      </c>
    </row>
    <row r="256" s="2" customFormat="1" ht="16.5" customHeight="1">
      <c r="A256" s="39"/>
      <c r="B256" s="40"/>
      <c r="C256" s="264" t="s">
        <v>393</v>
      </c>
      <c r="D256" s="264" t="s">
        <v>277</v>
      </c>
      <c r="E256" s="265" t="s">
        <v>394</v>
      </c>
      <c r="F256" s="266" t="s">
        <v>395</v>
      </c>
      <c r="G256" s="267" t="s">
        <v>131</v>
      </c>
      <c r="H256" s="268">
        <v>4</v>
      </c>
      <c r="I256" s="269"/>
      <c r="J256" s="270">
        <f>ROUND(I256*H256,2)</f>
        <v>0</v>
      </c>
      <c r="K256" s="266" t="s">
        <v>132</v>
      </c>
      <c r="L256" s="271"/>
      <c r="M256" s="272" t="s">
        <v>19</v>
      </c>
      <c r="N256" s="273" t="s">
        <v>42</v>
      </c>
      <c r="O256" s="85"/>
      <c r="P256" s="222">
        <f>O256*H256</f>
        <v>0</v>
      </c>
      <c r="Q256" s="222">
        <v>0.13100000000000001</v>
      </c>
      <c r="R256" s="222">
        <f>Q256*H256</f>
        <v>0.52400000000000002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181</v>
      </c>
      <c r="AT256" s="224" t="s">
        <v>277</v>
      </c>
      <c r="AU256" s="224" t="s">
        <v>80</v>
      </c>
      <c r="AY256" s="18" t="s">
        <v>126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78</v>
      </c>
      <c r="BK256" s="225">
        <f>ROUND(I256*H256,2)</f>
        <v>0</v>
      </c>
      <c r="BL256" s="18" t="s">
        <v>133</v>
      </c>
      <c r="BM256" s="224" t="s">
        <v>396</v>
      </c>
    </row>
    <row r="257" s="2" customFormat="1">
      <c r="A257" s="39"/>
      <c r="B257" s="40"/>
      <c r="C257" s="41"/>
      <c r="D257" s="226" t="s">
        <v>135</v>
      </c>
      <c r="E257" s="41"/>
      <c r="F257" s="227" t="s">
        <v>395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135</v>
      </c>
      <c r="AU257" s="18" t="s">
        <v>80</v>
      </c>
    </row>
    <row r="258" s="2" customFormat="1">
      <c r="A258" s="39"/>
      <c r="B258" s="40"/>
      <c r="C258" s="41"/>
      <c r="D258" s="226" t="s">
        <v>318</v>
      </c>
      <c r="E258" s="41"/>
      <c r="F258" s="231" t="s">
        <v>391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318</v>
      </c>
      <c r="AU258" s="18" t="s">
        <v>80</v>
      </c>
    </row>
    <row r="259" s="13" customFormat="1">
      <c r="A259" s="13"/>
      <c r="B259" s="232"/>
      <c r="C259" s="233"/>
      <c r="D259" s="226" t="s">
        <v>151</v>
      </c>
      <c r="E259" s="234" t="s">
        <v>19</v>
      </c>
      <c r="F259" s="235" t="s">
        <v>397</v>
      </c>
      <c r="G259" s="233"/>
      <c r="H259" s="236">
        <v>4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151</v>
      </c>
      <c r="AU259" s="242" t="s">
        <v>80</v>
      </c>
      <c r="AV259" s="13" t="s">
        <v>80</v>
      </c>
      <c r="AW259" s="13" t="s">
        <v>32</v>
      </c>
      <c r="AX259" s="13" t="s">
        <v>78</v>
      </c>
      <c r="AY259" s="242" t="s">
        <v>126</v>
      </c>
    </row>
    <row r="260" s="2" customFormat="1" ht="16.5" customHeight="1">
      <c r="A260" s="39"/>
      <c r="B260" s="40"/>
      <c r="C260" s="264" t="s">
        <v>398</v>
      </c>
      <c r="D260" s="264" t="s">
        <v>277</v>
      </c>
      <c r="E260" s="265" t="s">
        <v>399</v>
      </c>
      <c r="F260" s="266" t="s">
        <v>400</v>
      </c>
      <c r="G260" s="267" t="s">
        <v>131</v>
      </c>
      <c r="H260" s="268">
        <v>18</v>
      </c>
      <c r="I260" s="269"/>
      <c r="J260" s="270">
        <f>ROUND(I260*H260,2)</f>
        <v>0</v>
      </c>
      <c r="K260" s="266" t="s">
        <v>132</v>
      </c>
      <c r="L260" s="271"/>
      <c r="M260" s="272" t="s">
        <v>19</v>
      </c>
      <c r="N260" s="273" t="s">
        <v>42</v>
      </c>
      <c r="O260" s="85"/>
      <c r="P260" s="222">
        <f>O260*H260</f>
        <v>0</v>
      </c>
      <c r="Q260" s="222">
        <v>0.13100000000000001</v>
      </c>
      <c r="R260" s="222">
        <f>Q260*H260</f>
        <v>2.3580000000000001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181</v>
      </c>
      <c r="AT260" s="224" t="s">
        <v>277</v>
      </c>
      <c r="AU260" s="224" t="s">
        <v>80</v>
      </c>
      <c r="AY260" s="18" t="s">
        <v>126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8" t="s">
        <v>78</v>
      </c>
      <c r="BK260" s="225">
        <f>ROUND(I260*H260,2)</f>
        <v>0</v>
      </c>
      <c r="BL260" s="18" t="s">
        <v>133</v>
      </c>
      <c r="BM260" s="224" t="s">
        <v>401</v>
      </c>
    </row>
    <row r="261" s="2" customFormat="1">
      <c r="A261" s="39"/>
      <c r="B261" s="40"/>
      <c r="C261" s="41"/>
      <c r="D261" s="226" t="s">
        <v>135</v>
      </c>
      <c r="E261" s="41"/>
      <c r="F261" s="227" t="s">
        <v>400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135</v>
      </c>
      <c r="AU261" s="18" t="s">
        <v>80</v>
      </c>
    </row>
    <row r="262" s="2" customFormat="1">
      <c r="A262" s="39"/>
      <c r="B262" s="40"/>
      <c r="C262" s="41"/>
      <c r="D262" s="226" t="s">
        <v>318</v>
      </c>
      <c r="E262" s="41"/>
      <c r="F262" s="231" t="s">
        <v>391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318</v>
      </c>
      <c r="AU262" s="18" t="s">
        <v>80</v>
      </c>
    </row>
    <row r="263" s="13" customFormat="1">
      <c r="A263" s="13"/>
      <c r="B263" s="232"/>
      <c r="C263" s="233"/>
      <c r="D263" s="226" t="s">
        <v>151</v>
      </c>
      <c r="E263" s="234" t="s">
        <v>19</v>
      </c>
      <c r="F263" s="235" t="s">
        <v>402</v>
      </c>
      <c r="G263" s="233"/>
      <c r="H263" s="236">
        <v>18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151</v>
      </c>
      <c r="AU263" s="242" t="s">
        <v>80</v>
      </c>
      <c r="AV263" s="13" t="s">
        <v>80</v>
      </c>
      <c r="AW263" s="13" t="s">
        <v>32</v>
      </c>
      <c r="AX263" s="13" t="s">
        <v>78</v>
      </c>
      <c r="AY263" s="242" t="s">
        <v>126</v>
      </c>
    </row>
    <row r="264" s="2" customFormat="1" ht="16.5" customHeight="1">
      <c r="A264" s="39"/>
      <c r="B264" s="40"/>
      <c r="C264" s="213" t="s">
        <v>403</v>
      </c>
      <c r="D264" s="213" t="s">
        <v>128</v>
      </c>
      <c r="E264" s="214" t="s">
        <v>404</v>
      </c>
      <c r="F264" s="215" t="s">
        <v>405</v>
      </c>
      <c r="G264" s="216" t="s">
        <v>177</v>
      </c>
      <c r="H264" s="217">
        <v>155</v>
      </c>
      <c r="I264" s="218"/>
      <c r="J264" s="219">
        <f>ROUND(I264*H264,2)</f>
        <v>0</v>
      </c>
      <c r="K264" s="215" t="s">
        <v>132</v>
      </c>
      <c r="L264" s="45"/>
      <c r="M264" s="220" t="s">
        <v>19</v>
      </c>
      <c r="N264" s="221" t="s">
        <v>42</v>
      </c>
      <c r="O264" s="85"/>
      <c r="P264" s="222">
        <f>O264*H264</f>
        <v>0</v>
      </c>
      <c r="Q264" s="222">
        <v>0.0035999999999999999</v>
      </c>
      <c r="R264" s="222">
        <f>Q264*H264</f>
        <v>0.55799999999999994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133</v>
      </c>
      <c r="AT264" s="224" t="s">
        <v>128</v>
      </c>
      <c r="AU264" s="224" t="s">
        <v>80</v>
      </c>
      <c r="AY264" s="18" t="s">
        <v>126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78</v>
      </c>
      <c r="BK264" s="225">
        <f>ROUND(I264*H264,2)</f>
        <v>0</v>
      </c>
      <c r="BL264" s="18" t="s">
        <v>133</v>
      </c>
      <c r="BM264" s="224" t="s">
        <v>406</v>
      </c>
    </row>
    <row r="265" s="2" customFormat="1">
      <c r="A265" s="39"/>
      <c r="B265" s="40"/>
      <c r="C265" s="41"/>
      <c r="D265" s="226" t="s">
        <v>135</v>
      </c>
      <c r="E265" s="41"/>
      <c r="F265" s="227" t="s">
        <v>407</v>
      </c>
      <c r="G265" s="41"/>
      <c r="H265" s="41"/>
      <c r="I265" s="228"/>
      <c r="J265" s="41"/>
      <c r="K265" s="41"/>
      <c r="L265" s="45"/>
      <c r="M265" s="229"/>
      <c r="N265" s="23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135</v>
      </c>
      <c r="AU265" s="18" t="s">
        <v>80</v>
      </c>
    </row>
    <row r="266" s="2" customFormat="1">
      <c r="A266" s="39"/>
      <c r="B266" s="40"/>
      <c r="C266" s="41"/>
      <c r="D266" s="226" t="s">
        <v>137</v>
      </c>
      <c r="E266" s="41"/>
      <c r="F266" s="231" t="s">
        <v>408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137</v>
      </c>
      <c r="AU266" s="18" t="s">
        <v>80</v>
      </c>
    </row>
    <row r="267" s="13" customFormat="1">
      <c r="A267" s="13"/>
      <c r="B267" s="232"/>
      <c r="C267" s="233"/>
      <c r="D267" s="226" t="s">
        <v>151</v>
      </c>
      <c r="E267" s="234" t="s">
        <v>19</v>
      </c>
      <c r="F267" s="235" t="s">
        <v>409</v>
      </c>
      <c r="G267" s="233"/>
      <c r="H267" s="236">
        <v>155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151</v>
      </c>
      <c r="AU267" s="242" t="s">
        <v>80</v>
      </c>
      <c r="AV267" s="13" t="s">
        <v>80</v>
      </c>
      <c r="AW267" s="13" t="s">
        <v>32</v>
      </c>
      <c r="AX267" s="13" t="s">
        <v>78</v>
      </c>
      <c r="AY267" s="242" t="s">
        <v>126</v>
      </c>
    </row>
    <row r="268" s="12" customFormat="1" ht="22.8" customHeight="1">
      <c r="A268" s="12"/>
      <c r="B268" s="197"/>
      <c r="C268" s="198"/>
      <c r="D268" s="199" t="s">
        <v>70</v>
      </c>
      <c r="E268" s="211" t="s">
        <v>181</v>
      </c>
      <c r="F268" s="211" t="s">
        <v>410</v>
      </c>
      <c r="G268" s="198"/>
      <c r="H268" s="198"/>
      <c r="I268" s="201"/>
      <c r="J268" s="212">
        <f>BK268</f>
        <v>0</v>
      </c>
      <c r="K268" s="198"/>
      <c r="L268" s="203"/>
      <c r="M268" s="204"/>
      <c r="N268" s="205"/>
      <c r="O268" s="205"/>
      <c r="P268" s="206">
        <f>SUM(P269:P291)</f>
        <v>0</v>
      </c>
      <c r="Q268" s="205"/>
      <c r="R268" s="206">
        <f>SUM(R269:R291)</f>
        <v>0.74435700000000005</v>
      </c>
      <c r="S268" s="205"/>
      <c r="T268" s="207">
        <f>SUM(T269:T291)</f>
        <v>0.10000000000000001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8" t="s">
        <v>78</v>
      </c>
      <c r="AT268" s="209" t="s">
        <v>70</v>
      </c>
      <c r="AU268" s="209" t="s">
        <v>78</v>
      </c>
      <c r="AY268" s="208" t="s">
        <v>126</v>
      </c>
      <c r="BK268" s="210">
        <f>SUM(BK269:BK291)</f>
        <v>0</v>
      </c>
    </row>
    <row r="269" s="2" customFormat="1" ht="21.75" customHeight="1">
      <c r="A269" s="39"/>
      <c r="B269" s="40"/>
      <c r="C269" s="213" t="s">
        <v>411</v>
      </c>
      <c r="D269" s="213" t="s">
        <v>128</v>
      </c>
      <c r="E269" s="214" t="s">
        <v>412</v>
      </c>
      <c r="F269" s="215" t="s">
        <v>413</v>
      </c>
      <c r="G269" s="216" t="s">
        <v>177</v>
      </c>
      <c r="H269" s="217">
        <v>2.7000000000000002</v>
      </c>
      <c r="I269" s="218"/>
      <c r="J269" s="219">
        <f>ROUND(I269*H269,2)</f>
        <v>0</v>
      </c>
      <c r="K269" s="215" t="s">
        <v>132</v>
      </c>
      <c r="L269" s="45"/>
      <c r="M269" s="220" t="s">
        <v>19</v>
      </c>
      <c r="N269" s="221" t="s">
        <v>42</v>
      </c>
      <c r="O269" s="85"/>
      <c r="P269" s="222">
        <f>O269*H269</f>
        <v>0</v>
      </c>
      <c r="Q269" s="222">
        <v>1.0000000000000001E-05</v>
      </c>
      <c r="R269" s="222">
        <f>Q269*H269</f>
        <v>2.7000000000000002E-05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133</v>
      </c>
      <c r="AT269" s="224" t="s">
        <v>128</v>
      </c>
      <c r="AU269" s="224" t="s">
        <v>80</v>
      </c>
      <c r="AY269" s="18" t="s">
        <v>126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8" t="s">
        <v>78</v>
      </c>
      <c r="BK269" s="225">
        <f>ROUND(I269*H269,2)</f>
        <v>0</v>
      </c>
      <c r="BL269" s="18" t="s">
        <v>133</v>
      </c>
      <c r="BM269" s="224" t="s">
        <v>414</v>
      </c>
    </row>
    <row r="270" s="2" customFormat="1">
      <c r="A270" s="39"/>
      <c r="B270" s="40"/>
      <c r="C270" s="41"/>
      <c r="D270" s="226" t="s">
        <v>135</v>
      </c>
      <c r="E270" s="41"/>
      <c r="F270" s="227" t="s">
        <v>415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135</v>
      </c>
      <c r="AU270" s="18" t="s">
        <v>80</v>
      </c>
    </row>
    <row r="271" s="2" customFormat="1">
      <c r="A271" s="39"/>
      <c r="B271" s="40"/>
      <c r="C271" s="41"/>
      <c r="D271" s="226" t="s">
        <v>137</v>
      </c>
      <c r="E271" s="41"/>
      <c r="F271" s="231" t="s">
        <v>416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137</v>
      </c>
      <c r="AU271" s="18" t="s">
        <v>80</v>
      </c>
    </row>
    <row r="272" s="13" customFormat="1">
      <c r="A272" s="13"/>
      <c r="B272" s="232"/>
      <c r="C272" s="233"/>
      <c r="D272" s="226" t="s">
        <v>151</v>
      </c>
      <c r="E272" s="234" t="s">
        <v>19</v>
      </c>
      <c r="F272" s="235" t="s">
        <v>417</v>
      </c>
      <c r="G272" s="233"/>
      <c r="H272" s="236">
        <v>2.7000000000000002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151</v>
      </c>
      <c r="AU272" s="242" t="s">
        <v>80</v>
      </c>
      <c r="AV272" s="13" t="s">
        <v>80</v>
      </c>
      <c r="AW272" s="13" t="s">
        <v>32</v>
      </c>
      <c r="AX272" s="13" t="s">
        <v>78</v>
      </c>
      <c r="AY272" s="242" t="s">
        <v>126</v>
      </c>
    </row>
    <row r="273" s="2" customFormat="1" ht="16.5" customHeight="1">
      <c r="A273" s="39"/>
      <c r="B273" s="40"/>
      <c r="C273" s="264" t="s">
        <v>418</v>
      </c>
      <c r="D273" s="264" t="s">
        <v>277</v>
      </c>
      <c r="E273" s="265" t="s">
        <v>419</v>
      </c>
      <c r="F273" s="266" t="s">
        <v>420</v>
      </c>
      <c r="G273" s="267" t="s">
        <v>177</v>
      </c>
      <c r="H273" s="268">
        <v>3</v>
      </c>
      <c r="I273" s="269"/>
      <c r="J273" s="270">
        <f>ROUND(I273*H273,2)</f>
        <v>0</v>
      </c>
      <c r="K273" s="266" t="s">
        <v>132</v>
      </c>
      <c r="L273" s="271"/>
      <c r="M273" s="272" t="s">
        <v>19</v>
      </c>
      <c r="N273" s="273" t="s">
        <v>42</v>
      </c>
      <c r="O273" s="85"/>
      <c r="P273" s="222">
        <f>O273*H273</f>
        <v>0</v>
      </c>
      <c r="Q273" s="222">
        <v>0.0025899999999999999</v>
      </c>
      <c r="R273" s="222">
        <f>Q273*H273</f>
        <v>0.0077699999999999991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181</v>
      </c>
      <c r="AT273" s="224" t="s">
        <v>277</v>
      </c>
      <c r="AU273" s="224" t="s">
        <v>80</v>
      </c>
      <c r="AY273" s="18" t="s">
        <v>126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8" t="s">
        <v>78</v>
      </c>
      <c r="BK273" s="225">
        <f>ROUND(I273*H273,2)</f>
        <v>0</v>
      </c>
      <c r="BL273" s="18" t="s">
        <v>133</v>
      </c>
      <c r="BM273" s="224" t="s">
        <v>421</v>
      </c>
    </row>
    <row r="274" s="2" customFormat="1">
      <c r="A274" s="39"/>
      <c r="B274" s="40"/>
      <c r="C274" s="41"/>
      <c r="D274" s="226" t="s">
        <v>135</v>
      </c>
      <c r="E274" s="41"/>
      <c r="F274" s="227" t="s">
        <v>420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135</v>
      </c>
      <c r="AU274" s="18" t="s">
        <v>80</v>
      </c>
    </row>
    <row r="275" s="2" customFormat="1" ht="16.5" customHeight="1">
      <c r="A275" s="39"/>
      <c r="B275" s="40"/>
      <c r="C275" s="213" t="s">
        <v>422</v>
      </c>
      <c r="D275" s="213" t="s">
        <v>128</v>
      </c>
      <c r="E275" s="214" t="s">
        <v>423</v>
      </c>
      <c r="F275" s="215" t="s">
        <v>424</v>
      </c>
      <c r="G275" s="216" t="s">
        <v>141</v>
      </c>
      <c r="H275" s="217">
        <v>2</v>
      </c>
      <c r="I275" s="218"/>
      <c r="J275" s="219">
        <f>ROUND(I275*H275,2)</f>
        <v>0</v>
      </c>
      <c r="K275" s="215" t="s">
        <v>132</v>
      </c>
      <c r="L275" s="45"/>
      <c r="M275" s="220" t="s">
        <v>19</v>
      </c>
      <c r="N275" s="221" t="s">
        <v>42</v>
      </c>
      <c r="O275" s="85"/>
      <c r="P275" s="222">
        <f>O275*H275</f>
        <v>0</v>
      </c>
      <c r="Q275" s="222">
        <v>0.00087000000000000001</v>
      </c>
      <c r="R275" s="222">
        <f>Q275*H275</f>
        <v>0.00174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133</v>
      </c>
      <c r="AT275" s="224" t="s">
        <v>128</v>
      </c>
      <c r="AU275" s="224" t="s">
        <v>80</v>
      </c>
      <c r="AY275" s="18" t="s">
        <v>126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78</v>
      </c>
      <c r="BK275" s="225">
        <f>ROUND(I275*H275,2)</f>
        <v>0</v>
      </c>
      <c r="BL275" s="18" t="s">
        <v>133</v>
      </c>
      <c r="BM275" s="224" t="s">
        <v>425</v>
      </c>
    </row>
    <row r="276" s="2" customFormat="1">
      <c r="A276" s="39"/>
      <c r="B276" s="40"/>
      <c r="C276" s="41"/>
      <c r="D276" s="226" t="s">
        <v>135</v>
      </c>
      <c r="E276" s="41"/>
      <c r="F276" s="227" t="s">
        <v>424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135</v>
      </c>
      <c r="AU276" s="18" t="s">
        <v>80</v>
      </c>
    </row>
    <row r="277" s="2" customFormat="1">
      <c r="A277" s="39"/>
      <c r="B277" s="40"/>
      <c r="C277" s="41"/>
      <c r="D277" s="226" t="s">
        <v>137</v>
      </c>
      <c r="E277" s="41"/>
      <c r="F277" s="231" t="s">
        <v>426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137</v>
      </c>
      <c r="AU277" s="18" t="s">
        <v>80</v>
      </c>
    </row>
    <row r="278" s="2" customFormat="1" ht="16.5" customHeight="1">
      <c r="A278" s="39"/>
      <c r="B278" s="40"/>
      <c r="C278" s="213" t="s">
        <v>427</v>
      </c>
      <c r="D278" s="213" t="s">
        <v>128</v>
      </c>
      <c r="E278" s="214" t="s">
        <v>428</v>
      </c>
      <c r="F278" s="215" t="s">
        <v>429</v>
      </c>
      <c r="G278" s="216" t="s">
        <v>141</v>
      </c>
      <c r="H278" s="217">
        <v>1</v>
      </c>
      <c r="I278" s="218"/>
      <c r="J278" s="219">
        <f>ROUND(I278*H278,2)</f>
        <v>0</v>
      </c>
      <c r="K278" s="215" t="s">
        <v>19</v>
      </c>
      <c r="L278" s="45"/>
      <c r="M278" s="220" t="s">
        <v>19</v>
      </c>
      <c r="N278" s="221" t="s">
        <v>42</v>
      </c>
      <c r="O278" s="85"/>
      <c r="P278" s="222">
        <f>O278*H278</f>
        <v>0</v>
      </c>
      <c r="Q278" s="222">
        <v>0</v>
      </c>
      <c r="R278" s="222">
        <f>Q278*H278</f>
        <v>0</v>
      </c>
      <c r="S278" s="222">
        <v>0</v>
      </c>
      <c r="T278" s="22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4" t="s">
        <v>133</v>
      </c>
      <c r="AT278" s="224" t="s">
        <v>128</v>
      </c>
      <c r="AU278" s="224" t="s">
        <v>80</v>
      </c>
      <c r="AY278" s="18" t="s">
        <v>126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8" t="s">
        <v>78</v>
      </c>
      <c r="BK278" s="225">
        <f>ROUND(I278*H278,2)</f>
        <v>0</v>
      </c>
      <c r="BL278" s="18" t="s">
        <v>133</v>
      </c>
      <c r="BM278" s="224" t="s">
        <v>430</v>
      </c>
    </row>
    <row r="279" s="2" customFormat="1">
      <c r="A279" s="39"/>
      <c r="B279" s="40"/>
      <c r="C279" s="41"/>
      <c r="D279" s="226" t="s">
        <v>135</v>
      </c>
      <c r="E279" s="41"/>
      <c r="F279" s="227" t="s">
        <v>429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135</v>
      </c>
      <c r="AU279" s="18" t="s">
        <v>80</v>
      </c>
    </row>
    <row r="280" s="2" customFormat="1" ht="16.5" customHeight="1">
      <c r="A280" s="39"/>
      <c r="B280" s="40"/>
      <c r="C280" s="213" t="s">
        <v>431</v>
      </c>
      <c r="D280" s="213" t="s">
        <v>128</v>
      </c>
      <c r="E280" s="214" t="s">
        <v>432</v>
      </c>
      <c r="F280" s="215" t="s">
        <v>433</v>
      </c>
      <c r="G280" s="216" t="s">
        <v>141</v>
      </c>
      <c r="H280" s="217">
        <v>2</v>
      </c>
      <c r="I280" s="218"/>
      <c r="J280" s="219">
        <f>ROUND(I280*H280,2)</f>
        <v>0</v>
      </c>
      <c r="K280" s="215" t="s">
        <v>132</v>
      </c>
      <c r="L280" s="45"/>
      <c r="M280" s="220" t="s">
        <v>19</v>
      </c>
      <c r="N280" s="221" t="s">
        <v>42</v>
      </c>
      <c r="O280" s="85"/>
      <c r="P280" s="222">
        <f>O280*H280</f>
        <v>0</v>
      </c>
      <c r="Q280" s="222">
        <v>0.34089999999999998</v>
      </c>
      <c r="R280" s="222">
        <f>Q280*H280</f>
        <v>0.68179999999999996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133</v>
      </c>
      <c r="AT280" s="224" t="s">
        <v>128</v>
      </c>
      <c r="AU280" s="224" t="s">
        <v>80</v>
      </c>
      <c r="AY280" s="18" t="s">
        <v>126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8" t="s">
        <v>78</v>
      </c>
      <c r="BK280" s="225">
        <f>ROUND(I280*H280,2)</f>
        <v>0</v>
      </c>
      <c r="BL280" s="18" t="s">
        <v>133</v>
      </c>
      <c r="BM280" s="224" t="s">
        <v>434</v>
      </c>
    </row>
    <row r="281" s="2" customFormat="1">
      <c r="A281" s="39"/>
      <c r="B281" s="40"/>
      <c r="C281" s="41"/>
      <c r="D281" s="226" t="s">
        <v>135</v>
      </c>
      <c r="E281" s="41"/>
      <c r="F281" s="227" t="s">
        <v>433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135</v>
      </c>
      <c r="AU281" s="18" t="s">
        <v>80</v>
      </c>
    </row>
    <row r="282" s="2" customFormat="1">
      <c r="A282" s="39"/>
      <c r="B282" s="40"/>
      <c r="C282" s="41"/>
      <c r="D282" s="226" t="s">
        <v>137</v>
      </c>
      <c r="E282" s="41"/>
      <c r="F282" s="231" t="s">
        <v>435</v>
      </c>
      <c r="G282" s="41"/>
      <c r="H282" s="41"/>
      <c r="I282" s="228"/>
      <c r="J282" s="41"/>
      <c r="K282" s="41"/>
      <c r="L282" s="45"/>
      <c r="M282" s="229"/>
      <c r="N282" s="230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137</v>
      </c>
      <c r="AU282" s="18" t="s">
        <v>80</v>
      </c>
    </row>
    <row r="283" s="2" customFormat="1" ht="16.5" customHeight="1">
      <c r="A283" s="39"/>
      <c r="B283" s="40"/>
      <c r="C283" s="213" t="s">
        <v>436</v>
      </c>
      <c r="D283" s="213" t="s">
        <v>128</v>
      </c>
      <c r="E283" s="214" t="s">
        <v>437</v>
      </c>
      <c r="F283" s="215" t="s">
        <v>438</v>
      </c>
      <c r="G283" s="216" t="s">
        <v>141</v>
      </c>
      <c r="H283" s="217">
        <v>1</v>
      </c>
      <c r="I283" s="218"/>
      <c r="J283" s="219">
        <f>ROUND(I283*H283,2)</f>
        <v>0</v>
      </c>
      <c r="K283" s="215" t="s">
        <v>132</v>
      </c>
      <c r="L283" s="45"/>
      <c r="M283" s="220" t="s">
        <v>19</v>
      </c>
      <c r="N283" s="221" t="s">
        <v>42</v>
      </c>
      <c r="O283" s="85"/>
      <c r="P283" s="222">
        <f>O283*H283</f>
        <v>0</v>
      </c>
      <c r="Q283" s="222">
        <v>0</v>
      </c>
      <c r="R283" s="222">
        <f>Q283*H283</f>
        <v>0</v>
      </c>
      <c r="S283" s="222">
        <v>0.10000000000000001</v>
      </c>
      <c r="T283" s="223">
        <f>S283*H283</f>
        <v>0.10000000000000001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133</v>
      </c>
      <c r="AT283" s="224" t="s">
        <v>128</v>
      </c>
      <c r="AU283" s="224" t="s">
        <v>80</v>
      </c>
      <c r="AY283" s="18" t="s">
        <v>126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8" t="s">
        <v>78</v>
      </c>
      <c r="BK283" s="225">
        <f>ROUND(I283*H283,2)</f>
        <v>0</v>
      </c>
      <c r="BL283" s="18" t="s">
        <v>133</v>
      </c>
      <c r="BM283" s="224" t="s">
        <v>439</v>
      </c>
    </row>
    <row r="284" s="2" customFormat="1">
      <c r="A284" s="39"/>
      <c r="B284" s="40"/>
      <c r="C284" s="41"/>
      <c r="D284" s="226" t="s">
        <v>135</v>
      </c>
      <c r="E284" s="41"/>
      <c r="F284" s="227" t="s">
        <v>440</v>
      </c>
      <c r="G284" s="41"/>
      <c r="H284" s="41"/>
      <c r="I284" s="228"/>
      <c r="J284" s="41"/>
      <c r="K284" s="41"/>
      <c r="L284" s="45"/>
      <c r="M284" s="229"/>
      <c r="N284" s="230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135</v>
      </c>
      <c r="AU284" s="18" t="s">
        <v>80</v>
      </c>
    </row>
    <row r="285" s="13" customFormat="1">
      <c r="A285" s="13"/>
      <c r="B285" s="232"/>
      <c r="C285" s="233"/>
      <c r="D285" s="226" t="s">
        <v>151</v>
      </c>
      <c r="E285" s="234" t="s">
        <v>19</v>
      </c>
      <c r="F285" s="235" t="s">
        <v>441</v>
      </c>
      <c r="G285" s="233"/>
      <c r="H285" s="236">
        <v>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151</v>
      </c>
      <c r="AU285" s="242" t="s">
        <v>80</v>
      </c>
      <c r="AV285" s="13" t="s">
        <v>80</v>
      </c>
      <c r="AW285" s="13" t="s">
        <v>32</v>
      </c>
      <c r="AX285" s="13" t="s">
        <v>78</v>
      </c>
      <c r="AY285" s="242" t="s">
        <v>126</v>
      </c>
    </row>
    <row r="286" s="2" customFormat="1" ht="16.5" customHeight="1">
      <c r="A286" s="39"/>
      <c r="B286" s="40"/>
      <c r="C286" s="213" t="s">
        <v>442</v>
      </c>
      <c r="D286" s="213" t="s">
        <v>128</v>
      </c>
      <c r="E286" s="214" t="s">
        <v>443</v>
      </c>
      <c r="F286" s="215" t="s">
        <v>444</v>
      </c>
      <c r="G286" s="216" t="s">
        <v>141</v>
      </c>
      <c r="H286" s="217">
        <v>1</v>
      </c>
      <c r="I286" s="218"/>
      <c r="J286" s="219">
        <f>ROUND(I286*H286,2)</f>
        <v>0</v>
      </c>
      <c r="K286" s="215" t="s">
        <v>132</v>
      </c>
      <c r="L286" s="45"/>
      <c r="M286" s="220" t="s">
        <v>19</v>
      </c>
      <c r="N286" s="221" t="s">
        <v>42</v>
      </c>
      <c r="O286" s="85"/>
      <c r="P286" s="222">
        <f>O286*H286</f>
        <v>0</v>
      </c>
      <c r="Q286" s="222">
        <v>0.0070200000000000002</v>
      </c>
      <c r="R286" s="222">
        <f>Q286*H286</f>
        <v>0.0070200000000000002</v>
      </c>
      <c r="S286" s="222">
        <v>0</v>
      </c>
      <c r="T286" s="22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4" t="s">
        <v>133</v>
      </c>
      <c r="AT286" s="224" t="s">
        <v>128</v>
      </c>
      <c r="AU286" s="224" t="s">
        <v>80</v>
      </c>
      <c r="AY286" s="18" t="s">
        <v>126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8" t="s">
        <v>78</v>
      </c>
      <c r="BK286" s="225">
        <f>ROUND(I286*H286,2)</f>
        <v>0</v>
      </c>
      <c r="BL286" s="18" t="s">
        <v>133</v>
      </c>
      <c r="BM286" s="224" t="s">
        <v>445</v>
      </c>
    </row>
    <row r="287" s="2" customFormat="1">
      <c r="A287" s="39"/>
      <c r="B287" s="40"/>
      <c r="C287" s="41"/>
      <c r="D287" s="226" t="s">
        <v>135</v>
      </c>
      <c r="E287" s="41"/>
      <c r="F287" s="227" t="s">
        <v>446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135</v>
      </c>
      <c r="AU287" s="18" t="s">
        <v>80</v>
      </c>
    </row>
    <row r="288" s="2" customFormat="1">
      <c r="A288" s="39"/>
      <c r="B288" s="40"/>
      <c r="C288" s="41"/>
      <c r="D288" s="226" t="s">
        <v>137</v>
      </c>
      <c r="E288" s="41"/>
      <c r="F288" s="231" t="s">
        <v>447</v>
      </c>
      <c r="G288" s="41"/>
      <c r="H288" s="41"/>
      <c r="I288" s="228"/>
      <c r="J288" s="41"/>
      <c r="K288" s="41"/>
      <c r="L288" s="45"/>
      <c r="M288" s="229"/>
      <c r="N288" s="230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137</v>
      </c>
      <c r="AU288" s="18" t="s">
        <v>80</v>
      </c>
    </row>
    <row r="289" s="13" customFormat="1">
      <c r="A289" s="13"/>
      <c r="B289" s="232"/>
      <c r="C289" s="233"/>
      <c r="D289" s="226" t="s">
        <v>151</v>
      </c>
      <c r="E289" s="234" t="s">
        <v>19</v>
      </c>
      <c r="F289" s="235" t="s">
        <v>448</v>
      </c>
      <c r="G289" s="233"/>
      <c r="H289" s="236">
        <v>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151</v>
      </c>
      <c r="AU289" s="242" t="s">
        <v>80</v>
      </c>
      <c r="AV289" s="13" t="s">
        <v>80</v>
      </c>
      <c r="AW289" s="13" t="s">
        <v>32</v>
      </c>
      <c r="AX289" s="13" t="s">
        <v>78</v>
      </c>
      <c r="AY289" s="242" t="s">
        <v>126</v>
      </c>
    </row>
    <row r="290" s="2" customFormat="1" ht="16.5" customHeight="1">
      <c r="A290" s="39"/>
      <c r="B290" s="40"/>
      <c r="C290" s="264" t="s">
        <v>449</v>
      </c>
      <c r="D290" s="264" t="s">
        <v>277</v>
      </c>
      <c r="E290" s="265" t="s">
        <v>450</v>
      </c>
      <c r="F290" s="266" t="s">
        <v>451</v>
      </c>
      <c r="G290" s="267" t="s">
        <v>141</v>
      </c>
      <c r="H290" s="268">
        <v>1</v>
      </c>
      <c r="I290" s="269"/>
      <c r="J290" s="270">
        <f>ROUND(I290*H290,2)</f>
        <v>0</v>
      </c>
      <c r="K290" s="266" t="s">
        <v>132</v>
      </c>
      <c r="L290" s="271"/>
      <c r="M290" s="272" t="s">
        <v>19</v>
      </c>
      <c r="N290" s="273" t="s">
        <v>42</v>
      </c>
      <c r="O290" s="85"/>
      <c r="P290" s="222">
        <f>O290*H290</f>
        <v>0</v>
      </c>
      <c r="Q290" s="222">
        <v>0.045999999999999999</v>
      </c>
      <c r="R290" s="222">
        <f>Q290*H290</f>
        <v>0.045999999999999999</v>
      </c>
      <c r="S290" s="222">
        <v>0</v>
      </c>
      <c r="T290" s="223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4" t="s">
        <v>181</v>
      </c>
      <c r="AT290" s="224" t="s">
        <v>277</v>
      </c>
      <c r="AU290" s="224" t="s">
        <v>80</v>
      </c>
      <c r="AY290" s="18" t="s">
        <v>126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8" t="s">
        <v>78</v>
      </c>
      <c r="BK290" s="225">
        <f>ROUND(I290*H290,2)</f>
        <v>0</v>
      </c>
      <c r="BL290" s="18" t="s">
        <v>133</v>
      </c>
      <c r="BM290" s="224" t="s">
        <v>452</v>
      </c>
    </row>
    <row r="291" s="2" customFormat="1">
      <c r="A291" s="39"/>
      <c r="B291" s="40"/>
      <c r="C291" s="41"/>
      <c r="D291" s="226" t="s">
        <v>135</v>
      </c>
      <c r="E291" s="41"/>
      <c r="F291" s="227" t="s">
        <v>451</v>
      </c>
      <c r="G291" s="41"/>
      <c r="H291" s="41"/>
      <c r="I291" s="228"/>
      <c r="J291" s="41"/>
      <c r="K291" s="41"/>
      <c r="L291" s="45"/>
      <c r="M291" s="229"/>
      <c r="N291" s="230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135</v>
      </c>
      <c r="AU291" s="18" t="s">
        <v>80</v>
      </c>
    </row>
    <row r="292" s="12" customFormat="1" ht="22.8" customHeight="1">
      <c r="A292" s="12"/>
      <c r="B292" s="197"/>
      <c r="C292" s="198"/>
      <c r="D292" s="199" t="s">
        <v>70</v>
      </c>
      <c r="E292" s="211" t="s">
        <v>188</v>
      </c>
      <c r="F292" s="211" t="s">
        <v>453</v>
      </c>
      <c r="G292" s="198"/>
      <c r="H292" s="198"/>
      <c r="I292" s="201"/>
      <c r="J292" s="212">
        <f>BK292</f>
        <v>0</v>
      </c>
      <c r="K292" s="198"/>
      <c r="L292" s="203"/>
      <c r="M292" s="204"/>
      <c r="N292" s="205"/>
      <c r="O292" s="205"/>
      <c r="P292" s="206">
        <f>SUM(P293:P401)</f>
        <v>0</v>
      </c>
      <c r="Q292" s="205"/>
      <c r="R292" s="206">
        <f>SUM(R293:R401)</f>
        <v>104.30939469999998</v>
      </c>
      <c r="S292" s="205"/>
      <c r="T292" s="207">
        <f>SUM(T293:T401)</f>
        <v>1.48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8" t="s">
        <v>78</v>
      </c>
      <c r="AT292" s="209" t="s">
        <v>70</v>
      </c>
      <c r="AU292" s="209" t="s">
        <v>78</v>
      </c>
      <c r="AY292" s="208" t="s">
        <v>126</v>
      </c>
      <c r="BK292" s="210">
        <f>SUM(BK293:BK401)</f>
        <v>0</v>
      </c>
    </row>
    <row r="293" s="2" customFormat="1" ht="16.5" customHeight="1">
      <c r="A293" s="39"/>
      <c r="B293" s="40"/>
      <c r="C293" s="213" t="s">
        <v>454</v>
      </c>
      <c r="D293" s="213" t="s">
        <v>128</v>
      </c>
      <c r="E293" s="214" t="s">
        <v>455</v>
      </c>
      <c r="F293" s="215" t="s">
        <v>456</v>
      </c>
      <c r="G293" s="216" t="s">
        <v>141</v>
      </c>
      <c r="H293" s="217">
        <v>9</v>
      </c>
      <c r="I293" s="218"/>
      <c r="J293" s="219">
        <f>ROUND(I293*H293,2)</f>
        <v>0</v>
      </c>
      <c r="K293" s="215" t="s">
        <v>132</v>
      </c>
      <c r="L293" s="45"/>
      <c r="M293" s="220" t="s">
        <v>19</v>
      </c>
      <c r="N293" s="221" t="s">
        <v>42</v>
      </c>
      <c r="O293" s="85"/>
      <c r="P293" s="222">
        <f>O293*H293</f>
        <v>0</v>
      </c>
      <c r="Q293" s="222">
        <v>0.00069999999999999999</v>
      </c>
      <c r="R293" s="222">
        <f>Q293*H293</f>
        <v>0.0063</v>
      </c>
      <c r="S293" s="222">
        <v>0</v>
      </c>
      <c r="T293" s="223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4" t="s">
        <v>133</v>
      </c>
      <c r="AT293" s="224" t="s">
        <v>128</v>
      </c>
      <c r="AU293" s="224" t="s">
        <v>80</v>
      </c>
      <c r="AY293" s="18" t="s">
        <v>126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8" t="s">
        <v>78</v>
      </c>
      <c r="BK293" s="225">
        <f>ROUND(I293*H293,2)</f>
        <v>0</v>
      </c>
      <c r="BL293" s="18" t="s">
        <v>133</v>
      </c>
      <c r="BM293" s="224" t="s">
        <v>457</v>
      </c>
    </row>
    <row r="294" s="2" customFormat="1">
      <c r="A294" s="39"/>
      <c r="B294" s="40"/>
      <c r="C294" s="41"/>
      <c r="D294" s="226" t="s">
        <v>135</v>
      </c>
      <c r="E294" s="41"/>
      <c r="F294" s="227" t="s">
        <v>458</v>
      </c>
      <c r="G294" s="41"/>
      <c r="H294" s="41"/>
      <c r="I294" s="228"/>
      <c r="J294" s="41"/>
      <c r="K294" s="41"/>
      <c r="L294" s="45"/>
      <c r="M294" s="229"/>
      <c r="N294" s="230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135</v>
      </c>
      <c r="AU294" s="18" t="s">
        <v>80</v>
      </c>
    </row>
    <row r="295" s="2" customFormat="1">
      <c r="A295" s="39"/>
      <c r="B295" s="40"/>
      <c r="C295" s="41"/>
      <c r="D295" s="226" t="s">
        <v>137</v>
      </c>
      <c r="E295" s="41"/>
      <c r="F295" s="231" t="s">
        <v>459</v>
      </c>
      <c r="G295" s="41"/>
      <c r="H295" s="41"/>
      <c r="I295" s="228"/>
      <c r="J295" s="41"/>
      <c r="K295" s="41"/>
      <c r="L295" s="45"/>
      <c r="M295" s="229"/>
      <c r="N295" s="230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137</v>
      </c>
      <c r="AU295" s="18" t="s">
        <v>80</v>
      </c>
    </row>
    <row r="296" s="2" customFormat="1" ht="16.5" customHeight="1">
      <c r="A296" s="39"/>
      <c r="B296" s="40"/>
      <c r="C296" s="264" t="s">
        <v>460</v>
      </c>
      <c r="D296" s="264" t="s">
        <v>277</v>
      </c>
      <c r="E296" s="265" t="s">
        <v>461</v>
      </c>
      <c r="F296" s="266" t="s">
        <v>462</v>
      </c>
      <c r="G296" s="267" t="s">
        <v>141</v>
      </c>
      <c r="H296" s="268">
        <v>1</v>
      </c>
      <c r="I296" s="269"/>
      <c r="J296" s="270">
        <f>ROUND(I296*H296,2)</f>
        <v>0</v>
      </c>
      <c r="K296" s="266" t="s">
        <v>132</v>
      </c>
      <c r="L296" s="271"/>
      <c r="M296" s="272" t="s">
        <v>19</v>
      </c>
      <c r="N296" s="273" t="s">
        <v>42</v>
      </c>
      <c r="O296" s="85"/>
      <c r="P296" s="222">
        <f>O296*H296</f>
        <v>0</v>
      </c>
      <c r="Q296" s="222">
        <v>0.0050000000000000001</v>
      </c>
      <c r="R296" s="222">
        <f>Q296*H296</f>
        <v>0.0050000000000000001</v>
      </c>
      <c r="S296" s="222">
        <v>0</v>
      </c>
      <c r="T296" s="22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4" t="s">
        <v>181</v>
      </c>
      <c r="AT296" s="224" t="s">
        <v>277</v>
      </c>
      <c r="AU296" s="224" t="s">
        <v>80</v>
      </c>
      <c r="AY296" s="18" t="s">
        <v>126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8" t="s">
        <v>78</v>
      </c>
      <c r="BK296" s="225">
        <f>ROUND(I296*H296,2)</f>
        <v>0</v>
      </c>
      <c r="BL296" s="18" t="s">
        <v>133</v>
      </c>
      <c r="BM296" s="224" t="s">
        <v>463</v>
      </c>
    </row>
    <row r="297" s="2" customFormat="1">
      <c r="A297" s="39"/>
      <c r="B297" s="40"/>
      <c r="C297" s="41"/>
      <c r="D297" s="226" t="s">
        <v>135</v>
      </c>
      <c r="E297" s="41"/>
      <c r="F297" s="227" t="s">
        <v>462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135</v>
      </c>
      <c r="AU297" s="18" t="s">
        <v>80</v>
      </c>
    </row>
    <row r="298" s="2" customFormat="1" ht="16.5" customHeight="1">
      <c r="A298" s="39"/>
      <c r="B298" s="40"/>
      <c r="C298" s="264" t="s">
        <v>464</v>
      </c>
      <c r="D298" s="264" t="s">
        <v>277</v>
      </c>
      <c r="E298" s="265" t="s">
        <v>465</v>
      </c>
      <c r="F298" s="266" t="s">
        <v>466</v>
      </c>
      <c r="G298" s="267" t="s">
        <v>141</v>
      </c>
      <c r="H298" s="268">
        <v>1</v>
      </c>
      <c r="I298" s="269"/>
      <c r="J298" s="270">
        <f>ROUND(I298*H298,2)</f>
        <v>0</v>
      </c>
      <c r="K298" s="266" t="s">
        <v>132</v>
      </c>
      <c r="L298" s="271"/>
      <c r="M298" s="272" t="s">
        <v>19</v>
      </c>
      <c r="N298" s="273" t="s">
        <v>42</v>
      </c>
      <c r="O298" s="85"/>
      <c r="P298" s="222">
        <f>O298*H298</f>
        <v>0</v>
      </c>
      <c r="Q298" s="222">
        <v>0.0040000000000000001</v>
      </c>
      <c r="R298" s="222">
        <f>Q298*H298</f>
        <v>0.0040000000000000001</v>
      </c>
      <c r="S298" s="222">
        <v>0</v>
      </c>
      <c r="T298" s="223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4" t="s">
        <v>181</v>
      </c>
      <c r="AT298" s="224" t="s">
        <v>277</v>
      </c>
      <c r="AU298" s="224" t="s">
        <v>80</v>
      </c>
      <c r="AY298" s="18" t="s">
        <v>126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8" t="s">
        <v>78</v>
      </c>
      <c r="BK298" s="225">
        <f>ROUND(I298*H298,2)</f>
        <v>0</v>
      </c>
      <c r="BL298" s="18" t="s">
        <v>133</v>
      </c>
      <c r="BM298" s="224" t="s">
        <v>467</v>
      </c>
    </row>
    <row r="299" s="2" customFormat="1">
      <c r="A299" s="39"/>
      <c r="B299" s="40"/>
      <c r="C299" s="41"/>
      <c r="D299" s="226" t="s">
        <v>135</v>
      </c>
      <c r="E299" s="41"/>
      <c r="F299" s="227" t="s">
        <v>466</v>
      </c>
      <c r="G299" s="41"/>
      <c r="H299" s="41"/>
      <c r="I299" s="228"/>
      <c r="J299" s="41"/>
      <c r="K299" s="41"/>
      <c r="L299" s="45"/>
      <c r="M299" s="229"/>
      <c r="N299" s="230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135</v>
      </c>
      <c r="AU299" s="18" t="s">
        <v>80</v>
      </c>
    </row>
    <row r="300" s="13" customFormat="1">
      <c r="A300" s="13"/>
      <c r="B300" s="232"/>
      <c r="C300" s="233"/>
      <c r="D300" s="226" t="s">
        <v>151</v>
      </c>
      <c r="E300" s="234" t="s">
        <v>19</v>
      </c>
      <c r="F300" s="235" t="s">
        <v>468</v>
      </c>
      <c r="G300" s="233"/>
      <c r="H300" s="236">
        <v>1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151</v>
      </c>
      <c r="AU300" s="242" t="s">
        <v>80</v>
      </c>
      <c r="AV300" s="13" t="s">
        <v>80</v>
      </c>
      <c r="AW300" s="13" t="s">
        <v>32</v>
      </c>
      <c r="AX300" s="13" t="s">
        <v>78</v>
      </c>
      <c r="AY300" s="242" t="s">
        <v>126</v>
      </c>
    </row>
    <row r="301" s="2" customFormat="1" ht="16.5" customHeight="1">
      <c r="A301" s="39"/>
      <c r="B301" s="40"/>
      <c r="C301" s="264" t="s">
        <v>469</v>
      </c>
      <c r="D301" s="264" t="s">
        <v>277</v>
      </c>
      <c r="E301" s="265" t="s">
        <v>470</v>
      </c>
      <c r="F301" s="266" t="s">
        <v>471</v>
      </c>
      <c r="G301" s="267" t="s">
        <v>141</v>
      </c>
      <c r="H301" s="268">
        <v>2</v>
      </c>
      <c r="I301" s="269"/>
      <c r="J301" s="270">
        <f>ROUND(I301*H301,2)</f>
        <v>0</v>
      </c>
      <c r="K301" s="266" t="s">
        <v>132</v>
      </c>
      <c r="L301" s="271"/>
      <c r="M301" s="272" t="s">
        <v>19</v>
      </c>
      <c r="N301" s="273" t="s">
        <v>42</v>
      </c>
      <c r="O301" s="85"/>
      <c r="P301" s="222">
        <f>O301*H301</f>
        <v>0</v>
      </c>
      <c r="Q301" s="222">
        <v>0.0025000000000000001</v>
      </c>
      <c r="R301" s="222">
        <f>Q301*H301</f>
        <v>0.0050000000000000001</v>
      </c>
      <c r="S301" s="222">
        <v>0</v>
      </c>
      <c r="T301" s="22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181</v>
      </c>
      <c r="AT301" s="224" t="s">
        <v>277</v>
      </c>
      <c r="AU301" s="224" t="s">
        <v>80</v>
      </c>
      <c r="AY301" s="18" t="s">
        <v>126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8" t="s">
        <v>78</v>
      </c>
      <c r="BK301" s="225">
        <f>ROUND(I301*H301,2)</f>
        <v>0</v>
      </c>
      <c r="BL301" s="18" t="s">
        <v>133</v>
      </c>
      <c r="BM301" s="224" t="s">
        <v>472</v>
      </c>
    </row>
    <row r="302" s="2" customFormat="1">
      <c r="A302" s="39"/>
      <c r="B302" s="40"/>
      <c r="C302" s="41"/>
      <c r="D302" s="226" t="s">
        <v>135</v>
      </c>
      <c r="E302" s="41"/>
      <c r="F302" s="227" t="s">
        <v>471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135</v>
      </c>
      <c r="AU302" s="18" t="s">
        <v>80</v>
      </c>
    </row>
    <row r="303" s="13" customFormat="1">
      <c r="A303" s="13"/>
      <c r="B303" s="232"/>
      <c r="C303" s="233"/>
      <c r="D303" s="226" t="s">
        <v>151</v>
      </c>
      <c r="E303" s="234" t="s">
        <v>19</v>
      </c>
      <c r="F303" s="235" t="s">
        <v>473</v>
      </c>
      <c r="G303" s="233"/>
      <c r="H303" s="236">
        <v>1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151</v>
      </c>
      <c r="AU303" s="242" t="s">
        <v>80</v>
      </c>
      <c r="AV303" s="13" t="s">
        <v>80</v>
      </c>
      <c r="AW303" s="13" t="s">
        <v>32</v>
      </c>
      <c r="AX303" s="13" t="s">
        <v>71</v>
      </c>
      <c r="AY303" s="242" t="s">
        <v>126</v>
      </c>
    </row>
    <row r="304" s="13" customFormat="1">
      <c r="A304" s="13"/>
      <c r="B304" s="232"/>
      <c r="C304" s="233"/>
      <c r="D304" s="226" t="s">
        <v>151</v>
      </c>
      <c r="E304" s="234" t="s">
        <v>19</v>
      </c>
      <c r="F304" s="235" t="s">
        <v>474</v>
      </c>
      <c r="G304" s="233"/>
      <c r="H304" s="236">
        <v>1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151</v>
      </c>
      <c r="AU304" s="242" t="s">
        <v>80</v>
      </c>
      <c r="AV304" s="13" t="s">
        <v>80</v>
      </c>
      <c r="AW304" s="13" t="s">
        <v>32</v>
      </c>
      <c r="AX304" s="13" t="s">
        <v>71</v>
      </c>
      <c r="AY304" s="242" t="s">
        <v>126</v>
      </c>
    </row>
    <row r="305" s="14" customFormat="1">
      <c r="A305" s="14"/>
      <c r="B305" s="243"/>
      <c r="C305" s="244"/>
      <c r="D305" s="226" t="s">
        <v>151</v>
      </c>
      <c r="E305" s="245" t="s">
        <v>19</v>
      </c>
      <c r="F305" s="246" t="s">
        <v>160</v>
      </c>
      <c r="G305" s="244"/>
      <c r="H305" s="247">
        <v>2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151</v>
      </c>
      <c r="AU305" s="253" t="s">
        <v>80</v>
      </c>
      <c r="AV305" s="14" t="s">
        <v>133</v>
      </c>
      <c r="AW305" s="14" t="s">
        <v>32</v>
      </c>
      <c r="AX305" s="14" t="s">
        <v>78</v>
      </c>
      <c r="AY305" s="253" t="s">
        <v>126</v>
      </c>
    </row>
    <row r="306" s="2" customFormat="1" ht="16.5" customHeight="1">
      <c r="A306" s="39"/>
      <c r="B306" s="40"/>
      <c r="C306" s="264" t="s">
        <v>475</v>
      </c>
      <c r="D306" s="264" t="s">
        <v>277</v>
      </c>
      <c r="E306" s="265" t="s">
        <v>476</v>
      </c>
      <c r="F306" s="266" t="s">
        <v>477</v>
      </c>
      <c r="G306" s="267" t="s">
        <v>141</v>
      </c>
      <c r="H306" s="268">
        <v>5</v>
      </c>
      <c r="I306" s="269"/>
      <c r="J306" s="270">
        <f>ROUND(I306*H306,2)</f>
        <v>0</v>
      </c>
      <c r="K306" s="266" t="s">
        <v>132</v>
      </c>
      <c r="L306" s="271"/>
      <c r="M306" s="272" t="s">
        <v>19</v>
      </c>
      <c r="N306" s="273" t="s">
        <v>42</v>
      </c>
      <c r="O306" s="85"/>
      <c r="P306" s="222">
        <f>O306*H306</f>
        <v>0</v>
      </c>
      <c r="Q306" s="222">
        <v>0.0025000000000000001</v>
      </c>
      <c r="R306" s="222">
        <f>Q306*H306</f>
        <v>0.012500000000000001</v>
      </c>
      <c r="S306" s="222">
        <v>0</v>
      </c>
      <c r="T306" s="223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4" t="s">
        <v>181</v>
      </c>
      <c r="AT306" s="224" t="s">
        <v>277</v>
      </c>
      <c r="AU306" s="224" t="s">
        <v>80</v>
      </c>
      <c r="AY306" s="18" t="s">
        <v>126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8" t="s">
        <v>78</v>
      </c>
      <c r="BK306" s="225">
        <f>ROUND(I306*H306,2)</f>
        <v>0</v>
      </c>
      <c r="BL306" s="18" t="s">
        <v>133</v>
      </c>
      <c r="BM306" s="224" t="s">
        <v>478</v>
      </c>
    </row>
    <row r="307" s="2" customFormat="1">
      <c r="A307" s="39"/>
      <c r="B307" s="40"/>
      <c r="C307" s="41"/>
      <c r="D307" s="226" t="s">
        <v>135</v>
      </c>
      <c r="E307" s="41"/>
      <c r="F307" s="227" t="s">
        <v>477</v>
      </c>
      <c r="G307" s="41"/>
      <c r="H307" s="41"/>
      <c r="I307" s="228"/>
      <c r="J307" s="41"/>
      <c r="K307" s="41"/>
      <c r="L307" s="45"/>
      <c r="M307" s="229"/>
      <c r="N307" s="230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135</v>
      </c>
      <c r="AU307" s="18" t="s">
        <v>80</v>
      </c>
    </row>
    <row r="308" s="13" customFormat="1">
      <c r="A308" s="13"/>
      <c r="B308" s="232"/>
      <c r="C308" s="233"/>
      <c r="D308" s="226" t="s">
        <v>151</v>
      </c>
      <c r="E308" s="234" t="s">
        <v>19</v>
      </c>
      <c r="F308" s="235" t="s">
        <v>479</v>
      </c>
      <c r="G308" s="233"/>
      <c r="H308" s="236">
        <v>1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151</v>
      </c>
      <c r="AU308" s="242" t="s">
        <v>80</v>
      </c>
      <c r="AV308" s="13" t="s">
        <v>80</v>
      </c>
      <c r="AW308" s="13" t="s">
        <v>32</v>
      </c>
      <c r="AX308" s="13" t="s">
        <v>71</v>
      </c>
      <c r="AY308" s="242" t="s">
        <v>126</v>
      </c>
    </row>
    <row r="309" s="13" customFormat="1">
      <c r="A309" s="13"/>
      <c r="B309" s="232"/>
      <c r="C309" s="233"/>
      <c r="D309" s="226" t="s">
        <v>151</v>
      </c>
      <c r="E309" s="234" t="s">
        <v>19</v>
      </c>
      <c r="F309" s="235" t="s">
        <v>480</v>
      </c>
      <c r="G309" s="233"/>
      <c r="H309" s="236">
        <v>1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151</v>
      </c>
      <c r="AU309" s="242" t="s">
        <v>80</v>
      </c>
      <c r="AV309" s="13" t="s">
        <v>80</v>
      </c>
      <c r="AW309" s="13" t="s">
        <v>32</v>
      </c>
      <c r="AX309" s="13" t="s">
        <v>71</v>
      </c>
      <c r="AY309" s="242" t="s">
        <v>126</v>
      </c>
    </row>
    <row r="310" s="13" customFormat="1">
      <c r="A310" s="13"/>
      <c r="B310" s="232"/>
      <c r="C310" s="233"/>
      <c r="D310" s="226" t="s">
        <v>151</v>
      </c>
      <c r="E310" s="234" t="s">
        <v>19</v>
      </c>
      <c r="F310" s="235" t="s">
        <v>481</v>
      </c>
      <c r="G310" s="233"/>
      <c r="H310" s="236">
        <v>1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151</v>
      </c>
      <c r="AU310" s="242" t="s">
        <v>80</v>
      </c>
      <c r="AV310" s="13" t="s">
        <v>80</v>
      </c>
      <c r="AW310" s="13" t="s">
        <v>32</v>
      </c>
      <c r="AX310" s="13" t="s">
        <v>71</v>
      </c>
      <c r="AY310" s="242" t="s">
        <v>126</v>
      </c>
    </row>
    <row r="311" s="13" customFormat="1">
      <c r="A311" s="13"/>
      <c r="B311" s="232"/>
      <c r="C311" s="233"/>
      <c r="D311" s="226" t="s">
        <v>151</v>
      </c>
      <c r="E311" s="234" t="s">
        <v>19</v>
      </c>
      <c r="F311" s="235" t="s">
        <v>482</v>
      </c>
      <c r="G311" s="233"/>
      <c r="H311" s="236">
        <v>2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151</v>
      </c>
      <c r="AU311" s="242" t="s">
        <v>80</v>
      </c>
      <c r="AV311" s="13" t="s">
        <v>80</v>
      </c>
      <c r="AW311" s="13" t="s">
        <v>32</v>
      </c>
      <c r="AX311" s="13" t="s">
        <v>71</v>
      </c>
      <c r="AY311" s="242" t="s">
        <v>126</v>
      </c>
    </row>
    <row r="312" s="14" customFormat="1">
      <c r="A312" s="14"/>
      <c r="B312" s="243"/>
      <c r="C312" s="244"/>
      <c r="D312" s="226" t="s">
        <v>151</v>
      </c>
      <c r="E312" s="245" t="s">
        <v>19</v>
      </c>
      <c r="F312" s="246" t="s">
        <v>160</v>
      </c>
      <c r="G312" s="244"/>
      <c r="H312" s="247">
        <v>5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151</v>
      </c>
      <c r="AU312" s="253" t="s">
        <v>80</v>
      </c>
      <c r="AV312" s="14" t="s">
        <v>133</v>
      </c>
      <c r="AW312" s="14" t="s">
        <v>32</v>
      </c>
      <c r="AX312" s="14" t="s">
        <v>78</v>
      </c>
      <c r="AY312" s="253" t="s">
        <v>126</v>
      </c>
    </row>
    <row r="313" s="2" customFormat="1" ht="16.5" customHeight="1">
      <c r="A313" s="39"/>
      <c r="B313" s="40"/>
      <c r="C313" s="213" t="s">
        <v>483</v>
      </c>
      <c r="D313" s="213" t="s">
        <v>128</v>
      </c>
      <c r="E313" s="214" t="s">
        <v>484</v>
      </c>
      <c r="F313" s="215" t="s">
        <v>485</v>
      </c>
      <c r="G313" s="216" t="s">
        <v>141</v>
      </c>
      <c r="H313" s="217">
        <v>2</v>
      </c>
      <c r="I313" s="218"/>
      <c r="J313" s="219">
        <f>ROUND(I313*H313,2)</f>
        <v>0</v>
      </c>
      <c r="K313" s="215" t="s">
        <v>132</v>
      </c>
      <c r="L313" s="45"/>
      <c r="M313" s="220" t="s">
        <v>19</v>
      </c>
      <c r="N313" s="221" t="s">
        <v>42</v>
      </c>
      <c r="O313" s="85"/>
      <c r="P313" s="222">
        <f>O313*H313</f>
        <v>0</v>
      </c>
      <c r="Q313" s="222">
        <v>1.0000000000000001E-05</v>
      </c>
      <c r="R313" s="222">
        <f>Q313*H313</f>
        <v>2.0000000000000002E-05</v>
      </c>
      <c r="S313" s="222">
        <v>0</v>
      </c>
      <c r="T313" s="223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4" t="s">
        <v>133</v>
      </c>
      <c r="AT313" s="224" t="s">
        <v>128</v>
      </c>
      <c r="AU313" s="224" t="s">
        <v>80</v>
      </c>
      <c r="AY313" s="18" t="s">
        <v>126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8" t="s">
        <v>78</v>
      </c>
      <c r="BK313" s="225">
        <f>ROUND(I313*H313,2)</f>
        <v>0</v>
      </c>
      <c r="BL313" s="18" t="s">
        <v>133</v>
      </c>
      <c r="BM313" s="224" t="s">
        <v>486</v>
      </c>
    </row>
    <row r="314" s="2" customFormat="1">
      <c r="A314" s="39"/>
      <c r="B314" s="40"/>
      <c r="C314" s="41"/>
      <c r="D314" s="226" t="s">
        <v>135</v>
      </c>
      <c r="E314" s="41"/>
      <c r="F314" s="227" t="s">
        <v>487</v>
      </c>
      <c r="G314" s="41"/>
      <c r="H314" s="41"/>
      <c r="I314" s="228"/>
      <c r="J314" s="41"/>
      <c r="K314" s="41"/>
      <c r="L314" s="45"/>
      <c r="M314" s="229"/>
      <c r="N314" s="230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135</v>
      </c>
      <c r="AU314" s="18" t="s">
        <v>80</v>
      </c>
    </row>
    <row r="315" s="2" customFormat="1">
      <c r="A315" s="39"/>
      <c r="B315" s="40"/>
      <c r="C315" s="41"/>
      <c r="D315" s="226" t="s">
        <v>137</v>
      </c>
      <c r="E315" s="41"/>
      <c r="F315" s="231" t="s">
        <v>459</v>
      </c>
      <c r="G315" s="41"/>
      <c r="H315" s="41"/>
      <c r="I315" s="228"/>
      <c r="J315" s="41"/>
      <c r="K315" s="41"/>
      <c r="L315" s="45"/>
      <c r="M315" s="229"/>
      <c r="N315" s="230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137</v>
      </c>
      <c r="AU315" s="18" t="s">
        <v>80</v>
      </c>
    </row>
    <row r="316" s="2" customFormat="1" ht="16.5" customHeight="1">
      <c r="A316" s="39"/>
      <c r="B316" s="40"/>
      <c r="C316" s="264" t="s">
        <v>488</v>
      </c>
      <c r="D316" s="264" t="s">
        <v>277</v>
      </c>
      <c r="E316" s="265" t="s">
        <v>489</v>
      </c>
      <c r="F316" s="266" t="s">
        <v>490</v>
      </c>
      <c r="G316" s="267" t="s">
        <v>141</v>
      </c>
      <c r="H316" s="268">
        <v>2</v>
      </c>
      <c r="I316" s="269"/>
      <c r="J316" s="270">
        <f>ROUND(I316*H316,2)</f>
        <v>0</v>
      </c>
      <c r="K316" s="266" t="s">
        <v>132</v>
      </c>
      <c r="L316" s="271"/>
      <c r="M316" s="272" t="s">
        <v>19</v>
      </c>
      <c r="N316" s="273" t="s">
        <v>42</v>
      </c>
      <c r="O316" s="85"/>
      <c r="P316" s="222">
        <f>O316*H316</f>
        <v>0</v>
      </c>
      <c r="Q316" s="222">
        <v>0.0025999999999999999</v>
      </c>
      <c r="R316" s="222">
        <f>Q316*H316</f>
        <v>0.0051999999999999998</v>
      </c>
      <c r="S316" s="222">
        <v>0</v>
      </c>
      <c r="T316" s="223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4" t="s">
        <v>181</v>
      </c>
      <c r="AT316" s="224" t="s">
        <v>277</v>
      </c>
      <c r="AU316" s="224" t="s">
        <v>80</v>
      </c>
      <c r="AY316" s="18" t="s">
        <v>126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8" t="s">
        <v>78</v>
      </c>
      <c r="BK316" s="225">
        <f>ROUND(I316*H316,2)</f>
        <v>0</v>
      </c>
      <c r="BL316" s="18" t="s">
        <v>133</v>
      </c>
      <c r="BM316" s="224" t="s">
        <v>491</v>
      </c>
    </row>
    <row r="317" s="2" customFormat="1">
      <c r="A317" s="39"/>
      <c r="B317" s="40"/>
      <c r="C317" s="41"/>
      <c r="D317" s="226" t="s">
        <v>135</v>
      </c>
      <c r="E317" s="41"/>
      <c r="F317" s="227" t="s">
        <v>490</v>
      </c>
      <c r="G317" s="41"/>
      <c r="H317" s="41"/>
      <c r="I317" s="228"/>
      <c r="J317" s="41"/>
      <c r="K317" s="41"/>
      <c r="L317" s="45"/>
      <c r="M317" s="229"/>
      <c r="N317" s="230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135</v>
      </c>
      <c r="AU317" s="18" t="s">
        <v>80</v>
      </c>
    </row>
    <row r="318" s="2" customFormat="1" ht="16.5" customHeight="1">
      <c r="A318" s="39"/>
      <c r="B318" s="40"/>
      <c r="C318" s="213" t="s">
        <v>492</v>
      </c>
      <c r="D318" s="213" t="s">
        <v>128</v>
      </c>
      <c r="E318" s="214" t="s">
        <v>493</v>
      </c>
      <c r="F318" s="215" t="s">
        <v>494</v>
      </c>
      <c r="G318" s="216" t="s">
        <v>141</v>
      </c>
      <c r="H318" s="217">
        <v>6</v>
      </c>
      <c r="I318" s="218"/>
      <c r="J318" s="219">
        <f>ROUND(I318*H318,2)</f>
        <v>0</v>
      </c>
      <c r="K318" s="215" t="s">
        <v>132</v>
      </c>
      <c r="L318" s="45"/>
      <c r="M318" s="220" t="s">
        <v>19</v>
      </c>
      <c r="N318" s="221" t="s">
        <v>42</v>
      </c>
      <c r="O318" s="85"/>
      <c r="P318" s="222">
        <f>O318*H318</f>
        <v>0</v>
      </c>
      <c r="Q318" s="222">
        <v>0.11241</v>
      </c>
      <c r="R318" s="222">
        <f>Q318*H318</f>
        <v>0.67445999999999995</v>
      </c>
      <c r="S318" s="222">
        <v>0</v>
      </c>
      <c r="T318" s="223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4" t="s">
        <v>133</v>
      </c>
      <c r="AT318" s="224" t="s">
        <v>128</v>
      </c>
      <c r="AU318" s="224" t="s">
        <v>80</v>
      </c>
      <c r="AY318" s="18" t="s">
        <v>126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8" t="s">
        <v>78</v>
      </c>
      <c r="BK318" s="225">
        <f>ROUND(I318*H318,2)</f>
        <v>0</v>
      </c>
      <c r="BL318" s="18" t="s">
        <v>133</v>
      </c>
      <c r="BM318" s="224" t="s">
        <v>495</v>
      </c>
    </row>
    <row r="319" s="2" customFormat="1">
      <c r="A319" s="39"/>
      <c r="B319" s="40"/>
      <c r="C319" s="41"/>
      <c r="D319" s="226" t="s">
        <v>135</v>
      </c>
      <c r="E319" s="41"/>
      <c r="F319" s="227" t="s">
        <v>496</v>
      </c>
      <c r="G319" s="41"/>
      <c r="H319" s="41"/>
      <c r="I319" s="228"/>
      <c r="J319" s="41"/>
      <c r="K319" s="41"/>
      <c r="L319" s="45"/>
      <c r="M319" s="229"/>
      <c r="N319" s="230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135</v>
      </c>
      <c r="AU319" s="18" t="s">
        <v>80</v>
      </c>
    </row>
    <row r="320" s="2" customFormat="1">
      <c r="A320" s="39"/>
      <c r="B320" s="40"/>
      <c r="C320" s="41"/>
      <c r="D320" s="226" t="s">
        <v>137</v>
      </c>
      <c r="E320" s="41"/>
      <c r="F320" s="231" t="s">
        <v>497</v>
      </c>
      <c r="G320" s="41"/>
      <c r="H320" s="41"/>
      <c r="I320" s="228"/>
      <c r="J320" s="41"/>
      <c r="K320" s="41"/>
      <c r="L320" s="45"/>
      <c r="M320" s="229"/>
      <c r="N320" s="230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137</v>
      </c>
      <c r="AU320" s="18" t="s">
        <v>80</v>
      </c>
    </row>
    <row r="321" s="2" customFormat="1" ht="16.5" customHeight="1">
      <c r="A321" s="39"/>
      <c r="B321" s="40"/>
      <c r="C321" s="264" t="s">
        <v>498</v>
      </c>
      <c r="D321" s="264" t="s">
        <v>277</v>
      </c>
      <c r="E321" s="265" t="s">
        <v>499</v>
      </c>
      <c r="F321" s="266" t="s">
        <v>500</v>
      </c>
      <c r="G321" s="267" t="s">
        <v>141</v>
      </c>
      <c r="H321" s="268">
        <v>3</v>
      </c>
      <c r="I321" s="269"/>
      <c r="J321" s="270">
        <f>ROUND(I321*H321,2)</f>
        <v>0</v>
      </c>
      <c r="K321" s="266" t="s">
        <v>132</v>
      </c>
      <c r="L321" s="271"/>
      <c r="M321" s="272" t="s">
        <v>19</v>
      </c>
      <c r="N321" s="273" t="s">
        <v>42</v>
      </c>
      <c r="O321" s="85"/>
      <c r="P321" s="222">
        <f>O321*H321</f>
        <v>0</v>
      </c>
      <c r="Q321" s="222">
        <v>0.0061000000000000004</v>
      </c>
      <c r="R321" s="222">
        <f>Q321*H321</f>
        <v>0.0183</v>
      </c>
      <c r="S321" s="222">
        <v>0</v>
      </c>
      <c r="T321" s="223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4" t="s">
        <v>181</v>
      </c>
      <c r="AT321" s="224" t="s">
        <v>277</v>
      </c>
      <c r="AU321" s="224" t="s">
        <v>80</v>
      </c>
      <c r="AY321" s="18" t="s">
        <v>126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8" t="s">
        <v>78</v>
      </c>
      <c r="BK321" s="225">
        <f>ROUND(I321*H321,2)</f>
        <v>0</v>
      </c>
      <c r="BL321" s="18" t="s">
        <v>133</v>
      </c>
      <c r="BM321" s="224" t="s">
        <v>501</v>
      </c>
    </row>
    <row r="322" s="2" customFormat="1">
      <c r="A322" s="39"/>
      <c r="B322" s="40"/>
      <c r="C322" s="41"/>
      <c r="D322" s="226" t="s">
        <v>135</v>
      </c>
      <c r="E322" s="41"/>
      <c r="F322" s="227" t="s">
        <v>500</v>
      </c>
      <c r="G322" s="41"/>
      <c r="H322" s="41"/>
      <c r="I322" s="228"/>
      <c r="J322" s="41"/>
      <c r="K322" s="41"/>
      <c r="L322" s="45"/>
      <c r="M322" s="229"/>
      <c r="N322" s="230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135</v>
      </c>
      <c r="AU322" s="18" t="s">
        <v>80</v>
      </c>
    </row>
    <row r="323" s="2" customFormat="1" ht="16.5" customHeight="1">
      <c r="A323" s="39"/>
      <c r="B323" s="40"/>
      <c r="C323" s="264" t="s">
        <v>502</v>
      </c>
      <c r="D323" s="264" t="s">
        <v>277</v>
      </c>
      <c r="E323" s="265" t="s">
        <v>503</v>
      </c>
      <c r="F323" s="266" t="s">
        <v>504</v>
      </c>
      <c r="G323" s="267" t="s">
        <v>141</v>
      </c>
      <c r="H323" s="268">
        <v>14</v>
      </c>
      <c r="I323" s="269"/>
      <c r="J323" s="270">
        <f>ROUND(I323*H323,2)</f>
        <v>0</v>
      </c>
      <c r="K323" s="266" t="s">
        <v>132</v>
      </c>
      <c r="L323" s="271"/>
      <c r="M323" s="272" t="s">
        <v>19</v>
      </c>
      <c r="N323" s="273" t="s">
        <v>42</v>
      </c>
      <c r="O323" s="85"/>
      <c r="P323" s="222">
        <f>O323*H323</f>
        <v>0</v>
      </c>
      <c r="Q323" s="222">
        <v>0.00035</v>
      </c>
      <c r="R323" s="222">
        <f>Q323*H323</f>
        <v>0.0048999999999999998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181</v>
      </c>
      <c r="AT323" s="224" t="s">
        <v>277</v>
      </c>
      <c r="AU323" s="224" t="s">
        <v>80</v>
      </c>
      <c r="AY323" s="18" t="s">
        <v>126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8" t="s">
        <v>78</v>
      </c>
      <c r="BK323" s="225">
        <f>ROUND(I323*H323,2)</f>
        <v>0</v>
      </c>
      <c r="BL323" s="18" t="s">
        <v>133</v>
      </c>
      <c r="BM323" s="224" t="s">
        <v>505</v>
      </c>
    </row>
    <row r="324" s="2" customFormat="1">
      <c r="A324" s="39"/>
      <c r="B324" s="40"/>
      <c r="C324" s="41"/>
      <c r="D324" s="226" t="s">
        <v>135</v>
      </c>
      <c r="E324" s="41"/>
      <c r="F324" s="227" t="s">
        <v>504</v>
      </c>
      <c r="G324" s="41"/>
      <c r="H324" s="41"/>
      <c r="I324" s="228"/>
      <c r="J324" s="41"/>
      <c r="K324" s="41"/>
      <c r="L324" s="45"/>
      <c r="M324" s="229"/>
      <c r="N324" s="230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135</v>
      </c>
      <c r="AU324" s="18" t="s">
        <v>80</v>
      </c>
    </row>
    <row r="325" s="2" customFormat="1" ht="16.5" customHeight="1">
      <c r="A325" s="39"/>
      <c r="B325" s="40"/>
      <c r="C325" s="264" t="s">
        <v>506</v>
      </c>
      <c r="D325" s="264" t="s">
        <v>277</v>
      </c>
      <c r="E325" s="265" t="s">
        <v>507</v>
      </c>
      <c r="F325" s="266" t="s">
        <v>508</v>
      </c>
      <c r="G325" s="267" t="s">
        <v>177</v>
      </c>
      <c r="H325" s="268">
        <v>4</v>
      </c>
      <c r="I325" s="269"/>
      <c r="J325" s="270">
        <f>ROUND(I325*H325,2)</f>
        <v>0</v>
      </c>
      <c r="K325" s="266" t="s">
        <v>132</v>
      </c>
      <c r="L325" s="271"/>
      <c r="M325" s="272" t="s">
        <v>19</v>
      </c>
      <c r="N325" s="273" t="s">
        <v>42</v>
      </c>
      <c r="O325" s="85"/>
      <c r="P325" s="222">
        <f>O325*H325</f>
        <v>0</v>
      </c>
      <c r="Q325" s="222">
        <v>8.0000000000000007E-05</v>
      </c>
      <c r="R325" s="222">
        <f>Q325*H325</f>
        <v>0.00032000000000000003</v>
      </c>
      <c r="S325" s="222">
        <v>0</v>
      </c>
      <c r="T325" s="223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4" t="s">
        <v>181</v>
      </c>
      <c r="AT325" s="224" t="s">
        <v>277</v>
      </c>
      <c r="AU325" s="224" t="s">
        <v>80</v>
      </c>
      <c r="AY325" s="18" t="s">
        <v>126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8" t="s">
        <v>78</v>
      </c>
      <c r="BK325" s="225">
        <f>ROUND(I325*H325,2)</f>
        <v>0</v>
      </c>
      <c r="BL325" s="18" t="s">
        <v>133</v>
      </c>
      <c r="BM325" s="224" t="s">
        <v>509</v>
      </c>
    </row>
    <row r="326" s="2" customFormat="1">
      <c r="A326" s="39"/>
      <c r="B326" s="40"/>
      <c r="C326" s="41"/>
      <c r="D326" s="226" t="s">
        <v>135</v>
      </c>
      <c r="E326" s="41"/>
      <c r="F326" s="227" t="s">
        <v>508</v>
      </c>
      <c r="G326" s="41"/>
      <c r="H326" s="41"/>
      <c r="I326" s="228"/>
      <c r="J326" s="41"/>
      <c r="K326" s="41"/>
      <c r="L326" s="45"/>
      <c r="M326" s="229"/>
      <c r="N326" s="230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135</v>
      </c>
      <c r="AU326" s="18" t="s">
        <v>80</v>
      </c>
    </row>
    <row r="327" s="2" customFormat="1" ht="24.15" customHeight="1">
      <c r="A327" s="39"/>
      <c r="B327" s="40"/>
      <c r="C327" s="264" t="s">
        <v>510</v>
      </c>
      <c r="D327" s="264" t="s">
        <v>277</v>
      </c>
      <c r="E327" s="265" t="s">
        <v>511</v>
      </c>
      <c r="F327" s="266" t="s">
        <v>512</v>
      </c>
      <c r="G327" s="267" t="s">
        <v>513</v>
      </c>
      <c r="H327" s="268">
        <v>0.040000000000000001</v>
      </c>
      <c r="I327" s="269"/>
      <c r="J327" s="270">
        <f>ROUND(I327*H327,2)</f>
        <v>0</v>
      </c>
      <c r="K327" s="266" t="s">
        <v>132</v>
      </c>
      <c r="L327" s="271"/>
      <c r="M327" s="272" t="s">
        <v>19</v>
      </c>
      <c r="N327" s="273" t="s">
        <v>42</v>
      </c>
      <c r="O327" s="85"/>
      <c r="P327" s="222">
        <f>O327*H327</f>
        <v>0</v>
      </c>
      <c r="Q327" s="222">
        <v>0.00050000000000000001</v>
      </c>
      <c r="R327" s="222">
        <f>Q327*H327</f>
        <v>2.0000000000000002E-05</v>
      </c>
      <c r="S327" s="222">
        <v>0</v>
      </c>
      <c r="T327" s="223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4" t="s">
        <v>181</v>
      </c>
      <c r="AT327" s="224" t="s">
        <v>277</v>
      </c>
      <c r="AU327" s="224" t="s">
        <v>80</v>
      </c>
      <c r="AY327" s="18" t="s">
        <v>126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8" t="s">
        <v>78</v>
      </c>
      <c r="BK327" s="225">
        <f>ROUND(I327*H327,2)</f>
        <v>0</v>
      </c>
      <c r="BL327" s="18" t="s">
        <v>133</v>
      </c>
      <c r="BM327" s="224" t="s">
        <v>514</v>
      </c>
    </row>
    <row r="328" s="2" customFormat="1">
      <c r="A328" s="39"/>
      <c r="B328" s="40"/>
      <c r="C328" s="41"/>
      <c r="D328" s="226" t="s">
        <v>135</v>
      </c>
      <c r="E328" s="41"/>
      <c r="F328" s="227" t="s">
        <v>512</v>
      </c>
      <c r="G328" s="41"/>
      <c r="H328" s="41"/>
      <c r="I328" s="228"/>
      <c r="J328" s="41"/>
      <c r="K328" s="41"/>
      <c r="L328" s="45"/>
      <c r="M328" s="229"/>
      <c r="N328" s="230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135</v>
      </c>
      <c r="AU328" s="18" t="s">
        <v>80</v>
      </c>
    </row>
    <row r="329" s="2" customFormat="1" ht="16.5" customHeight="1">
      <c r="A329" s="39"/>
      <c r="B329" s="40"/>
      <c r="C329" s="213" t="s">
        <v>515</v>
      </c>
      <c r="D329" s="213" t="s">
        <v>128</v>
      </c>
      <c r="E329" s="214" t="s">
        <v>516</v>
      </c>
      <c r="F329" s="215" t="s">
        <v>517</v>
      </c>
      <c r="G329" s="216" t="s">
        <v>131</v>
      </c>
      <c r="H329" s="217">
        <v>7.4000000000000004</v>
      </c>
      <c r="I329" s="218"/>
      <c r="J329" s="219">
        <f>ROUND(I329*H329,2)</f>
        <v>0</v>
      </c>
      <c r="K329" s="215" t="s">
        <v>132</v>
      </c>
      <c r="L329" s="45"/>
      <c r="M329" s="220" t="s">
        <v>19</v>
      </c>
      <c r="N329" s="221" t="s">
        <v>42</v>
      </c>
      <c r="O329" s="85"/>
      <c r="P329" s="222">
        <f>O329*H329</f>
        <v>0</v>
      </c>
      <c r="Q329" s="222">
        <v>0.0014499999999999999</v>
      </c>
      <c r="R329" s="222">
        <f>Q329*H329</f>
        <v>0.01073</v>
      </c>
      <c r="S329" s="222">
        <v>0</v>
      </c>
      <c r="T329" s="223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4" t="s">
        <v>133</v>
      </c>
      <c r="AT329" s="224" t="s">
        <v>128</v>
      </c>
      <c r="AU329" s="224" t="s">
        <v>80</v>
      </c>
      <c r="AY329" s="18" t="s">
        <v>126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8" t="s">
        <v>78</v>
      </c>
      <c r="BK329" s="225">
        <f>ROUND(I329*H329,2)</f>
        <v>0</v>
      </c>
      <c r="BL329" s="18" t="s">
        <v>133</v>
      </c>
      <c r="BM329" s="224" t="s">
        <v>518</v>
      </c>
    </row>
    <row r="330" s="2" customFormat="1">
      <c r="A330" s="39"/>
      <c r="B330" s="40"/>
      <c r="C330" s="41"/>
      <c r="D330" s="226" t="s">
        <v>135</v>
      </c>
      <c r="E330" s="41"/>
      <c r="F330" s="227" t="s">
        <v>519</v>
      </c>
      <c r="G330" s="41"/>
      <c r="H330" s="41"/>
      <c r="I330" s="228"/>
      <c r="J330" s="41"/>
      <c r="K330" s="41"/>
      <c r="L330" s="45"/>
      <c r="M330" s="229"/>
      <c r="N330" s="230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135</v>
      </c>
      <c r="AU330" s="18" t="s">
        <v>80</v>
      </c>
    </row>
    <row r="331" s="2" customFormat="1">
      <c r="A331" s="39"/>
      <c r="B331" s="40"/>
      <c r="C331" s="41"/>
      <c r="D331" s="226" t="s">
        <v>137</v>
      </c>
      <c r="E331" s="41"/>
      <c r="F331" s="231" t="s">
        <v>520</v>
      </c>
      <c r="G331" s="41"/>
      <c r="H331" s="41"/>
      <c r="I331" s="228"/>
      <c r="J331" s="41"/>
      <c r="K331" s="41"/>
      <c r="L331" s="45"/>
      <c r="M331" s="229"/>
      <c r="N331" s="230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137</v>
      </c>
      <c r="AU331" s="18" t="s">
        <v>80</v>
      </c>
    </row>
    <row r="332" s="13" customFormat="1">
      <c r="A332" s="13"/>
      <c r="B332" s="232"/>
      <c r="C332" s="233"/>
      <c r="D332" s="226" t="s">
        <v>151</v>
      </c>
      <c r="E332" s="234" t="s">
        <v>19</v>
      </c>
      <c r="F332" s="235" t="s">
        <v>521</v>
      </c>
      <c r="G332" s="233"/>
      <c r="H332" s="236">
        <v>7.4000000000000004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151</v>
      </c>
      <c r="AU332" s="242" t="s">
        <v>80</v>
      </c>
      <c r="AV332" s="13" t="s">
        <v>80</v>
      </c>
      <c r="AW332" s="13" t="s">
        <v>32</v>
      </c>
      <c r="AX332" s="13" t="s">
        <v>78</v>
      </c>
      <c r="AY332" s="242" t="s">
        <v>126</v>
      </c>
    </row>
    <row r="333" s="2" customFormat="1" ht="16.5" customHeight="1">
      <c r="A333" s="39"/>
      <c r="B333" s="40"/>
      <c r="C333" s="213" t="s">
        <v>522</v>
      </c>
      <c r="D333" s="213" t="s">
        <v>128</v>
      </c>
      <c r="E333" s="214" t="s">
        <v>523</v>
      </c>
      <c r="F333" s="215" t="s">
        <v>524</v>
      </c>
      <c r="G333" s="216" t="s">
        <v>177</v>
      </c>
      <c r="H333" s="217">
        <v>58</v>
      </c>
      <c r="I333" s="218"/>
      <c r="J333" s="219">
        <f>ROUND(I333*H333,2)</f>
        <v>0</v>
      </c>
      <c r="K333" s="215" t="s">
        <v>132</v>
      </c>
      <c r="L333" s="45"/>
      <c r="M333" s="220" t="s">
        <v>19</v>
      </c>
      <c r="N333" s="221" t="s">
        <v>42</v>
      </c>
      <c r="O333" s="85"/>
      <c r="P333" s="222">
        <f>O333*H333</f>
        <v>0</v>
      </c>
      <c r="Q333" s="222">
        <v>0.00064999999999999997</v>
      </c>
      <c r="R333" s="222">
        <f>Q333*H333</f>
        <v>0.037699999999999997</v>
      </c>
      <c r="S333" s="222">
        <v>0</v>
      </c>
      <c r="T333" s="223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4" t="s">
        <v>133</v>
      </c>
      <c r="AT333" s="224" t="s">
        <v>128</v>
      </c>
      <c r="AU333" s="224" t="s">
        <v>80</v>
      </c>
      <c r="AY333" s="18" t="s">
        <v>126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8" t="s">
        <v>78</v>
      </c>
      <c r="BK333" s="225">
        <f>ROUND(I333*H333,2)</f>
        <v>0</v>
      </c>
      <c r="BL333" s="18" t="s">
        <v>133</v>
      </c>
      <c r="BM333" s="224" t="s">
        <v>525</v>
      </c>
    </row>
    <row r="334" s="2" customFormat="1">
      <c r="A334" s="39"/>
      <c r="B334" s="40"/>
      <c r="C334" s="41"/>
      <c r="D334" s="226" t="s">
        <v>135</v>
      </c>
      <c r="E334" s="41"/>
      <c r="F334" s="227" t="s">
        <v>526</v>
      </c>
      <c r="G334" s="41"/>
      <c r="H334" s="41"/>
      <c r="I334" s="228"/>
      <c r="J334" s="41"/>
      <c r="K334" s="41"/>
      <c r="L334" s="45"/>
      <c r="M334" s="229"/>
      <c r="N334" s="230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135</v>
      </c>
      <c r="AU334" s="18" t="s">
        <v>80</v>
      </c>
    </row>
    <row r="335" s="2" customFormat="1">
      <c r="A335" s="39"/>
      <c r="B335" s="40"/>
      <c r="C335" s="41"/>
      <c r="D335" s="226" t="s">
        <v>137</v>
      </c>
      <c r="E335" s="41"/>
      <c r="F335" s="231" t="s">
        <v>527</v>
      </c>
      <c r="G335" s="41"/>
      <c r="H335" s="41"/>
      <c r="I335" s="228"/>
      <c r="J335" s="41"/>
      <c r="K335" s="41"/>
      <c r="L335" s="45"/>
      <c r="M335" s="229"/>
      <c r="N335" s="230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137</v>
      </c>
      <c r="AU335" s="18" t="s">
        <v>80</v>
      </c>
    </row>
    <row r="336" s="13" customFormat="1">
      <c r="A336" s="13"/>
      <c r="B336" s="232"/>
      <c r="C336" s="233"/>
      <c r="D336" s="226" t="s">
        <v>151</v>
      </c>
      <c r="E336" s="234" t="s">
        <v>19</v>
      </c>
      <c r="F336" s="235" t="s">
        <v>528</v>
      </c>
      <c r="G336" s="233"/>
      <c r="H336" s="236">
        <v>13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151</v>
      </c>
      <c r="AU336" s="242" t="s">
        <v>80</v>
      </c>
      <c r="AV336" s="13" t="s">
        <v>80</v>
      </c>
      <c r="AW336" s="13" t="s">
        <v>32</v>
      </c>
      <c r="AX336" s="13" t="s">
        <v>71</v>
      </c>
      <c r="AY336" s="242" t="s">
        <v>126</v>
      </c>
    </row>
    <row r="337" s="13" customFormat="1">
      <c r="A337" s="13"/>
      <c r="B337" s="232"/>
      <c r="C337" s="233"/>
      <c r="D337" s="226" t="s">
        <v>151</v>
      </c>
      <c r="E337" s="234" t="s">
        <v>19</v>
      </c>
      <c r="F337" s="235" t="s">
        <v>529</v>
      </c>
      <c r="G337" s="233"/>
      <c r="H337" s="236">
        <v>45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151</v>
      </c>
      <c r="AU337" s="242" t="s">
        <v>80</v>
      </c>
      <c r="AV337" s="13" t="s">
        <v>80</v>
      </c>
      <c r="AW337" s="13" t="s">
        <v>32</v>
      </c>
      <c r="AX337" s="13" t="s">
        <v>71</v>
      </c>
      <c r="AY337" s="242" t="s">
        <v>126</v>
      </c>
    </row>
    <row r="338" s="14" customFormat="1">
      <c r="A338" s="14"/>
      <c r="B338" s="243"/>
      <c r="C338" s="244"/>
      <c r="D338" s="226" t="s">
        <v>151</v>
      </c>
      <c r="E338" s="245" t="s">
        <v>19</v>
      </c>
      <c r="F338" s="246" t="s">
        <v>160</v>
      </c>
      <c r="G338" s="244"/>
      <c r="H338" s="247">
        <v>58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151</v>
      </c>
      <c r="AU338" s="253" t="s">
        <v>80</v>
      </c>
      <c r="AV338" s="14" t="s">
        <v>133</v>
      </c>
      <c r="AW338" s="14" t="s">
        <v>32</v>
      </c>
      <c r="AX338" s="14" t="s">
        <v>78</v>
      </c>
      <c r="AY338" s="253" t="s">
        <v>126</v>
      </c>
    </row>
    <row r="339" s="2" customFormat="1" ht="16.5" customHeight="1">
      <c r="A339" s="39"/>
      <c r="B339" s="40"/>
      <c r="C339" s="213" t="s">
        <v>530</v>
      </c>
      <c r="D339" s="213" t="s">
        <v>128</v>
      </c>
      <c r="E339" s="214" t="s">
        <v>531</v>
      </c>
      <c r="F339" s="215" t="s">
        <v>532</v>
      </c>
      <c r="G339" s="216" t="s">
        <v>131</v>
      </c>
      <c r="H339" s="217">
        <v>14.07</v>
      </c>
      <c r="I339" s="218"/>
      <c r="J339" s="219">
        <f>ROUND(I339*H339,2)</f>
        <v>0</v>
      </c>
      <c r="K339" s="215" t="s">
        <v>132</v>
      </c>
      <c r="L339" s="45"/>
      <c r="M339" s="220" t="s">
        <v>19</v>
      </c>
      <c r="N339" s="221" t="s">
        <v>42</v>
      </c>
      <c r="O339" s="85"/>
      <c r="P339" s="222">
        <f>O339*H339</f>
        <v>0</v>
      </c>
      <c r="Q339" s="222">
        <v>0.0025999999999999999</v>
      </c>
      <c r="R339" s="222">
        <f>Q339*H339</f>
        <v>0.036581999999999996</v>
      </c>
      <c r="S339" s="222">
        <v>0</v>
      </c>
      <c r="T339" s="223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4" t="s">
        <v>133</v>
      </c>
      <c r="AT339" s="224" t="s">
        <v>128</v>
      </c>
      <c r="AU339" s="224" t="s">
        <v>80</v>
      </c>
      <c r="AY339" s="18" t="s">
        <v>126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8" t="s">
        <v>78</v>
      </c>
      <c r="BK339" s="225">
        <f>ROUND(I339*H339,2)</f>
        <v>0</v>
      </c>
      <c r="BL339" s="18" t="s">
        <v>133</v>
      </c>
      <c r="BM339" s="224" t="s">
        <v>533</v>
      </c>
    </row>
    <row r="340" s="2" customFormat="1">
      <c r="A340" s="39"/>
      <c r="B340" s="40"/>
      <c r="C340" s="41"/>
      <c r="D340" s="226" t="s">
        <v>135</v>
      </c>
      <c r="E340" s="41"/>
      <c r="F340" s="227" t="s">
        <v>534</v>
      </c>
      <c r="G340" s="41"/>
      <c r="H340" s="41"/>
      <c r="I340" s="228"/>
      <c r="J340" s="41"/>
      <c r="K340" s="41"/>
      <c r="L340" s="45"/>
      <c r="M340" s="229"/>
      <c r="N340" s="230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135</v>
      </c>
      <c r="AU340" s="18" t="s">
        <v>80</v>
      </c>
    </row>
    <row r="341" s="2" customFormat="1">
      <c r="A341" s="39"/>
      <c r="B341" s="40"/>
      <c r="C341" s="41"/>
      <c r="D341" s="226" t="s">
        <v>137</v>
      </c>
      <c r="E341" s="41"/>
      <c r="F341" s="231" t="s">
        <v>527</v>
      </c>
      <c r="G341" s="41"/>
      <c r="H341" s="41"/>
      <c r="I341" s="228"/>
      <c r="J341" s="41"/>
      <c r="K341" s="41"/>
      <c r="L341" s="45"/>
      <c r="M341" s="229"/>
      <c r="N341" s="230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137</v>
      </c>
      <c r="AU341" s="18" t="s">
        <v>80</v>
      </c>
    </row>
    <row r="342" s="13" customFormat="1">
      <c r="A342" s="13"/>
      <c r="B342" s="232"/>
      <c r="C342" s="233"/>
      <c r="D342" s="226" t="s">
        <v>151</v>
      </c>
      <c r="E342" s="234" t="s">
        <v>19</v>
      </c>
      <c r="F342" s="235" t="s">
        <v>535</v>
      </c>
      <c r="G342" s="233"/>
      <c r="H342" s="236">
        <v>14.07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151</v>
      </c>
      <c r="AU342" s="242" t="s">
        <v>80</v>
      </c>
      <c r="AV342" s="13" t="s">
        <v>80</v>
      </c>
      <c r="AW342" s="13" t="s">
        <v>32</v>
      </c>
      <c r="AX342" s="13" t="s">
        <v>78</v>
      </c>
      <c r="AY342" s="242" t="s">
        <v>126</v>
      </c>
    </row>
    <row r="343" s="2" customFormat="1" ht="16.5" customHeight="1">
      <c r="A343" s="39"/>
      <c r="B343" s="40"/>
      <c r="C343" s="213" t="s">
        <v>536</v>
      </c>
      <c r="D343" s="213" t="s">
        <v>128</v>
      </c>
      <c r="E343" s="214" t="s">
        <v>537</v>
      </c>
      <c r="F343" s="215" t="s">
        <v>538</v>
      </c>
      <c r="G343" s="216" t="s">
        <v>177</v>
      </c>
      <c r="H343" s="217">
        <v>58</v>
      </c>
      <c r="I343" s="218"/>
      <c r="J343" s="219">
        <f>ROUND(I343*H343,2)</f>
        <v>0</v>
      </c>
      <c r="K343" s="215" t="s">
        <v>132</v>
      </c>
      <c r="L343" s="45"/>
      <c r="M343" s="220" t="s">
        <v>19</v>
      </c>
      <c r="N343" s="221" t="s">
        <v>42</v>
      </c>
      <c r="O343" s="85"/>
      <c r="P343" s="222">
        <f>O343*H343</f>
        <v>0</v>
      </c>
      <c r="Q343" s="222">
        <v>0</v>
      </c>
      <c r="R343" s="222">
        <f>Q343*H343</f>
        <v>0</v>
      </c>
      <c r="S343" s="222">
        <v>0</v>
      </c>
      <c r="T343" s="223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4" t="s">
        <v>133</v>
      </c>
      <c r="AT343" s="224" t="s">
        <v>128</v>
      </c>
      <c r="AU343" s="224" t="s">
        <v>80</v>
      </c>
      <c r="AY343" s="18" t="s">
        <v>126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8" t="s">
        <v>78</v>
      </c>
      <c r="BK343" s="225">
        <f>ROUND(I343*H343,2)</f>
        <v>0</v>
      </c>
      <c r="BL343" s="18" t="s">
        <v>133</v>
      </c>
      <c r="BM343" s="224" t="s">
        <v>539</v>
      </c>
    </row>
    <row r="344" s="2" customFormat="1">
      <c r="A344" s="39"/>
      <c r="B344" s="40"/>
      <c r="C344" s="41"/>
      <c r="D344" s="226" t="s">
        <v>135</v>
      </c>
      <c r="E344" s="41"/>
      <c r="F344" s="227" t="s">
        <v>540</v>
      </c>
      <c r="G344" s="41"/>
      <c r="H344" s="41"/>
      <c r="I344" s="228"/>
      <c r="J344" s="41"/>
      <c r="K344" s="41"/>
      <c r="L344" s="45"/>
      <c r="M344" s="229"/>
      <c r="N344" s="230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135</v>
      </c>
      <c r="AU344" s="18" t="s">
        <v>80</v>
      </c>
    </row>
    <row r="345" s="2" customFormat="1">
      <c r="A345" s="39"/>
      <c r="B345" s="40"/>
      <c r="C345" s="41"/>
      <c r="D345" s="226" t="s">
        <v>137</v>
      </c>
      <c r="E345" s="41"/>
      <c r="F345" s="231" t="s">
        <v>541</v>
      </c>
      <c r="G345" s="41"/>
      <c r="H345" s="41"/>
      <c r="I345" s="228"/>
      <c r="J345" s="41"/>
      <c r="K345" s="41"/>
      <c r="L345" s="45"/>
      <c r="M345" s="229"/>
      <c r="N345" s="230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137</v>
      </c>
      <c r="AU345" s="18" t="s">
        <v>80</v>
      </c>
    </row>
    <row r="346" s="2" customFormat="1" ht="16.5" customHeight="1">
      <c r="A346" s="39"/>
      <c r="B346" s="40"/>
      <c r="C346" s="213" t="s">
        <v>542</v>
      </c>
      <c r="D346" s="213" t="s">
        <v>128</v>
      </c>
      <c r="E346" s="214" t="s">
        <v>543</v>
      </c>
      <c r="F346" s="215" t="s">
        <v>544</v>
      </c>
      <c r="G346" s="216" t="s">
        <v>131</v>
      </c>
      <c r="H346" s="217">
        <v>21.469999999999999</v>
      </c>
      <c r="I346" s="218"/>
      <c r="J346" s="219">
        <f>ROUND(I346*H346,2)</f>
        <v>0</v>
      </c>
      <c r="K346" s="215" t="s">
        <v>132</v>
      </c>
      <c r="L346" s="45"/>
      <c r="M346" s="220" t="s">
        <v>19</v>
      </c>
      <c r="N346" s="221" t="s">
        <v>42</v>
      </c>
      <c r="O346" s="85"/>
      <c r="P346" s="222">
        <f>O346*H346</f>
        <v>0</v>
      </c>
      <c r="Q346" s="222">
        <v>1.0000000000000001E-05</v>
      </c>
      <c r="R346" s="222">
        <f>Q346*H346</f>
        <v>0.00021470000000000002</v>
      </c>
      <c r="S346" s="222">
        <v>0</v>
      </c>
      <c r="T346" s="223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4" t="s">
        <v>133</v>
      </c>
      <c r="AT346" s="224" t="s">
        <v>128</v>
      </c>
      <c r="AU346" s="224" t="s">
        <v>80</v>
      </c>
      <c r="AY346" s="18" t="s">
        <v>126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8" t="s">
        <v>78</v>
      </c>
      <c r="BK346" s="225">
        <f>ROUND(I346*H346,2)</f>
        <v>0</v>
      </c>
      <c r="BL346" s="18" t="s">
        <v>133</v>
      </c>
      <c r="BM346" s="224" t="s">
        <v>545</v>
      </c>
    </row>
    <row r="347" s="2" customFormat="1">
      <c r="A347" s="39"/>
      <c r="B347" s="40"/>
      <c r="C347" s="41"/>
      <c r="D347" s="226" t="s">
        <v>135</v>
      </c>
      <c r="E347" s="41"/>
      <c r="F347" s="227" t="s">
        <v>546</v>
      </c>
      <c r="G347" s="41"/>
      <c r="H347" s="41"/>
      <c r="I347" s="228"/>
      <c r="J347" s="41"/>
      <c r="K347" s="41"/>
      <c r="L347" s="45"/>
      <c r="M347" s="229"/>
      <c r="N347" s="230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135</v>
      </c>
      <c r="AU347" s="18" t="s">
        <v>80</v>
      </c>
    </row>
    <row r="348" s="2" customFormat="1">
      <c r="A348" s="39"/>
      <c r="B348" s="40"/>
      <c r="C348" s="41"/>
      <c r="D348" s="226" t="s">
        <v>137</v>
      </c>
      <c r="E348" s="41"/>
      <c r="F348" s="231" t="s">
        <v>541</v>
      </c>
      <c r="G348" s="41"/>
      <c r="H348" s="41"/>
      <c r="I348" s="228"/>
      <c r="J348" s="41"/>
      <c r="K348" s="41"/>
      <c r="L348" s="45"/>
      <c r="M348" s="229"/>
      <c r="N348" s="230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137</v>
      </c>
      <c r="AU348" s="18" t="s">
        <v>80</v>
      </c>
    </row>
    <row r="349" s="13" customFormat="1">
      <c r="A349" s="13"/>
      <c r="B349" s="232"/>
      <c r="C349" s="233"/>
      <c r="D349" s="226" t="s">
        <v>151</v>
      </c>
      <c r="E349" s="234" t="s">
        <v>19</v>
      </c>
      <c r="F349" s="235" t="s">
        <v>547</v>
      </c>
      <c r="G349" s="233"/>
      <c r="H349" s="236">
        <v>21.469999999999999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151</v>
      </c>
      <c r="AU349" s="242" t="s">
        <v>80</v>
      </c>
      <c r="AV349" s="13" t="s">
        <v>80</v>
      </c>
      <c r="AW349" s="13" t="s">
        <v>32</v>
      </c>
      <c r="AX349" s="13" t="s">
        <v>78</v>
      </c>
      <c r="AY349" s="242" t="s">
        <v>126</v>
      </c>
    </row>
    <row r="350" s="2" customFormat="1" ht="16.5" customHeight="1">
      <c r="A350" s="39"/>
      <c r="B350" s="40"/>
      <c r="C350" s="213" t="s">
        <v>548</v>
      </c>
      <c r="D350" s="213" t="s">
        <v>128</v>
      </c>
      <c r="E350" s="214" t="s">
        <v>549</v>
      </c>
      <c r="F350" s="215" t="s">
        <v>550</v>
      </c>
      <c r="G350" s="216" t="s">
        <v>177</v>
      </c>
      <c r="H350" s="217">
        <v>145.69999999999999</v>
      </c>
      <c r="I350" s="218"/>
      <c r="J350" s="219">
        <f>ROUND(I350*H350,2)</f>
        <v>0</v>
      </c>
      <c r="K350" s="215" t="s">
        <v>132</v>
      </c>
      <c r="L350" s="45"/>
      <c r="M350" s="220" t="s">
        <v>19</v>
      </c>
      <c r="N350" s="221" t="s">
        <v>42</v>
      </c>
      <c r="O350" s="85"/>
      <c r="P350" s="222">
        <f>O350*H350</f>
        <v>0</v>
      </c>
      <c r="Q350" s="222">
        <v>0.089779999999999999</v>
      </c>
      <c r="R350" s="222">
        <f>Q350*H350</f>
        <v>13.080945999999999</v>
      </c>
      <c r="S350" s="222">
        <v>0</v>
      </c>
      <c r="T350" s="223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4" t="s">
        <v>133</v>
      </c>
      <c r="AT350" s="224" t="s">
        <v>128</v>
      </c>
      <c r="AU350" s="224" t="s">
        <v>80</v>
      </c>
      <c r="AY350" s="18" t="s">
        <v>126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8" t="s">
        <v>78</v>
      </c>
      <c r="BK350" s="225">
        <f>ROUND(I350*H350,2)</f>
        <v>0</v>
      </c>
      <c r="BL350" s="18" t="s">
        <v>133</v>
      </c>
      <c r="BM350" s="224" t="s">
        <v>551</v>
      </c>
    </row>
    <row r="351" s="2" customFormat="1">
      <c r="A351" s="39"/>
      <c r="B351" s="40"/>
      <c r="C351" s="41"/>
      <c r="D351" s="226" t="s">
        <v>135</v>
      </c>
      <c r="E351" s="41"/>
      <c r="F351" s="227" t="s">
        <v>552</v>
      </c>
      <c r="G351" s="41"/>
      <c r="H351" s="41"/>
      <c r="I351" s="228"/>
      <c r="J351" s="41"/>
      <c r="K351" s="41"/>
      <c r="L351" s="45"/>
      <c r="M351" s="229"/>
      <c r="N351" s="230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135</v>
      </c>
      <c r="AU351" s="18" t="s">
        <v>80</v>
      </c>
    </row>
    <row r="352" s="2" customFormat="1">
      <c r="A352" s="39"/>
      <c r="B352" s="40"/>
      <c r="C352" s="41"/>
      <c r="D352" s="226" t="s">
        <v>137</v>
      </c>
      <c r="E352" s="41"/>
      <c r="F352" s="231" t="s">
        <v>553</v>
      </c>
      <c r="G352" s="41"/>
      <c r="H352" s="41"/>
      <c r="I352" s="228"/>
      <c r="J352" s="41"/>
      <c r="K352" s="41"/>
      <c r="L352" s="45"/>
      <c r="M352" s="229"/>
      <c r="N352" s="230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137</v>
      </c>
      <c r="AU352" s="18" t="s">
        <v>80</v>
      </c>
    </row>
    <row r="353" s="13" customFormat="1">
      <c r="A353" s="13"/>
      <c r="B353" s="232"/>
      <c r="C353" s="233"/>
      <c r="D353" s="226" t="s">
        <v>151</v>
      </c>
      <c r="E353" s="234" t="s">
        <v>19</v>
      </c>
      <c r="F353" s="235" t="s">
        <v>554</v>
      </c>
      <c r="G353" s="233"/>
      <c r="H353" s="236">
        <v>145.69999999999999</v>
      </c>
      <c r="I353" s="237"/>
      <c r="J353" s="233"/>
      <c r="K353" s="233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151</v>
      </c>
      <c r="AU353" s="242" t="s">
        <v>80</v>
      </c>
      <c r="AV353" s="13" t="s">
        <v>80</v>
      </c>
      <c r="AW353" s="13" t="s">
        <v>32</v>
      </c>
      <c r="AX353" s="13" t="s">
        <v>78</v>
      </c>
      <c r="AY353" s="242" t="s">
        <v>126</v>
      </c>
    </row>
    <row r="354" s="2" customFormat="1" ht="16.5" customHeight="1">
      <c r="A354" s="39"/>
      <c r="B354" s="40"/>
      <c r="C354" s="264" t="s">
        <v>555</v>
      </c>
      <c r="D354" s="264" t="s">
        <v>277</v>
      </c>
      <c r="E354" s="265" t="s">
        <v>556</v>
      </c>
      <c r="F354" s="266" t="s">
        <v>557</v>
      </c>
      <c r="G354" s="267" t="s">
        <v>131</v>
      </c>
      <c r="H354" s="268">
        <v>137.261</v>
      </c>
      <c r="I354" s="269"/>
      <c r="J354" s="270">
        <f>ROUND(I354*H354,2)</f>
        <v>0</v>
      </c>
      <c r="K354" s="266" t="s">
        <v>132</v>
      </c>
      <c r="L354" s="271"/>
      <c r="M354" s="272" t="s">
        <v>19</v>
      </c>
      <c r="N354" s="273" t="s">
        <v>42</v>
      </c>
      <c r="O354" s="85"/>
      <c r="P354" s="222">
        <f>O354*H354</f>
        <v>0</v>
      </c>
      <c r="Q354" s="222">
        <v>0.222</v>
      </c>
      <c r="R354" s="222">
        <f>Q354*H354</f>
        <v>30.471941999999999</v>
      </c>
      <c r="S354" s="222">
        <v>0</v>
      </c>
      <c r="T354" s="223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4" t="s">
        <v>181</v>
      </c>
      <c r="AT354" s="224" t="s">
        <v>277</v>
      </c>
      <c r="AU354" s="224" t="s">
        <v>80</v>
      </c>
      <c r="AY354" s="18" t="s">
        <v>126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8" t="s">
        <v>78</v>
      </c>
      <c r="BK354" s="225">
        <f>ROUND(I354*H354,2)</f>
        <v>0</v>
      </c>
      <c r="BL354" s="18" t="s">
        <v>133</v>
      </c>
      <c r="BM354" s="224" t="s">
        <v>558</v>
      </c>
    </row>
    <row r="355" s="2" customFormat="1">
      <c r="A355" s="39"/>
      <c r="B355" s="40"/>
      <c r="C355" s="41"/>
      <c r="D355" s="226" t="s">
        <v>135</v>
      </c>
      <c r="E355" s="41"/>
      <c r="F355" s="227" t="s">
        <v>557</v>
      </c>
      <c r="G355" s="41"/>
      <c r="H355" s="41"/>
      <c r="I355" s="228"/>
      <c r="J355" s="41"/>
      <c r="K355" s="41"/>
      <c r="L355" s="45"/>
      <c r="M355" s="229"/>
      <c r="N355" s="230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135</v>
      </c>
      <c r="AU355" s="18" t="s">
        <v>80</v>
      </c>
    </row>
    <row r="356" s="2" customFormat="1">
      <c r="A356" s="39"/>
      <c r="B356" s="40"/>
      <c r="C356" s="41"/>
      <c r="D356" s="226" t="s">
        <v>318</v>
      </c>
      <c r="E356" s="41"/>
      <c r="F356" s="231" t="s">
        <v>559</v>
      </c>
      <c r="G356" s="41"/>
      <c r="H356" s="41"/>
      <c r="I356" s="228"/>
      <c r="J356" s="41"/>
      <c r="K356" s="41"/>
      <c r="L356" s="45"/>
      <c r="M356" s="229"/>
      <c r="N356" s="230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318</v>
      </c>
      <c r="AU356" s="18" t="s">
        <v>80</v>
      </c>
    </row>
    <row r="357" s="13" customFormat="1">
      <c r="A357" s="13"/>
      <c r="B357" s="232"/>
      <c r="C357" s="233"/>
      <c r="D357" s="226" t="s">
        <v>151</v>
      </c>
      <c r="E357" s="234" t="s">
        <v>19</v>
      </c>
      <c r="F357" s="235" t="s">
        <v>560</v>
      </c>
      <c r="G357" s="233"/>
      <c r="H357" s="236">
        <v>122.40000000000001</v>
      </c>
      <c r="I357" s="237"/>
      <c r="J357" s="233"/>
      <c r="K357" s="233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151</v>
      </c>
      <c r="AU357" s="242" t="s">
        <v>80</v>
      </c>
      <c r="AV357" s="13" t="s">
        <v>80</v>
      </c>
      <c r="AW357" s="13" t="s">
        <v>32</v>
      </c>
      <c r="AX357" s="13" t="s">
        <v>71</v>
      </c>
      <c r="AY357" s="242" t="s">
        <v>126</v>
      </c>
    </row>
    <row r="358" s="13" customFormat="1">
      <c r="A358" s="13"/>
      <c r="B358" s="232"/>
      <c r="C358" s="233"/>
      <c r="D358" s="226" t="s">
        <v>151</v>
      </c>
      <c r="E358" s="234" t="s">
        <v>19</v>
      </c>
      <c r="F358" s="235" t="s">
        <v>561</v>
      </c>
      <c r="G358" s="233"/>
      <c r="H358" s="236">
        <v>14.861000000000001</v>
      </c>
      <c r="I358" s="237"/>
      <c r="J358" s="233"/>
      <c r="K358" s="233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151</v>
      </c>
      <c r="AU358" s="242" t="s">
        <v>80</v>
      </c>
      <c r="AV358" s="13" t="s">
        <v>80</v>
      </c>
      <c r="AW358" s="13" t="s">
        <v>32</v>
      </c>
      <c r="AX358" s="13" t="s">
        <v>71</v>
      </c>
      <c r="AY358" s="242" t="s">
        <v>126</v>
      </c>
    </row>
    <row r="359" s="14" customFormat="1">
      <c r="A359" s="14"/>
      <c r="B359" s="243"/>
      <c r="C359" s="244"/>
      <c r="D359" s="226" t="s">
        <v>151</v>
      </c>
      <c r="E359" s="245" t="s">
        <v>19</v>
      </c>
      <c r="F359" s="246" t="s">
        <v>160</v>
      </c>
      <c r="G359" s="244"/>
      <c r="H359" s="247">
        <v>137.261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151</v>
      </c>
      <c r="AU359" s="253" t="s">
        <v>80</v>
      </c>
      <c r="AV359" s="14" t="s">
        <v>133</v>
      </c>
      <c r="AW359" s="14" t="s">
        <v>32</v>
      </c>
      <c r="AX359" s="14" t="s">
        <v>78</v>
      </c>
      <c r="AY359" s="253" t="s">
        <v>126</v>
      </c>
    </row>
    <row r="360" s="2" customFormat="1" ht="16.5" customHeight="1">
      <c r="A360" s="39"/>
      <c r="B360" s="40"/>
      <c r="C360" s="213" t="s">
        <v>562</v>
      </c>
      <c r="D360" s="213" t="s">
        <v>128</v>
      </c>
      <c r="E360" s="214" t="s">
        <v>563</v>
      </c>
      <c r="F360" s="215" t="s">
        <v>564</v>
      </c>
      <c r="G360" s="216" t="s">
        <v>177</v>
      </c>
      <c r="H360" s="217">
        <v>131.19999999999999</v>
      </c>
      <c r="I360" s="218"/>
      <c r="J360" s="219">
        <f>ROUND(I360*H360,2)</f>
        <v>0</v>
      </c>
      <c r="K360" s="215" t="s">
        <v>132</v>
      </c>
      <c r="L360" s="45"/>
      <c r="M360" s="220" t="s">
        <v>19</v>
      </c>
      <c r="N360" s="221" t="s">
        <v>42</v>
      </c>
      <c r="O360" s="85"/>
      <c r="P360" s="222">
        <f>O360*H360</f>
        <v>0</v>
      </c>
      <c r="Q360" s="222">
        <v>0.15540000000000001</v>
      </c>
      <c r="R360" s="222">
        <f>Q360*H360</f>
        <v>20.388480000000001</v>
      </c>
      <c r="S360" s="222">
        <v>0</v>
      </c>
      <c r="T360" s="223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4" t="s">
        <v>133</v>
      </c>
      <c r="AT360" s="224" t="s">
        <v>128</v>
      </c>
      <c r="AU360" s="224" t="s">
        <v>80</v>
      </c>
      <c r="AY360" s="18" t="s">
        <v>126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8" t="s">
        <v>78</v>
      </c>
      <c r="BK360" s="225">
        <f>ROUND(I360*H360,2)</f>
        <v>0</v>
      </c>
      <c r="BL360" s="18" t="s">
        <v>133</v>
      </c>
      <c r="BM360" s="224" t="s">
        <v>565</v>
      </c>
    </row>
    <row r="361" s="2" customFormat="1">
      <c r="A361" s="39"/>
      <c r="B361" s="40"/>
      <c r="C361" s="41"/>
      <c r="D361" s="226" t="s">
        <v>135</v>
      </c>
      <c r="E361" s="41"/>
      <c r="F361" s="227" t="s">
        <v>566</v>
      </c>
      <c r="G361" s="41"/>
      <c r="H361" s="41"/>
      <c r="I361" s="228"/>
      <c r="J361" s="41"/>
      <c r="K361" s="41"/>
      <c r="L361" s="45"/>
      <c r="M361" s="229"/>
      <c r="N361" s="230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135</v>
      </c>
      <c r="AU361" s="18" t="s">
        <v>80</v>
      </c>
    </row>
    <row r="362" s="2" customFormat="1">
      <c r="A362" s="39"/>
      <c r="B362" s="40"/>
      <c r="C362" s="41"/>
      <c r="D362" s="226" t="s">
        <v>137</v>
      </c>
      <c r="E362" s="41"/>
      <c r="F362" s="231" t="s">
        <v>567</v>
      </c>
      <c r="G362" s="41"/>
      <c r="H362" s="41"/>
      <c r="I362" s="228"/>
      <c r="J362" s="41"/>
      <c r="K362" s="41"/>
      <c r="L362" s="45"/>
      <c r="M362" s="229"/>
      <c r="N362" s="230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137</v>
      </c>
      <c r="AU362" s="18" t="s">
        <v>80</v>
      </c>
    </row>
    <row r="363" s="2" customFormat="1" ht="16.5" customHeight="1">
      <c r="A363" s="39"/>
      <c r="B363" s="40"/>
      <c r="C363" s="264" t="s">
        <v>568</v>
      </c>
      <c r="D363" s="264" t="s">
        <v>277</v>
      </c>
      <c r="E363" s="265" t="s">
        <v>569</v>
      </c>
      <c r="F363" s="266" t="s">
        <v>570</v>
      </c>
      <c r="G363" s="267" t="s">
        <v>177</v>
      </c>
      <c r="H363" s="268">
        <v>102</v>
      </c>
      <c r="I363" s="269"/>
      <c r="J363" s="270">
        <f>ROUND(I363*H363,2)</f>
        <v>0</v>
      </c>
      <c r="K363" s="266" t="s">
        <v>132</v>
      </c>
      <c r="L363" s="271"/>
      <c r="M363" s="272" t="s">
        <v>19</v>
      </c>
      <c r="N363" s="273" t="s">
        <v>42</v>
      </c>
      <c r="O363" s="85"/>
      <c r="P363" s="222">
        <f>O363*H363</f>
        <v>0</v>
      </c>
      <c r="Q363" s="222">
        <v>0.080000000000000002</v>
      </c>
      <c r="R363" s="222">
        <f>Q363*H363</f>
        <v>8.1600000000000001</v>
      </c>
      <c r="S363" s="222">
        <v>0</v>
      </c>
      <c r="T363" s="223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4" t="s">
        <v>181</v>
      </c>
      <c r="AT363" s="224" t="s">
        <v>277</v>
      </c>
      <c r="AU363" s="224" t="s">
        <v>80</v>
      </c>
      <c r="AY363" s="18" t="s">
        <v>126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8" t="s">
        <v>78</v>
      </c>
      <c r="BK363" s="225">
        <f>ROUND(I363*H363,2)</f>
        <v>0</v>
      </c>
      <c r="BL363" s="18" t="s">
        <v>133</v>
      </c>
      <c r="BM363" s="224" t="s">
        <v>571</v>
      </c>
    </row>
    <row r="364" s="2" customFormat="1">
      <c r="A364" s="39"/>
      <c r="B364" s="40"/>
      <c r="C364" s="41"/>
      <c r="D364" s="226" t="s">
        <v>135</v>
      </c>
      <c r="E364" s="41"/>
      <c r="F364" s="227" t="s">
        <v>570</v>
      </c>
      <c r="G364" s="41"/>
      <c r="H364" s="41"/>
      <c r="I364" s="228"/>
      <c r="J364" s="41"/>
      <c r="K364" s="41"/>
      <c r="L364" s="45"/>
      <c r="M364" s="229"/>
      <c r="N364" s="230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135</v>
      </c>
      <c r="AU364" s="18" t="s">
        <v>80</v>
      </c>
    </row>
    <row r="365" s="13" customFormat="1">
      <c r="A365" s="13"/>
      <c r="B365" s="232"/>
      <c r="C365" s="233"/>
      <c r="D365" s="226" t="s">
        <v>151</v>
      </c>
      <c r="E365" s="234" t="s">
        <v>19</v>
      </c>
      <c r="F365" s="235" t="s">
        <v>572</v>
      </c>
      <c r="G365" s="233"/>
      <c r="H365" s="236">
        <v>102</v>
      </c>
      <c r="I365" s="237"/>
      <c r="J365" s="233"/>
      <c r="K365" s="233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151</v>
      </c>
      <c r="AU365" s="242" t="s">
        <v>80</v>
      </c>
      <c r="AV365" s="13" t="s">
        <v>80</v>
      </c>
      <c r="AW365" s="13" t="s">
        <v>32</v>
      </c>
      <c r="AX365" s="13" t="s">
        <v>78</v>
      </c>
      <c r="AY365" s="242" t="s">
        <v>126</v>
      </c>
    </row>
    <row r="366" s="2" customFormat="1" ht="16.5" customHeight="1">
      <c r="A366" s="39"/>
      <c r="B366" s="40"/>
      <c r="C366" s="264" t="s">
        <v>573</v>
      </c>
      <c r="D366" s="264" t="s">
        <v>277</v>
      </c>
      <c r="E366" s="265" t="s">
        <v>574</v>
      </c>
      <c r="F366" s="266" t="s">
        <v>575</v>
      </c>
      <c r="G366" s="267" t="s">
        <v>177</v>
      </c>
      <c r="H366" s="268">
        <v>24</v>
      </c>
      <c r="I366" s="269"/>
      <c r="J366" s="270">
        <f>ROUND(I366*H366,2)</f>
        <v>0</v>
      </c>
      <c r="K366" s="266" t="s">
        <v>132</v>
      </c>
      <c r="L366" s="271"/>
      <c r="M366" s="272" t="s">
        <v>19</v>
      </c>
      <c r="N366" s="273" t="s">
        <v>42</v>
      </c>
      <c r="O366" s="85"/>
      <c r="P366" s="222">
        <f>O366*H366</f>
        <v>0</v>
      </c>
      <c r="Q366" s="222">
        <v>0.048300000000000003</v>
      </c>
      <c r="R366" s="222">
        <f>Q366*H366</f>
        <v>1.1592</v>
      </c>
      <c r="S366" s="222">
        <v>0</v>
      </c>
      <c r="T366" s="223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4" t="s">
        <v>181</v>
      </c>
      <c r="AT366" s="224" t="s">
        <v>277</v>
      </c>
      <c r="AU366" s="224" t="s">
        <v>80</v>
      </c>
      <c r="AY366" s="18" t="s">
        <v>126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8" t="s">
        <v>78</v>
      </c>
      <c r="BK366" s="225">
        <f>ROUND(I366*H366,2)</f>
        <v>0</v>
      </c>
      <c r="BL366" s="18" t="s">
        <v>133</v>
      </c>
      <c r="BM366" s="224" t="s">
        <v>576</v>
      </c>
    </row>
    <row r="367" s="2" customFormat="1">
      <c r="A367" s="39"/>
      <c r="B367" s="40"/>
      <c r="C367" s="41"/>
      <c r="D367" s="226" t="s">
        <v>135</v>
      </c>
      <c r="E367" s="41"/>
      <c r="F367" s="227" t="s">
        <v>575</v>
      </c>
      <c r="G367" s="41"/>
      <c r="H367" s="41"/>
      <c r="I367" s="228"/>
      <c r="J367" s="41"/>
      <c r="K367" s="41"/>
      <c r="L367" s="45"/>
      <c r="M367" s="229"/>
      <c r="N367" s="230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135</v>
      </c>
      <c r="AU367" s="18" t="s">
        <v>80</v>
      </c>
    </row>
    <row r="368" s="13" customFormat="1">
      <c r="A368" s="13"/>
      <c r="B368" s="232"/>
      <c r="C368" s="233"/>
      <c r="D368" s="226" t="s">
        <v>151</v>
      </c>
      <c r="E368" s="234" t="s">
        <v>19</v>
      </c>
      <c r="F368" s="235" t="s">
        <v>577</v>
      </c>
      <c r="G368" s="233"/>
      <c r="H368" s="236">
        <v>24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151</v>
      </c>
      <c r="AU368" s="242" t="s">
        <v>80</v>
      </c>
      <c r="AV368" s="13" t="s">
        <v>80</v>
      </c>
      <c r="AW368" s="13" t="s">
        <v>32</v>
      </c>
      <c r="AX368" s="13" t="s">
        <v>78</v>
      </c>
      <c r="AY368" s="242" t="s">
        <v>126</v>
      </c>
    </row>
    <row r="369" s="2" customFormat="1" ht="16.5" customHeight="1">
      <c r="A369" s="39"/>
      <c r="B369" s="40"/>
      <c r="C369" s="264" t="s">
        <v>578</v>
      </c>
      <c r="D369" s="264" t="s">
        <v>277</v>
      </c>
      <c r="E369" s="265" t="s">
        <v>579</v>
      </c>
      <c r="F369" s="266" t="s">
        <v>580</v>
      </c>
      <c r="G369" s="267" t="s">
        <v>177</v>
      </c>
      <c r="H369" s="268">
        <v>8</v>
      </c>
      <c r="I369" s="269"/>
      <c r="J369" s="270">
        <f>ROUND(I369*H369,2)</f>
        <v>0</v>
      </c>
      <c r="K369" s="266" t="s">
        <v>132</v>
      </c>
      <c r="L369" s="271"/>
      <c r="M369" s="272" t="s">
        <v>19</v>
      </c>
      <c r="N369" s="273" t="s">
        <v>42</v>
      </c>
      <c r="O369" s="85"/>
      <c r="P369" s="222">
        <f>O369*H369</f>
        <v>0</v>
      </c>
      <c r="Q369" s="222">
        <v>0.065670000000000006</v>
      </c>
      <c r="R369" s="222">
        <f>Q369*H369</f>
        <v>0.52536000000000005</v>
      </c>
      <c r="S369" s="222">
        <v>0</v>
      </c>
      <c r="T369" s="223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4" t="s">
        <v>181</v>
      </c>
      <c r="AT369" s="224" t="s">
        <v>277</v>
      </c>
      <c r="AU369" s="224" t="s">
        <v>80</v>
      </c>
      <c r="AY369" s="18" t="s">
        <v>126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8" t="s">
        <v>78</v>
      </c>
      <c r="BK369" s="225">
        <f>ROUND(I369*H369,2)</f>
        <v>0</v>
      </c>
      <c r="BL369" s="18" t="s">
        <v>133</v>
      </c>
      <c r="BM369" s="224" t="s">
        <v>581</v>
      </c>
    </row>
    <row r="370" s="2" customFormat="1">
      <c r="A370" s="39"/>
      <c r="B370" s="40"/>
      <c r="C370" s="41"/>
      <c r="D370" s="226" t="s">
        <v>135</v>
      </c>
      <c r="E370" s="41"/>
      <c r="F370" s="227" t="s">
        <v>580</v>
      </c>
      <c r="G370" s="41"/>
      <c r="H370" s="41"/>
      <c r="I370" s="228"/>
      <c r="J370" s="41"/>
      <c r="K370" s="41"/>
      <c r="L370" s="45"/>
      <c r="M370" s="229"/>
      <c r="N370" s="230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135</v>
      </c>
      <c r="AU370" s="18" t="s">
        <v>80</v>
      </c>
    </row>
    <row r="371" s="13" customFormat="1">
      <c r="A371" s="13"/>
      <c r="B371" s="232"/>
      <c r="C371" s="233"/>
      <c r="D371" s="226" t="s">
        <v>151</v>
      </c>
      <c r="E371" s="234" t="s">
        <v>19</v>
      </c>
      <c r="F371" s="235" t="s">
        <v>582</v>
      </c>
      <c r="G371" s="233"/>
      <c r="H371" s="236">
        <v>8</v>
      </c>
      <c r="I371" s="237"/>
      <c r="J371" s="233"/>
      <c r="K371" s="233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151</v>
      </c>
      <c r="AU371" s="242" t="s">
        <v>80</v>
      </c>
      <c r="AV371" s="13" t="s">
        <v>80</v>
      </c>
      <c r="AW371" s="13" t="s">
        <v>32</v>
      </c>
      <c r="AX371" s="13" t="s">
        <v>78</v>
      </c>
      <c r="AY371" s="242" t="s">
        <v>126</v>
      </c>
    </row>
    <row r="372" s="2" customFormat="1" ht="16.5" customHeight="1">
      <c r="A372" s="39"/>
      <c r="B372" s="40"/>
      <c r="C372" s="213" t="s">
        <v>583</v>
      </c>
      <c r="D372" s="213" t="s">
        <v>128</v>
      </c>
      <c r="E372" s="214" t="s">
        <v>584</v>
      </c>
      <c r="F372" s="215" t="s">
        <v>585</v>
      </c>
      <c r="G372" s="216" t="s">
        <v>177</v>
      </c>
      <c r="H372" s="217">
        <v>17</v>
      </c>
      <c r="I372" s="218"/>
      <c r="J372" s="219">
        <f>ROUND(I372*H372,2)</f>
        <v>0</v>
      </c>
      <c r="K372" s="215" t="s">
        <v>132</v>
      </c>
      <c r="L372" s="45"/>
      <c r="M372" s="220" t="s">
        <v>19</v>
      </c>
      <c r="N372" s="221" t="s">
        <v>42</v>
      </c>
      <c r="O372" s="85"/>
      <c r="P372" s="222">
        <f>O372*H372</f>
        <v>0</v>
      </c>
      <c r="Q372" s="222">
        <v>0.20646999999999999</v>
      </c>
      <c r="R372" s="222">
        <f>Q372*H372</f>
        <v>3.5099899999999997</v>
      </c>
      <c r="S372" s="222">
        <v>0</v>
      </c>
      <c r="T372" s="223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4" t="s">
        <v>133</v>
      </c>
      <c r="AT372" s="224" t="s">
        <v>128</v>
      </c>
      <c r="AU372" s="224" t="s">
        <v>80</v>
      </c>
      <c r="AY372" s="18" t="s">
        <v>126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8" t="s">
        <v>78</v>
      </c>
      <c r="BK372" s="225">
        <f>ROUND(I372*H372,2)</f>
        <v>0</v>
      </c>
      <c r="BL372" s="18" t="s">
        <v>133</v>
      </c>
      <c r="BM372" s="224" t="s">
        <v>586</v>
      </c>
    </row>
    <row r="373" s="2" customFormat="1">
      <c r="A373" s="39"/>
      <c r="B373" s="40"/>
      <c r="C373" s="41"/>
      <c r="D373" s="226" t="s">
        <v>135</v>
      </c>
      <c r="E373" s="41"/>
      <c r="F373" s="227" t="s">
        <v>587</v>
      </c>
      <c r="G373" s="41"/>
      <c r="H373" s="41"/>
      <c r="I373" s="228"/>
      <c r="J373" s="41"/>
      <c r="K373" s="41"/>
      <c r="L373" s="45"/>
      <c r="M373" s="229"/>
      <c r="N373" s="230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135</v>
      </c>
      <c r="AU373" s="18" t="s">
        <v>80</v>
      </c>
    </row>
    <row r="374" s="2" customFormat="1">
      <c r="A374" s="39"/>
      <c r="B374" s="40"/>
      <c r="C374" s="41"/>
      <c r="D374" s="226" t="s">
        <v>137</v>
      </c>
      <c r="E374" s="41"/>
      <c r="F374" s="231" t="s">
        <v>588</v>
      </c>
      <c r="G374" s="41"/>
      <c r="H374" s="41"/>
      <c r="I374" s="228"/>
      <c r="J374" s="41"/>
      <c r="K374" s="41"/>
      <c r="L374" s="45"/>
      <c r="M374" s="229"/>
      <c r="N374" s="230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137</v>
      </c>
      <c r="AU374" s="18" t="s">
        <v>80</v>
      </c>
    </row>
    <row r="375" s="2" customFormat="1" ht="16.5" customHeight="1">
      <c r="A375" s="39"/>
      <c r="B375" s="40"/>
      <c r="C375" s="264" t="s">
        <v>589</v>
      </c>
      <c r="D375" s="264" t="s">
        <v>277</v>
      </c>
      <c r="E375" s="265" t="s">
        <v>590</v>
      </c>
      <c r="F375" s="266" t="s">
        <v>591</v>
      </c>
      <c r="G375" s="267" t="s">
        <v>177</v>
      </c>
      <c r="H375" s="268">
        <v>13</v>
      </c>
      <c r="I375" s="269"/>
      <c r="J375" s="270">
        <f>ROUND(I375*H375,2)</f>
        <v>0</v>
      </c>
      <c r="K375" s="266" t="s">
        <v>132</v>
      </c>
      <c r="L375" s="271"/>
      <c r="M375" s="272" t="s">
        <v>19</v>
      </c>
      <c r="N375" s="273" t="s">
        <v>42</v>
      </c>
      <c r="O375" s="85"/>
      <c r="P375" s="222">
        <f>O375*H375</f>
        <v>0</v>
      </c>
      <c r="Q375" s="222">
        <v>0.22500000000000001</v>
      </c>
      <c r="R375" s="222">
        <f>Q375*H375</f>
        <v>2.9250000000000003</v>
      </c>
      <c r="S375" s="222">
        <v>0</v>
      </c>
      <c r="T375" s="223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4" t="s">
        <v>181</v>
      </c>
      <c r="AT375" s="224" t="s">
        <v>277</v>
      </c>
      <c r="AU375" s="224" t="s">
        <v>80</v>
      </c>
      <c r="AY375" s="18" t="s">
        <v>126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8" t="s">
        <v>78</v>
      </c>
      <c r="BK375" s="225">
        <f>ROUND(I375*H375,2)</f>
        <v>0</v>
      </c>
      <c r="BL375" s="18" t="s">
        <v>133</v>
      </c>
      <c r="BM375" s="224" t="s">
        <v>592</v>
      </c>
    </row>
    <row r="376" s="2" customFormat="1">
      <c r="A376" s="39"/>
      <c r="B376" s="40"/>
      <c r="C376" s="41"/>
      <c r="D376" s="226" t="s">
        <v>135</v>
      </c>
      <c r="E376" s="41"/>
      <c r="F376" s="227" t="s">
        <v>591</v>
      </c>
      <c r="G376" s="41"/>
      <c r="H376" s="41"/>
      <c r="I376" s="228"/>
      <c r="J376" s="41"/>
      <c r="K376" s="41"/>
      <c r="L376" s="45"/>
      <c r="M376" s="229"/>
      <c r="N376" s="230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135</v>
      </c>
      <c r="AU376" s="18" t="s">
        <v>80</v>
      </c>
    </row>
    <row r="377" s="2" customFormat="1" ht="16.5" customHeight="1">
      <c r="A377" s="39"/>
      <c r="B377" s="40"/>
      <c r="C377" s="264" t="s">
        <v>593</v>
      </c>
      <c r="D377" s="264" t="s">
        <v>277</v>
      </c>
      <c r="E377" s="265" t="s">
        <v>594</v>
      </c>
      <c r="F377" s="266" t="s">
        <v>595</v>
      </c>
      <c r="G377" s="267" t="s">
        <v>177</v>
      </c>
      <c r="H377" s="268">
        <v>4</v>
      </c>
      <c r="I377" s="269"/>
      <c r="J377" s="270">
        <f>ROUND(I377*H377,2)</f>
        <v>0</v>
      </c>
      <c r="K377" s="266" t="s">
        <v>132</v>
      </c>
      <c r="L377" s="271"/>
      <c r="M377" s="272" t="s">
        <v>19</v>
      </c>
      <c r="N377" s="273" t="s">
        <v>42</v>
      </c>
      <c r="O377" s="85"/>
      <c r="P377" s="222">
        <f>O377*H377</f>
        <v>0</v>
      </c>
      <c r="Q377" s="222">
        <v>0.14999999999999999</v>
      </c>
      <c r="R377" s="222">
        <f>Q377*H377</f>
        <v>0.59999999999999998</v>
      </c>
      <c r="S377" s="222">
        <v>0</v>
      </c>
      <c r="T377" s="223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4" t="s">
        <v>181</v>
      </c>
      <c r="AT377" s="224" t="s">
        <v>277</v>
      </c>
      <c r="AU377" s="224" t="s">
        <v>80</v>
      </c>
      <c r="AY377" s="18" t="s">
        <v>126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8" t="s">
        <v>78</v>
      </c>
      <c r="BK377" s="225">
        <f>ROUND(I377*H377,2)</f>
        <v>0</v>
      </c>
      <c r="BL377" s="18" t="s">
        <v>133</v>
      </c>
      <c r="BM377" s="224" t="s">
        <v>596</v>
      </c>
    </row>
    <row r="378" s="2" customFormat="1">
      <c r="A378" s="39"/>
      <c r="B378" s="40"/>
      <c r="C378" s="41"/>
      <c r="D378" s="226" t="s">
        <v>135</v>
      </c>
      <c r="E378" s="41"/>
      <c r="F378" s="227" t="s">
        <v>595</v>
      </c>
      <c r="G378" s="41"/>
      <c r="H378" s="41"/>
      <c r="I378" s="228"/>
      <c r="J378" s="41"/>
      <c r="K378" s="41"/>
      <c r="L378" s="45"/>
      <c r="M378" s="229"/>
      <c r="N378" s="230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135</v>
      </c>
      <c r="AU378" s="18" t="s">
        <v>80</v>
      </c>
    </row>
    <row r="379" s="13" customFormat="1">
      <c r="A379" s="13"/>
      <c r="B379" s="232"/>
      <c r="C379" s="233"/>
      <c r="D379" s="226" t="s">
        <v>151</v>
      </c>
      <c r="E379" s="234" t="s">
        <v>19</v>
      </c>
      <c r="F379" s="235" t="s">
        <v>597</v>
      </c>
      <c r="G379" s="233"/>
      <c r="H379" s="236">
        <v>4</v>
      </c>
      <c r="I379" s="237"/>
      <c r="J379" s="233"/>
      <c r="K379" s="233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151</v>
      </c>
      <c r="AU379" s="242" t="s">
        <v>80</v>
      </c>
      <c r="AV379" s="13" t="s">
        <v>80</v>
      </c>
      <c r="AW379" s="13" t="s">
        <v>32</v>
      </c>
      <c r="AX379" s="13" t="s">
        <v>78</v>
      </c>
      <c r="AY379" s="242" t="s">
        <v>126</v>
      </c>
    </row>
    <row r="380" s="2" customFormat="1" ht="16.5" customHeight="1">
      <c r="A380" s="39"/>
      <c r="B380" s="40"/>
      <c r="C380" s="213" t="s">
        <v>598</v>
      </c>
      <c r="D380" s="213" t="s">
        <v>128</v>
      </c>
      <c r="E380" s="214" t="s">
        <v>599</v>
      </c>
      <c r="F380" s="215" t="s">
        <v>600</v>
      </c>
      <c r="G380" s="216" t="s">
        <v>177</v>
      </c>
      <c r="H380" s="217">
        <v>121.3</v>
      </c>
      <c r="I380" s="218"/>
      <c r="J380" s="219">
        <f>ROUND(I380*H380,2)</f>
        <v>0</v>
      </c>
      <c r="K380" s="215" t="s">
        <v>132</v>
      </c>
      <c r="L380" s="45"/>
      <c r="M380" s="220" t="s">
        <v>19</v>
      </c>
      <c r="N380" s="221" t="s">
        <v>42</v>
      </c>
      <c r="O380" s="85"/>
      <c r="P380" s="222">
        <f>O380*H380</f>
        <v>0</v>
      </c>
      <c r="Q380" s="222">
        <v>0.1295</v>
      </c>
      <c r="R380" s="222">
        <f>Q380*H380</f>
        <v>15.708349999999999</v>
      </c>
      <c r="S380" s="222">
        <v>0</v>
      </c>
      <c r="T380" s="223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4" t="s">
        <v>133</v>
      </c>
      <c r="AT380" s="224" t="s">
        <v>128</v>
      </c>
      <c r="AU380" s="224" t="s">
        <v>80</v>
      </c>
      <c r="AY380" s="18" t="s">
        <v>126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8" t="s">
        <v>78</v>
      </c>
      <c r="BK380" s="225">
        <f>ROUND(I380*H380,2)</f>
        <v>0</v>
      </c>
      <c r="BL380" s="18" t="s">
        <v>133</v>
      </c>
      <c r="BM380" s="224" t="s">
        <v>601</v>
      </c>
    </row>
    <row r="381" s="2" customFormat="1">
      <c r="A381" s="39"/>
      <c r="B381" s="40"/>
      <c r="C381" s="41"/>
      <c r="D381" s="226" t="s">
        <v>135</v>
      </c>
      <c r="E381" s="41"/>
      <c r="F381" s="227" t="s">
        <v>602</v>
      </c>
      <c r="G381" s="41"/>
      <c r="H381" s="41"/>
      <c r="I381" s="228"/>
      <c r="J381" s="41"/>
      <c r="K381" s="41"/>
      <c r="L381" s="45"/>
      <c r="M381" s="229"/>
      <c r="N381" s="230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135</v>
      </c>
      <c r="AU381" s="18" t="s">
        <v>80</v>
      </c>
    </row>
    <row r="382" s="2" customFormat="1">
      <c r="A382" s="39"/>
      <c r="B382" s="40"/>
      <c r="C382" s="41"/>
      <c r="D382" s="226" t="s">
        <v>137</v>
      </c>
      <c r="E382" s="41"/>
      <c r="F382" s="231" t="s">
        <v>603</v>
      </c>
      <c r="G382" s="41"/>
      <c r="H382" s="41"/>
      <c r="I382" s="228"/>
      <c r="J382" s="41"/>
      <c r="K382" s="41"/>
      <c r="L382" s="45"/>
      <c r="M382" s="229"/>
      <c r="N382" s="230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137</v>
      </c>
      <c r="AU382" s="18" t="s">
        <v>80</v>
      </c>
    </row>
    <row r="383" s="2" customFormat="1" ht="16.5" customHeight="1">
      <c r="A383" s="39"/>
      <c r="B383" s="40"/>
      <c r="C383" s="264" t="s">
        <v>604</v>
      </c>
      <c r="D383" s="264" t="s">
        <v>277</v>
      </c>
      <c r="E383" s="265" t="s">
        <v>605</v>
      </c>
      <c r="F383" s="266" t="s">
        <v>606</v>
      </c>
      <c r="G383" s="267" t="s">
        <v>177</v>
      </c>
      <c r="H383" s="268">
        <v>124</v>
      </c>
      <c r="I383" s="269"/>
      <c r="J383" s="270">
        <f>ROUND(I383*H383,2)</f>
        <v>0</v>
      </c>
      <c r="K383" s="266" t="s">
        <v>132</v>
      </c>
      <c r="L383" s="271"/>
      <c r="M383" s="272" t="s">
        <v>19</v>
      </c>
      <c r="N383" s="273" t="s">
        <v>42</v>
      </c>
      <c r="O383" s="85"/>
      <c r="P383" s="222">
        <f>O383*H383</f>
        <v>0</v>
      </c>
      <c r="Q383" s="222">
        <v>0.056120000000000003</v>
      </c>
      <c r="R383" s="222">
        <f>Q383*H383</f>
        <v>6.9588800000000006</v>
      </c>
      <c r="S383" s="222">
        <v>0</v>
      </c>
      <c r="T383" s="223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4" t="s">
        <v>181</v>
      </c>
      <c r="AT383" s="224" t="s">
        <v>277</v>
      </c>
      <c r="AU383" s="224" t="s">
        <v>80</v>
      </c>
      <c r="AY383" s="18" t="s">
        <v>126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8" t="s">
        <v>78</v>
      </c>
      <c r="BK383" s="225">
        <f>ROUND(I383*H383,2)</f>
        <v>0</v>
      </c>
      <c r="BL383" s="18" t="s">
        <v>133</v>
      </c>
      <c r="BM383" s="224" t="s">
        <v>607</v>
      </c>
    </row>
    <row r="384" s="2" customFormat="1">
      <c r="A384" s="39"/>
      <c r="B384" s="40"/>
      <c r="C384" s="41"/>
      <c r="D384" s="226" t="s">
        <v>135</v>
      </c>
      <c r="E384" s="41"/>
      <c r="F384" s="227" t="s">
        <v>606</v>
      </c>
      <c r="G384" s="41"/>
      <c r="H384" s="41"/>
      <c r="I384" s="228"/>
      <c r="J384" s="41"/>
      <c r="K384" s="41"/>
      <c r="L384" s="45"/>
      <c r="M384" s="229"/>
      <c r="N384" s="230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135</v>
      </c>
      <c r="AU384" s="18" t="s">
        <v>80</v>
      </c>
    </row>
    <row r="385" s="13" customFormat="1">
      <c r="A385" s="13"/>
      <c r="B385" s="232"/>
      <c r="C385" s="233"/>
      <c r="D385" s="226" t="s">
        <v>151</v>
      </c>
      <c r="E385" s="234" t="s">
        <v>19</v>
      </c>
      <c r="F385" s="235" t="s">
        <v>608</v>
      </c>
      <c r="G385" s="233"/>
      <c r="H385" s="236">
        <v>124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151</v>
      </c>
      <c r="AU385" s="242" t="s">
        <v>80</v>
      </c>
      <c r="AV385" s="13" t="s">
        <v>80</v>
      </c>
      <c r="AW385" s="13" t="s">
        <v>32</v>
      </c>
      <c r="AX385" s="13" t="s">
        <v>78</v>
      </c>
      <c r="AY385" s="242" t="s">
        <v>126</v>
      </c>
    </row>
    <row r="386" s="2" customFormat="1" ht="16.5" customHeight="1">
      <c r="A386" s="39"/>
      <c r="B386" s="40"/>
      <c r="C386" s="213" t="s">
        <v>609</v>
      </c>
      <c r="D386" s="213" t="s">
        <v>128</v>
      </c>
      <c r="E386" s="214" t="s">
        <v>610</v>
      </c>
      <c r="F386" s="215" t="s">
        <v>611</v>
      </c>
      <c r="G386" s="216" t="s">
        <v>177</v>
      </c>
      <c r="H386" s="217">
        <v>82.099999999999994</v>
      </c>
      <c r="I386" s="218"/>
      <c r="J386" s="219">
        <f>ROUND(I386*H386,2)</f>
        <v>0</v>
      </c>
      <c r="K386" s="215" t="s">
        <v>132</v>
      </c>
      <c r="L386" s="45"/>
      <c r="M386" s="220" t="s">
        <v>19</v>
      </c>
      <c r="N386" s="221" t="s">
        <v>42</v>
      </c>
      <c r="O386" s="85"/>
      <c r="P386" s="222">
        <f>O386*H386</f>
        <v>0</v>
      </c>
      <c r="Q386" s="222">
        <v>0</v>
      </c>
      <c r="R386" s="222">
        <f>Q386*H386</f>
        <v>0</v>
      </c>
      <c r="S386" s="222">
        <v>0</v>
      </c>
      <c r="T386" s="223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4" t="s">
        <v>133</v>
      </c>
      <c r="AT386" s="224" t="s">
        <v>128</v>
      </c>
      <c r="AU386" s="224" t="s">
        <v>80</v>
      </c>
      <c r="AY386" s="18" t="s">
        <v>126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8" t="s">
        <v>78</v>
      </c>
      <c r="BK386" s="225">
        <f>ROUND(I386*H386,2)</f>
        <v>0</v>
      </c>
      <c r="BL386" s="18" t="s">
        <v>133</v>
      </c>
      <c r="BM386" s="224" t="s">
        <v>612</v>
      </c>
    </row>
    <row r="387" s="2" customFormat="1">
      <c r="A387" s="39"/>
      <c r="B387" s="40"/>
      <c r="C387" s="41"/>
      <c r="D387" s="226" t="s">
        <v>135</v>
      </c>
      <c r="E387" s="41"/>
      <c r="F387" s="227" t="s">
        <v>613</v>
      </c>
      <c r="G387" s="41"/>
      <c r="H387" s="41"/>
      <c r="I387" s="228"/>
      <c r="J387" s="41"/>
      <c r="K387" s="41"/>
      <c r="L387" s="45"/>
      <c r="M387" s="229"/>
      <c r="N387" s="230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135</v>
      </c>
      <c r="AU387" s="18" t="s">
        <v>80</v>
      </c>
    </row>
    <row r="388" s="2" customFormat="1">
      <c r="A388" s="39"/>
      <c r="B388" s="40"/>
      <c r="C388" s="41"/>
      <c r="D388" s="226" t="s">
        <v>137</v>
      </c>
      <c r="E388" s="41"/>
      <c r="F388" s="231" t="s">
        <v>614</v>
      </c>
      <c r="G388" s="41"/>
      <c r="H388" s="41"/>
      <c r="I388" s="228"/>
      <c r="J388" s="41"/>
      <c r="K388" s="41"/>
      <c r="L388" s="45"/>
      <c r="M388" s="229"/>
      <c r="N388" s="230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137</v>
      </c>
      <c r="AU388" s="18" t="s">
        <v>80</v>
      </c>
    </row>
    <row r="389" s="13" customFormat="1">
      <c r="A389" s="13"/>
      <c r="B389" s="232"/>
      <c r="C389" s="233"/>
      <c r="D389" s="226" t="s">
        <v>151</v>
      </c>
      <c r="E389" s="234" t="s">
        <v>19</v>
      </c>
      <c r="F389" s="235" t="s">
        <v>615</v>
      </c>
      <c r="G389" s="233"/>
      <c r="H389" s="236">
        <v>82.099999999999994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2" t="s">
        <v>151</v>
      </c>
      <c r="AU389" s="242" t="s">
        <v>80</v>
      </c>
      <c r="AV389" s="13" t="s">
        <v>80</v>
      </c>
      <c r="AW389" s="13" t="s">
        <v>32</v>
      </c>
      <c r="AX389" s="13" t="s">
        <v>78</v>
      </c>
      <c r="AY389" s="242" t="s">
        <v>126</v>
      </c>
    </row>
    <row r="390" s="2" customFormat="1" ht="16.5" customHeight="1">
      <c r="A390" s="39"/>
      <c r="B390" s="40"/>
      <c r="C390" s="213" t="s">
        <v>616</v>
      </c>
      <c r="D390" s="213" t="s">
        <v>128</v>
      </c>
      <c r="E390" s="214" t="s">
        <v>617</v>
      </c>
      <c r="F390" s="215" t="s">
        <v>618</v>
      </c>
      <c r="G390" s="216" t="s">
        <v>131</v>
      </c>
      <c r="H390" s="217">
        <v>61.700000000000003</v>
      </c>
      <c r="I390" s="218"/>
      <c r="J390" s="219">
        <f>ROUND(I390*H390,2)</f>
        <v>0</v>
      </c>
      <c r="K390" s="215" t="s">
        <v>132</v>
      </c>
      <c r="L390" s="45"/>
      <c r="M390" s="220" t="s">
        <v>19</v>
      </c>
      <c r="N390" s="221" t="s">
        <v>42</v>
      </c>
      <c r="O390" s="85"/>
      <c r="P390" s="222">
        <f>O390*H390</f>
        <v>0</v>
      </c>
      <c r="Q390" s="222">
        <v>0</v>
      </c>
      <c r="R390" s="222">
        <f>Q390*H390</f>
        <v>0</v>
      </c>
      <c r="S390" s="222">
        <v>0.02</v>
      </c>
      <c r="T390" s="223">
        <f>S390*H390</f>
        <v>1.234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4" t="s">
        <v>133</v>
      </c>
      <c r="AT390" s="224" t="s">
        <v>128</v>
      </c>
      <c r="AU390" s="224" t="s">
        <v>80</v>
      </c>
      <c r="AY390" s="18" t="s">
        <v>126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8" t="s">
        <v>78</v>
      </c>
      <c r="BK390" s="225">
        <f>ROUND(I390*H390,2)</f>
        <v>0</v>
      </c>
      <c r="BL390" s="18" t="s">
        <v>133</v>
      </c>
      <c r="BM390" s="224" t="s">
        <v>619</v>
      </c>
    </row>
    <row r="391" s="2" customFormat="1">
      <c r="A391" s="39"/>
      <c r="B391" s="40"/>
      <c r="C391" s="41"/>
      <c r="D391" s="226" t="s">
        <v>135</v>
      </c>
      <c r="E391" s="41"/>
      <c r="F391" s="227" t="s">
        <v>620</v>
      </c>
      <c r="G391" s="41"/>
      <c r="H391" s="41"/>
      <c r="I391" s="228"/>
      <c r="J391" s="41"/>
      <c r="K391" s="41"/>
      <c r="L391" s="45"/>
      <c r="M391" s="229"/>
      <c r="N391" s="230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135</v>
      </c>
      <c r="AU391" s="18" t="s">
        <v>80</v>
      </c>
    </row>
    <row r="392" s="2" customFormat="1">
      <c r="A392" s="39"/>
      <c r="B392" s="40"/>
      <c r="C392" s="41"/>
      <c r="D392" s="226" t="s">
        <v>137</v>
      </c>
      <c r="E392" s="41"/>
      <c r="F392" s="231" t="s">
        <v>621</v>
      </c>
      <c r="G392" s="41"/>
      <c r="H392" s="41"/>
      <c r="I392" s="228"/>
      <c r="J392" s="41"/>
      <c r="K392" s="41"/>
      <c r="L392" s="45"/>
      <c r="M392" s="229"/>
      <c r="N392" s="230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137</v>
      </c>
      <c r="AU392" s="18" t="s">
        <v>80</v>
      </c>
    </row>
    <row r="393" s="13" customFormat="1">
      <c r="A393" s="13"/>
      <c r="B393" s="232"/>
      <c r="C393" s="233"/>
      <c r="D393" s="226" t="s">
        <v>151</v>
      </c>
      <c r="E393" s="234" t="s">
        <v>19</v>
      </c>
      <c r="F393" s="235" t="s">
        <v>622</v>
      </c>
      <c r="G393" s="233"/>
      <c r="H393" s="236">
        <v>61.700000000000003</v>
      </c>
      <c r="I393" s="237"/>
      <c r="J393" s="233"/>
      <c r="K393" s="233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151</v>
      </c>
      <c r="AU393" s="242" t="s">
        <v>80</v>
      </c>
      <c r="AV393" s="13" t="s">
        <v>80</v>
      </c>
      <c r="AW393" s="13" t="s">
        <v>32</v>
      </c>
      <c r="AX393" s="13" t="s">
        <v>78</v>
      </c>
      <c r="AY393" s="242" t="s">
        <v>126</v>
      </c>
    </row>
    <row r="394" s="2" customFormat="1" ht="16.5" customHeight="1">
      <c r="A394" s="39"/>
      <c r="B394" s="40"/>
      <c r="C394" s="213" t="s">
        <v>623</v>
      </c>
      <c r="D394" s="213" t="s">
        <v>128</v>
      </c>
      <c r="E394" s="214" t="s">
        <v>624</v>
      </c>
      <c r="F394" s="215" t="s">
        <v>625</v>
      </c>
      <c r="G394" s="216" t="s">
        <v>141</v>
      </c>
      <c r="H394" s="217">
        <v>3</v>
      </c>
      <c r="I394" s="218"/>
      <c r="J394" s="219">
        <f>ROUND(I394*H394,2)</f>
        <v>0</v>
      </c>
      <c r="K394" s="215" t="s">
        <v>132</v>
      </c>
      <c r="L394" s="45"/>
      <c r="M394" s="220" t="s">
        <v>19</v>
      </c>
      <c r="N394" s="221" t="s">
        <v>42</v>
      </c>
      <c r="O394" s="85"/>
      <c r="P394" s="222">
        <f>O394*H394</f>
        <v>0</v>
      </c>
      <c r="Q394" s="222">
        <v>0</v>
      </c>
      <c r="R394" s="222">
        <f>Q394*H394</f>
        <v>0</v>
      </c>
      <c r="S394" s="222">
        <v>0.082000000000000003</v>
      </c>
      <c r="T394" s="223">
        <f>S394*H394</f>
        <v>0.246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4" t="s">
        <v>133</v>
      </c>
      <c r="AT394" s="224" t="s">
        <v>128</v>
      </c>
      <c r="AU394" s="224" t="s">
        <v>80</v>
      </c>
      <c r="AY394" s="18" t="s">
        <v>126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18" t="s">
        <v>78</v>
      </c>
      <c r="BK394" s="225">
        <f>ROUND(I394*H394,2)</f>
        <v>0</v>
      </c>
      <c r="BL394" s="18" t="s">
        <v>133</v>
      </c>
      <c r="BM394" s="224" t="s">
        <v>626</v>
      </c>
    </row>
    <row r="395" s="2" customFormat="1">
      <c r="A395" s="39"/>
      <c r="B395" s="40"/>
      <c r="C395" s="41"/>
      <c r="D395" s="226" t="s">
        <v>135</v>
      </c>
      <c r="E395" s="41"/>
      <c r="F395" s="227" t="s">
        <v>627</v>
      </c>
      <c r="G395" s="41"/>
      <c r="H395" s="41"/>
      <c r="I395" s="228"/>
      <c r="J395" s="41"/>
      <c r="K395" s="41"/>
      <c r="L395" s="45"/>
      <c r="M395" s="229"/>
      <c r="N395" s="230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135</v>
      </c>
      <c r="AU395" s="18" t="s">
        <v>80</v>
      </c>
    </row>
    <row r="396" s="2" customFormat="1">
      <c r="A396" s="39"/>
      <c r="B396" s="40"/>
      <c r="C396" s="41"/>
      <c r="D396" s="226" t="s">
        <v>137</v>
      </c>
      <c r="E396" s="41"/>
      <c r="F396" s="231" t="s">
        <v>628</v>
      </c>
      <c r="G396" s="41"/>
      <c r="H396" s="41"/>
      <c r="I396" s="228"/>
      <c r="J396" s="41"/>
      <c r="K396" s="41"/>
      <c r="L396" s="45"/>
      <c r="M396" s="229"/>
      <c r="N396" s="230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137</v>
      </c>
      <c r="AU396" s="18" t="s">
        <v>80</v>
      </c>
    </row>
    <row r="397" s="13" customFormat="1">
      <c r="A397" s="13"/>
      <c r="B397" s="232"/>
      <c r="C397" s="233"/>
      <c r="D397" s="226" t="s">
        <v>151</v>
      </c>
      <c r="E397" s="234" t="s">
        <v>19</v>
      </c>
      <c r="F397" s="235" t="s">
        <v>629</v>
      </c>
      <c r="G397" s="233"/>
      <c r="H397" s="236">
        <v>3</v>
      </c>
      <c r="I397" s="237"/>
      <c r="J397" s="233"/>
      <c r="K397" s="233"/>
      <c r="L397" s="238"/>
      <c r="M397" s="239"/>
      <c r="N397" s="240"/>
      <c r="O397" s="240"/>
      <c r="P397" s="240"/>
      <c r="Q397" s="240"/>
      <c r="R397" s="240"/>
      <c r="S397" s="240"/>
      <c r="T397" s="24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2" t="s">
        <v>151</v>
      </c>
      <c r="AU397" s="242" t="s">
        <v>80</v>
      </c>
      <c r="AV397" s="13" t="s">
        <v>80</v>
      </c>
      <c r="AW397" s="13" t="s">
        <v>32</v>
      </c>
      <c r="AX397" s="13" t="s">
        <v>78</v>
      </c>
      <c r="AY397" s="242" t="s">
        <v>126</v>
      </c>
    </row>
    <row r="398" s="2" customFormat="1" ht="16.5" customHeight="1">
      <c r="A398" s="39"/>
      <c r="B398" s="40"/>
      <c r="C398" s="213" t="s">
        <v>630</v>
      </c>
      <c r="D398" s="213" t="s">
        <v>128</v>
      </c>
      <c r="E398" s="214" t="s">
        <v>631</v>
      </c>
      <c r="F398" s="215" t="s">
        <v>632</v>
      </c>
      <c r="G398" s="216" t="s">
        <v>131</v>
      </c>
      <c r="H398" s="217">
        <v>12.300000000000001</v>
      </c>
      <c r="I398" s="218"/>
      <c r="J398" s="219">
        <f>ROUND(I398*H398,2)</f>
        <v>0</v>
      </c>
      <c r="K398" s="215" t="s">
        <v>132</v>
      </c>
      <c r="L398" s="45"/>
      <c r="M398" s="220" t="s">
        <v>19</v>
      </c>
      <c r="N398" s="221" t="s">
        <v>42</v>
      </c>
      <c r="O398" s="85"/>
      <c r="P398" s="222">
        <f>O398*H398</f>
        <v>0</v>
      </c>
      <c r="Q398" s="222">
        <v>0</v>
      </c>
      <c r="R398" s="222">
        <f>Q398*H398</f>
        <v>0</v>
      </c>
      <c r="S398" s="222">
        <v>0</v>
      </c>
      <c r="T398" s="223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4" t="s">
        <v>133</v>
      </c>
      <c r="AT398" s="224" t="s">
        <v>128</v>
      </c>
      <c r="AU398" s="224" t="s">
        <v>80</v>
      </c>
      <c r="AY398" s="18" t="s">
        <v>126</v>
      </c>
      <c r="BE398" s="225">
        <f>IF(N398="základní",J398,0)</f>
        <v>0</v>
      </c>
      <c r="BF398" s="225">
        <f>IF(N398="snížená",J398,0)</f>
        <v>0</v>
      </c>
      <c r="BG398" s="225">
        <f>IF(N398="zákl. přenesená",J398,0)</f>
        <v>0</v>
      </c>
      <c r="BH398" s="225">
        <f>IF(N398="sníž. přenesená",J398,0)</f>
        <v>0</v>
      </c>
      <c r="BI398" s="225">
        <f>IF(N398="nulová",J398,0)</f>
        <v>0</v>
      </c>
      <c r="BJ398" s="18" t="s">
        <v>78</v>
      </c>
      <c r="BK398" s="225">
        <f>ROUND(I398*H398,2)</f>
        <v>0</v>
      </c>
      <c r="BL398" s="18" t="s">
        <v>133</v>
      </c>
      <c r="BM398" s="224" t="s">
        <v>633</v>
      </c>
    </row>
    <row r="399" s="2" customFormat="1">
      <c r="A399" s="39"/>
      <c r="B399" s="40"/>
      <c r="C399" s="41"/>
      <c r="D399" s="226" t="s">
        <v>135</v>
      </c>
      <c r="E399" s="41"/>
      <c r="F399" s="227" t="s">
        <v>634</v>
      </c>
      <c r="G399" s="41"/>
      <c r="H399" s="41"/>
      <c r="I399" s="228"/>
      <c r="J399" s="41"/>
      <c r="K399" s="41"/>
      <c r="L399" s="45"/>
      <c r="M399" s="229"/>
      <c r="N399" s="230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135</v>
      </c>
      <c r="AU399" s="18" t="s">
        <v>80</v>
      </c>
    </row>
    <row r="400" s="2" customFormat="1">
      <c r="A400" s="39"/>
      <c r="B400" s="40"/>
      <c r="C400" s="41"/>
      <c r="D400" s="226" t="s">
        <v>137</v>
      </c>
      <c r="E400" s="41"/>
      <c r="F400" s="231" t="s">
        <v>635</v>
      </c>
      <c r="G400" s="41"/>
      <c r="H400" s="41"/>
      <c r="I400" s="228"/>
      <c r="J400" s="41"/>
      <c r="K400" s="41"/>
      <c r="L400" s="45"/>
      <c r="M400" s="229"/>
      <c r="N400" s="230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137</v>
      </c>
      <c r="AU400" s="18" t="s">
        <v>80</v>
      </c>
    </row>
    <row r="401" s="13" customFormat="1">
      <c r="A401" s="13"/>
      <c r="B401" s="232"/>
      <c r="C401" s="233"/>
      <c r="D401" s="226" t="s">
        <v>151</v>
      </c>
      <c r="E401" s="234" t="s">
        <v>19</v>
      </c>
      <c r="F401" s="235" t="s">
        <v>636</v>
      </c>
      <c r="G401" s="233"/>
      <c r="H401" s="236">
        <v>12.300000000000001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151</v>
      </c>
      <c r="AU401" s="242" t="s">
        <v>80</v>
      </c>
      <c r="AV401" s="13" t="s">
        <v>80</v>
      </c>
      <c r="AW401" s="13" t="s">
        <v>32</v>
      </c>
      <c r="AX401" s="13" t="s">
        <v>78</v>
      </c>
      <c r="AY401" s="242" t="s">
        <v>126</v>
      </c>
    </row>
    <row r="402" s="12" customFormat="1" ht="22.8" customHeight="1">
      <c r="A402" s="12"/>
      <c r="B402" s="197"/>
      <c r="C402" s="198"/>
      <c r="D402" s="199" t="s">
        <v>70</v>
      </c>
      <c r="E402" s="211" t="s">
        <v>637</v>
      </c>
      <c r="F402" s="211" t="s">
        <v>638</v>
      </c>
      <c r="G402" s="198"/>
      <c r="H402" s="198"/>
      <c r="I402" s="201"/>
      <c r="J402" s="212">
        <f>BK402</f>
        <v>0</v>
      </c>
      <c r="K402" s="198"/>
      <c r="L402" s="203"/>
      <c r="M402" s="204"/>
      <c r="N402" s="205"/>
      <c r="O402" s="205"/>
      <c r="P402" s="206">
        <f>SUM(P403:P435)</f>
        <v>0</v>
      </c>
      <c r="Q402" s="205"/>
      <c r="R402" s="206">
        <f>SUM(R403:R435)</f>
        <v>0</v>
      </c>
      <c r="S402" s="205"/>
      <c r="T402" s="207">
        <f>SUM(T403:T435)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8" t="s">
        <v>78</v>
      </c>
      <c r="AT402" s="209" t="s">
        <v>70</v>
      </c>
      <c r="AU402" s="209" t="s">
        <v>78</v>
      </c>
      <c r="AY402" s="208" t="s">
        <v>126</v>
      </c>
      <c r="BK402" s="210">
        <f>SUM(BK403:BK435)</f>
        <v>0</v>
      </c>
    </row>
    <row r="403" s="2" customFormat="1">
      <c r="A403" s="39"/>
      <c r="B403" s="40"/>
      <c r="C403" s="213" t="s">
        <v>639</v>
      </c>
      <c r="D403" s="213" t="s">
        <v>128</v>
      </c>
      <c r="E403" s="214" t="s">
        <v>640</v>
      </c>
      <c r="F403" s="215" t="s">
        <v>641</v>
      </c>
      <c r="G403" s="216" t="s">
        <v>280</v>
      </c>
      <c r="H403" s="217">
        <v>39.173999999999999</v>
      </c>
      <c r="I403" s="218"/>
      <c r="J403" s="219">
        <f>ROUND(I403*H403,2)</f>
        <v>0</v>
      </c>
      <c r="K403" s="215" t="s">
        <v>132</v>
      </c>
      <c r="L403" s="45"/>
      <c r="M403" s="220" t="s">
        <v>19</v>
      </c>
      <c r="N403" s="221" t="s">
        <v>42</v>
      </c>
      <c r="O403" s="85"/>
      <c r="P403" s="222">
        <f>O403*H403</f>
        <v>0</v>
      </c>
      <c r="Q403" s="222">
        <v>0</v>
      </c>
      <c r="R403" s="222">
        <f>Q403*H403</f>
        <v>0</v>
      </c>
      <c r="S403" s="222">
        <v>0</v>
      </c>
      <c r="T403" s="223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4" t="s">
        <v>133</v>
      </c>
      <c r="AT403" s="224" t="s">
        <v>128</v>
      </c>
      <c r="AU403" s="224" t="s">
        <v>80</v>
      </c>
      <c r="AY403" s="18" t="s">
        <v>126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8" t="s">
        <v>78</v>
      </c>
      <c r="BK403" s="225">
        <f>ROUND(I403*H403,2)</f>
        <v>0</v>
      </c>
      <c r="BL403" s="18" t="s">
        <v>133</v>
      </c>
      <c r="BM403" s="224" t="s">
        <v>642</v>
      </c>
    </row>
    <row r="404" s="2" customFormat="1">
      <c r="A404" s="39"/>
      <c r="B404" s="40"/>
      <c r="C404" s="41"/>
      <c r="D404" s="226" t="s">
        <v>135</v>
      </c>
      <c r="E404" s="41"/>
      <c r="F404" s="227" t="s">
        <v>643</v>
      </c>
      <c r="G404" s="41"/>
      <c r="H404" s="41"/>
      <c r="I404" s="228"/>
      <c r="J404" s="41"/>
      <c r="K404" s="41"/>
      <c r="L404" s="45"/>
      <c r="M404" s="229"/>
      <c r="N404" s="230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135</v>
      </c>
      <c r="AU404" s="18" t="s">
        <v>80</v>
      </c>
    </row>
    <row r="405" s="2" customFormat="1">
      <c r="A405" s="39"/>
      <c r="B405" s="40"/>
      <c r="C405" s="41"/>
      <c r="D405" s="226" t="s">
        <v>137</v>
      </c>
      <c r="E405" s="41"/>
      <c r="F405" s="231" t="s">
        <v>644</v>
      </c>
      <c r="G405" s="41"/>
      <c r="H405" s="41"/>
      <c r="I405" s="228"/>
      <c r="J405" s="41"/>
      <c r="K405" s="41"/>
      <c r="L405" s="45"/>
      <c r="M405" s="229"/>
      <c r="N405" s="230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137</v>
      </c>
      <c r="AU405" s="18" t="s">
        <v>80</v>
      </c>
    </row>
    <row r="406" s="13" customFormat="1">
      <c r="A406" s="13"/>
      <c r="B406" s="232"/>
      <c r="C406" s="233"/>
      <c r="D406" s="226" t="s">
        <v>151</v>
      </c>
      <c r="E406" s="234" t="s">
        <v>19</v>
      </c>
      <c r="F406" s="235" t="s">
        <v>645</v>
      </c>
      <c r="G406" s="233"/>
      <c r="H406" s="236">
        <v>39.173999999999999</v>
      </c>
      <c r="I406" s="237"/>
      <c r="J406" s="233"/>
      <c r="K406" s="233"/>
      <c r="L406" s="238"/>
      <c r="M406" s="239"/>
      <c r="N406" s="240"/>
      <c r="O406" s="240"/>
      <c r="P406" s="240"/>
      <c r="Q406" s="240"/>
      <c r="R406" s="240"/>
      <c r="S406" s="240"/>
      <c r="T406" s="24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2" t="s">
        <v>151</v>
      </c>
      <c r="AU406" s="242" t="s">
        <v>80</v>
      </c>
      <c r="AV406" s="13" t="s">
        <v>80</v>
      </c>
      <c r="AW406" s="13" t="s">
        <v>32</v>
      </c>
      <c r="AX406" s="13" t="s">
        <v>78</v>
      </c>
      <c r="AY406" s="242" t="s">
        <v>126</v>
      </c>
    </row>
    <row r="407" s="2" customFormat="1">
      <c r="A407" s="39"/>
      <c r="B407" s="40"/>
      <c r="C407" s="213" t="s">
        <v>646</v>
      </c>
      <c r="D407" s="213" t="s">
        <v>128</v>
      </c>
      <c r="E407" s="214" t="s">
        <v>647</v>
      </c>
      <c r="F407" s="215" t="s">
        <v>648</v>
      </c>
      <c r="G407" s="216" t="s">
        <v>280</v>
      </c>
      <c r="H407" s="217">
        <v>40.932000000000002</v>
      </c>
      <c r="I407" s="218"/>
      <c r="J407" s="219">
        <f>ROUND(I407*H407,2)</f>
        <v>0</v>
      </c>
      <c r="K407" s="215" t="s">
        <v>132</v>
      </c>
      <c r="L407" s="45"/>
      <c r="M407" s="220" t="s">
        <v>19</v>
      </c>
      <c r="N407" s="221" t="s">
        <v>42</v>
      </c>
      <c r="O407" s="85"/>
      <c r="P407" s="222">
        <f>O407*H407</f>
        <v>0</v>
      </c>
      <c r="Q407" s="222">
        <v>0</v>
      </c>
      <c r="R407" s="222">
        <f>Q407*H407</f>
        <v>0</v>
      </c>
      <c r="S407" s="222">
        <v>0</v>
      </c>
      <c r="T407" s="223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4" t="s">
        <v>133</v>
      </c>
      <c r="AT407" s="224" t="s">
        <v>128</v>
      </c>
      <c r="AU407" s="224" t="s">
        <v>80</v>
      </c>
      <c r="AY407" s="18" t="s">
        <v>126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8" t="s">
        <v>78</v>
      </c>
      <c r="BK407" s="225">
        <f>ROUND(I407*H407,2)</f>
        <v>0</v>
      </c>
      <c r="BL407" s="18" t="s">
        <v>133</v>
      </c>
      <c r="BM407" s="224" t="s">
        <v>649</v>
      </c>
    </row>
    <row r="408" s="2" customFormat="1">
      <c r="A408" s="39"/>
      <c r="B408" s="40"/>
      <c r="C408" s="41"/>
      <c r="D408" s="226" t="s">
        <v>135</v>
      </c>
      <c r="E408" s="41"/>
      <c r="F408" s="227" t="s">
        <v>648</v>
      </c>
      <c r="G408" s="41"/>
      <c r="H408" s="41"/>
      <c r="I408" s="228"/>
      <c r="J408" s="41"/>
      <c r="K408" s="41"/>
      <c r="L408" s="45"/>
      <c r="M408" s="229"/>
      <c r="N408" s="230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135</v>
      </c>
      <c r="AU408" s="18" t="s">
        <v>80</v>
      </c>
    </row>
    <row r="409" s="2" customFormat="1">
      <c r="A409" s="39"/>
      <c r="B409" s="40"/>
      <c r="C409" s="41"/>
      <c r="D409" s="226" t="s">
        <v>137</v>
      </c>
      <c r="E409" s="41"/>
      <c r="F409" s="231" t="s">
        <v>644</v>
      </c>
      <c r="G409" s="41"/>
      <c r="H409" s="41"/>
      <c r="I409" s="228"/>
      <c r="J409" s="41"/>
      <c r="K409" s="41"/>
      <c r="L409" s="45"/>
      <c r="M409" s="229"/>
      <c r="N409" s="230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137</v>
      </c>
      <c r="AU409" s="18" t="s">
        <v>80</v>
      </c>
    </row>
    <row r="410" s="13" customFormat="1">
      <c r="A410" s="13"/>
      <c r="B410" s="232"/>
      <c r="C410" s="233"/>
      <c r="D410" s="226" t="s">
        <v>151</v>
      </c>
      <c r="E410" s="234" t="s">
        <v>19</v>
      </c>
      <c r="F410" s="235" t="s">
        <v>650</v>
      </c>
      <c r="G410" s="233"/>
      <c r="H410" s="236">
        <v>40.932000000000002</v>
      </c>
      <c r="I410" s="237"/>
      <c r="J410" s="233"/>
      <c r="K410" s="233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151</v>
      </c>
      <c r="AU410" s="242" t="s">
        <v>80</v>
      </c>
      <c r="AV410" s="13" t="s">
        <v>80</v>
      </c>
      <c r="AW410" s="13" t="s">
        <v>32</v>
      </c>
      <c r="AX410" s="13" t="s">
        <v>78</v>
      </c>
      <c r="AY410" s="242" t="s">
        <v>126</v>
      </c>
    </row>
    <row r="411" s="2" customFormat="1">
      <c r="A411" s="39"/>
      <c r="B411" s="40"/>
      <c r="C411" s="213" t="s">
        <v>651</v>
      </c>
      <c r="D411" s="213" t="s">
        <v>128</v>
      </c>
      <c r="E411" s="214" t="s">
        <v>652</v>
      </c>
      <c r="F411" s="215" t="s">
        <v>653</v>
      </c>
      <c r="G411" s="216" t="s">
        <v>280</v>
      </c>
      <c r="H411" s="217">
        <v>31.609999999999999</v>
      </c>
      <c r="I411" s="218"/>
      <c r="J411" s="219">
        <f>ROUND(I411*H411,2)</f>
        <v>0</v>
      </c>
      <c r="K411" s="215" t="s">
        <v>132</v>
      </c>
      <c r="L411" s="45"/>
      <c r="M411" s="220" t="s">
        <v>19</v>
      </c>
      <c r="N411" s="221" t="s">
        <v>42</v>
      </c>
      <c r="O411" s="85"/>
      <c r="P411" s="222">
        <f>O411*H411</f>
        <v>0</v>
      </c>
      <c r="Q411" s="222">
        <v>0</v>
      </c>
      <c r="R411" s="222">
        <f>Q411*H411</f>
        <v>0</v>
      </c>
      <c r="S411" s="222">
        <v>0</v>
      </c>
      <c r="T411" s="223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4" t="s">
        <v>133</v>
      </c>
      <c r="AT411" s="224" t="s">
        <v>128</v>
      </c>
      <c r="AU411" s="224" t="s">
        <v>80</v>
      </c>
      <c r="AY411" s="18" t="s">
        <v>126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8" t="s">
        <v>78</v>
      </c>
      <c r="BK411" s="225">
        <f>ROUND(I411*H411,2)</f>
        <v>0</v>
      </c>
      <c r="BL411" s="18" t="s">
        <v>133</v>
      </c>
      <c r="BM411" s="224" t="s">
        <v>654</v>
      </c>
    </row>
    <row r="412" s="2" customFormat="1">
      <c r="A412" s="39"/>
      <c r="B412" s="40"/>
      <c r="C412" s="41"/>
      <c r="D412" s="226" t="s">
        <v>135</v>
      </c>
      <c r="E412" s="41"/>
      <c r="F412" s="227" t="s">
        <v>653</v>
      </c>
      <c r="G412" s="41"/>
      <c r="H412" s="41"/>
      <c r="I412" s="228"/>
      <c r="J412" s="41"/>
      <c r="K412" s="41"/>
      <c r="L412" s="45"/>
      <c r="M412" s="229"/>
      <c r="N412" s="230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135</v>
      </c>
      <c r="AU412" s="18" t="s">
        <v>80</v>
      </c>
    </row>
    <row r="413" s="2" customFormat="1">
      <c r="A413" s="39"/>
      <c r="B413" s="40"/>
      <c r="C413" s="41"/>
      <c r="D413" s="226" t="s">
        <v>137</v>
      </c>
      <c r="E413" s="41"/>
      <c r="F413" s="231" t="s">
        <v>644</v>
      </c>
      <c r="G413" s="41"/>
      <c r="H413" s="41"/>
      <c r="I413" s="228"/>
      <c r="J413" s="41"/>
      <c r="K413" s="41"/>
      <c r="L413" s="45"/>
      <c r="M413" s="229"/>
      <c r="N413" s="230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137</v>
      </c>
      <c r="AU413" s="18" t="s">
        <v>80</v>
      </c>
    </row>
    <row r="414" s="13" customFormat="1">
      <c r="A414" s="13"/>
      <c r="B414" s="232"/>
      <c r="C414" s="233"/>
      <c r="D414" s="226" t="s">
        <v>151</v>
      </c>
      <c r="E414" s="234" t="s">
        <v>19</v>
      </c>
      <c r="F414" s="235" t="s">
        <v>655</v>
      </c>
      <c r="G414" s="233"/>
      <c r="H414" s="236">
        <v>31.609999999999999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2" t="s">
        <v>151</v>
      </c>
      <c r="AU414" s="242" t="s">
        <v>80</v>
      </c>
      <c r="AV414" s="13" t="s">
        <v>80</v>
      </c>
      <c r="AW414" s="13" t="s">
        <v>32</v>
      </c>
      <c r="AX414" s="13" t="s">
        <v>78</v>
      </c>
      <c r="AY414" s="242" t="s">
        <v>126</v>
      </c>
    </row>
    <row r="415" s="2" customFormat="1" ht="16.5" customHeight="1">
      <c r="A415" s="39"/>
      <c r="B415" s="40"/>
      <c r="C415" s="213" t="s">
        <v>656</v>
      </c>
      <c r="D415" s="213" t="s">
        <v>128</v>
      </c>
      <c r="E415" s="214" t="s">
        <v>657</v>
      </c>
      <c r="F415" s="215" t="s">
        <v>658</v>
      </c>
      <c r="G415" s="216" t="s">
        <v>280</v>
      </c>
      <c r="H415" s="217">
        <v>111.71599999999999</v>
      </c>
      <c r="I415" s="218"/>
      <c r="J415" s="219">
        <f>ROUND(I415*H415,2)</f>
        <v>0</v>
      </c>
      <c r="K415" s="215" t="s">
        <v>132</v>
      </c>
      <c r="L415" s="45"/>
      <c r="M415" s="220" t="s">
        <v>19</v>
      </c>
      <c r="N415" s="221" t="s">
        <v>42</v>
      </c>
      <c r="O415" s="85"/>
      <c r="P415" s="222">
        <f>O415*H415</f>
        <v>0</v>
      </c>
      <c r="Q415" s="222">
        <v>0</v>
      </c>
      <c r="R415" s="222">
        <f>Q415*H415</f>
        <v>0</v>
      </c>
      <c r="S415" s="222">
        <v>0</v>
      </c>
      <c r="T415" s="223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4" t="s">
        <v>133</v>
      </c>
      <c r="AT415" s="224" t="s">
        <v>128</v>
      </c>
      <c r="AU415" s="224" t="s">
        <v>80</v>
      </c>
      <c r="AY415" s="18" t="s">
        <v>126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8" t="s">
        <v>78</v>
      </c>
      <c r="BK415" s="225">
        <f>ROUND(I415*H415,2)</f>
        <v>0</v>
      </c>
      <c r="BL415" s="18" t="s">
        <v>133</v>
      </c>
      <c r="BM415" s="224" t="s">
        <v>659</v>
      </c>
    </row>
    <row r="416" s="2" customFormat="1">
      <c r="A416" s="39"/>
      <c r="B416" s="40"/>
      <c r="C416" s="41"/>
      <c r="D416" s="226" t="s">
        <v>135</v>
      </c>
      <c r="E416" s="41"/>
      <c r="F416" s="227" t="s">
        <v>660</v>
      </c>
      <c r="G416" s="41"/>
      <c r="H416" s="41"/>
      <c r="I416" s="228"/>
      <c r="J416" s="41"/>
      <c r="K416" s="41"/>
      <c r="L416" s="45"/>
      <c r="M416" s="229"/>
      <c r="N416" s="230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135</v>
      </c>
      <c r="AU416" s="18" t="s">
        <v>80</v>
      </c>
    </row>
    <row r="417" s="2" customFormat="1">
      <c r="A417" s="39"/>
      <c r="B417" s="40"/>
      <c r="C417" s="41"/>
      <c r="D417" s="226" t="s">
        <v>137</v>
      </c>
      <c r="E417" s="41"/>
      <c r="F417" s="231" t="s">
        <v>661</v>
      </c>
      <c r="G417" s="41"/>
      <c r="H417" s="41"/>
      <c r="I417" s="228"/>
      <c r="J417" s="41"/>
      <c r="K417" s="41"/>
      <c r="L417" s="45"/>
      <c r="M417" s="229"/>
      <c r="N417" s="230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137</v>
      </c>
      <c r="AU417" s="18" t="s">
        <v>80</v>
      </c>
    </row>
    <row r="418" s="13" customFormat="1">
      <c r="A418" s="13"/>
      <c r="B418" s="232"/>
      <c r="C418" s="233"/>
      <c r="D418" s="226" t="s">
        <v>151</v>
      </c>
      <c r="E418" s="234" t="s">
        <v>19</v>
      </c>
      <c r="F418" s="235" t="s">
        <v>662</v>
      </c>
      <c r="G418" s="233"/>
      <c r="H418" s="236">
        <v>2.3540000000000001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151</v>
      </c>
      <c r="AU418" s="242" t="s">
        <v>80</v>
      </c>
      <c r="AV418" s="13" t="s">
        <v>80</v>
      </c>
      <c r="AW418" s="13" t="s">
        <v>32</v>
      </c>
      <c r="AX418" s="13" t="s">
        <v>71</v>
      </c>
      <c r="AY418" s="242" t="s">
        <v>126</v>
      </c>
    </row>
    <row r="419" s="13" customFormat="1">
      <c r="A419" s="13"/>
      <c r="B419" s="232"/>
      <c r="C419" s="233"/>
      <c r="D419" s="226" t="s">
        <v>151</v>
      </c>
      <c r="E419" s="234" t="s">
        <v>19</v>
      </c>
      <c r="F419" s="235" t="s">
        <v>663</v>
      </c>
      <c r="G419" s="233"/>
      <c r="H419" s="236">
        <v>8.2319999999999993</v>
      </c>
      <c r="I419" s="237"/>
      <c r="J419" s="233"/>
      <c r="K419" s="233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151</v>
      </c>
      <c r="AU419" s="242" t="s">
        <v>80</v>
      </c>
      <c r="AV419" s="13" t="s">
        <v>80</v>
      </c>
      <c r="AW419" s="13" t="s">
        <v>32</v>
      </c>
      <c r="AX419" s="13" t="s">
        <v>71</v>
      </c>
      <c r="AY419" s="242" t="s">
        <v>126</v>
      </c>
    </row>
    <row r="420" s="13" customFormat="1">
      <c r="A420" s="13"/>
      <c r="B420" s="232"/>
      <c r="C420" s="233"/>
      <c r="D420" s="226" t="s">
        <v>151</v>
      </c>
      <c r="E420" s="234" t="s">
        <v>19</v>
      </c>
      <c r="F420" s="235" t="s">
        <v>664</v>
      </c>
      <c r="G420" s="233"/>
      <c r="H420" s="236">
        <v>6.7640000000000002</v>
      </c>
      <c r="I420" s="237"/>
      <c r="J420" s="233"/>
      <c r="K420" s="233"/>
      <c r="L420" s="238"/>
      <c r="M420" s="239"/>
      <c r="N420" s="240"/>
      <c r="O420" s="240"/>
      <c r="P420" s="240"/>
      <c r="Q420" s="240"/>
      <c r="R420" s="240"/>
      <c r="S420" s="240"/>
      <c r="T420" s="24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2" t="s">
        <v>151</v>
      </c>
      <c r="AU420" s="242" t="s">
        <v>80</v>
      </c>
      <c r="AV420" s="13" t="s">
        <v>80</v>
      </c>
      <c r="AW420" s="13" t="s">
        <v>32</v>
      </c>
      <c r="AX420" s="13" t="s">
        <v>71</v>
      </c>
      <c r="AY420" s="242" t="s">
        <v>126</v>
      </c>
    </row>
    <row r="421" s="13" customFormat="1">
      <c r="A421" s="13"/>
      <c r="B421" s="232"/>
      <c r="C421" s="233"/>
      <c r="D421" s="226" t="s">
        <v>151</v>
      </c>
      <c r="E421" s="234" t="s">
        <v>19</v>
      </c>
      <c r="F421" s="235" t="s">
        <v>665</v>
      </c>
      <c r="G421" s="233"/>
      <c r="H421" s="236">
        <v>40.152000000000001</v>
      </c>
      <c r="I421" s="237"/>
      <c r="J421" s="233"/>
      <c r="K421" s="233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151</v>
      </c>
      <c r="AU421" s="242" t="s">
        <v>80</v>
      </c>
      <c r="AV421" s="13" t="s">
        <v>80</v>
      </c>
      <c r="AW421" s="13" t="s">
        <v>32</v>
      </c>
      <c r="AX421" s="13" t="s">
        <v>71</v>
      </c>
      <c r="AY421" s="242" t="s">
        <v>126</v>
      </c>
    </row>
    <row r="422" s="13" customFormat="1">
      <c r="A422" s="13"/>
      <c r="B422" s="232"/>
      <c r="C422" s="233"/>
      <c r="D422" s="226" t="s">
        <v>151</v>
      </c>
      <c r="E422" s="234" t="s">
        <v>19</v>
      </c>
      <c r="F422" s="235" t="s">
        <v>666</v>
      </c>
      <c r="G422" s="233"/>
      <c r="H422" s="236">
        <v>0.78000000000000003</v>
      </c>
      <c r="I422" s="237"/>
      <c r="J422" s="233"/>
      <c r="K422" s="233"/>
      <c r="L422" s="238"/>
      <c r="M422" s="239"/>
      <c r="N422" s="240"/>
      <c r="O422" s="240"/>
      <c r="P422" s="240"/>
      <c r="Q422" s="240"/>
      <c r="R422" s="240"/>
      <c r="S422" s="240"/>
      <c r="T422" s="24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2" t="s">
        <v>151</v>
      </c>
      <c r="AU422" s="242" t="s">
        <v>80</v>
      </c>
      <c r="AV422" s="13" t="s">
        <v>80</v>
      </c>
      <c r="AW422" s="13" t="s">
        <v>32</v>
      </c>
      <c r="AX422" s="13" t="s">
        <v>71</v>
      </c>
      <c r="AY422" s="242" t="s">
        <v>126</v>
      </c>
    </row>
    <row r="423" s="13" customFormat="1">
      <c r="A423" s="13"/>
      <c r="B423" s="232"/>
      <c r="C423" s="233"/>
      <c r="D423" s="226" t="s">
        <v>151</v>
      </c>
      <c r="E423" s="234" t="s">
        <v>19</v>
      </c>
      <c r="F423" s="235" t="s">
        <v>667</v>
      </c>
      <c r="G423" s="233"/>
      <c r="H423" s="236">
        <v>1.1459999999999999</v>
      </c>
      <c r="I423" s="237"/>
      <c r="J423" s="233"/>
      <c r="K423" s="233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151</v>
      </c>
      <c r="AU423" s="242" t="s">
        <v>80</v>
      </c>
      <c r="AV423" s="13" t="s">
        <v>80</v>
      </c>
      <c r="AW423" s="13" t="s">
        <v>32</v>
      </c>
      <c r="AX423" s="13" t="s">
        <v>71</v>
      </c>
      <c r="AY423" s="242" t="s">
        <v>126</v>
      </c>
    </row>
    <row r="424" s="13" customFormat="1">
      <c r="A424" s="13"/>
      <c r="B424" s="232"/>
      <c r="C424" s="233"/>
      <c r="D424" s="226" t="s">
        <v>151</v>
      </c>
      <c r="E424" s="234" t="s">
        <v>19</v>
      </c>
      <c r="F424" s="235" t="s">
        <v>668</v>
      </c>
      <c r="G424" s="233"/>
      <c r="H424" s="236">
        <v>17.922000000000001</v>
      </c>
      <c r="I424" s="237"/>
      <c r="J424" s="233"/>
      <c r="K424" s="233"/>
      <c r="L424" s="238"/>
      <c r="M424" s="239"/>
      <c r="N424" s="240"/>
      <c r="O424" s="240"/>
      <c r="P424" s="240"/>
      <c r="Q424" s="240"/>
      <c r="R424" s="240"/>
      <c r="S424" s="240"/>
      <c r="T424" s="24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2" t="s">
        <v>151</v>
      </c>
      <c r="AU424" s="242" t="s">
        <v>80</v>
      </c>
      <c r="AV424" s="13" t="s">
        <v>80</v>
      </c>
      <c r="AW424" s="13" t="s">
        <v>32</v>
      </c>
      <c r="AX424" s="13" t="s">
        <v>71</v>
      </c>
      <c r="AY424" s="242" t="s">
        <v>126</v>
      </c>
    </row>
    <row r="425" s="13" customFormat="1">
      <c r="A425" s="13"/>
      <c r="B425" s="232"/>
      <c r="C425" s="233"/>
      <c r="D425" s="226" t="s">
        <v>151</v>
      </c>
      <c r="E425" s="234" t="s">
        <v>19</v>
      </c>
      <c r="F425" s="235" t="s">
        <v>669</v>
      </c>
      <c r="G425" s="233"/>
      <c r="H425" s="236">
        <v>15.311999999999999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151</v>
      </c>
      <c r="AU425" s="242" t="s">
        <v>80</v>
      </c>
      <c r="AV425" s="13" t="s">
        <v>80</v>
      </c>
      <c r="AW425" s="13" t="s">
        <v>32</v>
      </c>
      <c r="AX425" s="13" t="s">
        <v>71</v>
      </c>
      <c r="AY425" s="242" t="s">
        <v>126</v>
      </c>
    </row>
    <row r="426" s="13" customFormat="1">
      <c r="A426" s="13"/>
      <c r="B426" s="232"/>
      <c r="C426" s="233"/>
      <c r="D426" s="226" t="s">
        <v>151</v>
      </c>
      <c r="E426" s="234" t="s">
        <v>19</v>
      </c>
      <c r="F426" s="235" t="s">
        <v>670</v>
      </c>
      <c r="G426" s="233"/>
      <c r="H426" s="236">
        <v>1.44</v>
      </c>
      <c r="I426" s="237"/>
      <c r="J426" s="233"/>
      <c r="K426" s="233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151</v>
      </c>
      <c r="AU426" s="242" t="s">
        <v>80</v>
      </c>
      <c r="AV426" s="13" t="s">
        <v>80</v>
      </c>
      <c r="AW426" s="13" t="s">
        <v>32</v>
      </c>
      <c r="AX426" s="13" t="s">
        <v>71</v>
      </c>
      <c r="AY426" s="242" t="s">
        <v>126</v>
      </c>
    </row>
    <row r="427" s="13" customFormat="1">
      <c r="A427" s="13"/>
      <c r="B427" s="232"/>
      <c r="C427" s="233"/>
      <c r="D427" s="226" t="s">
        <v>151</v>
      </c>
      <c r="E427" s="234" t="s">
        <v>19</v>
      </c>
      <c r="F427" s="235" t="s">
        <v>671</v>
      </c>
      <c r="G427" s="233"/>
      <c r="H427" s="236">
        <v>3.6000000000000001</v>
      </c>
      <c r="I427" s="237"/>
      <c r="J427" s="233"/>
      <c r="K427" s="233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151</v>
      </c>
      <c r="AU427" s="242" t="s">
        <v>80</v>
      </c>
      <c r="AV427" s="13" t="s">
        <v>80</v>
      </c>
      <c r="AW427" s="13" t="s">
        <v>32</v>
      </c>
      <c r="AX427" s="13" t="s">
        <v>71</v>
      </c>
      <c r="AY427" s="242" t="s">
        <v>126</v>
      </c>
    </row>
    <row r="428" s="13" customFormat="1">
      <c r="A428" s="13"/>
      <c r="B428" s="232"/>
      <c r="C428" s="233"/>
      <c r="D428" s="226" t="s">
        <v>151</v>
      </c>
      <c r="E428" s="234" t="s">
        <v>19</v>
      </c>
      <c r="F428" s="235" t="s">
        <v>672</v>
      </c>
      <c r="G428" s="233"/>
      <c r="H428" s="236">
        <v>10.853999999999999</v>
      </c>
      <c r="I428" s="237"/>
      <c r="J428" s="233"/>
      <c r="K428" s="233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151</v>
      </c>
      <c r="AU428" s="242" t="s">
        <v>80</v>
      </c>
      <c r="AV428" s="13" t="s">
        <v>80</v>
      </c>
      <c r="AW428" s="13" t="s">
        <v>32</v>
      </c>
      <c r="AX428" s="13" t="s">
        <v>71</v>
      </c>
      <c r="AY428" s="242" t="s">
        <v>126</v>
      </c>
    </row>
    <row r="429" s="13" customFormat="1">
      <c r="A429" s="13"/>
      <c r="B429" s="232"/>
      <c r="C429" s="233"/>
      <c r="D429" s="226" t="s">
        <v>151</v>
      </c>
      <c r="E429" s="234" t="s">
        <v>19</v>
      </c>
      <c r="F429" s="235" t="s">
        <v>673</v>
      </c>
      <c r="G429" s="233"/>
      <c r="H429" s="236">
        <v>2.1600000000000001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151</v>
      </c>
      <c r="AU429" s="242" t="s">
        <v>80</v>
      </c>
      <c r="AV429" s="13" t="s">
        <v>80</v>
      </c>
      <c r="AW429" s="13" t="s">
        <v>32</v>
      </c>
      <c r="AX429" s="13" t="s">
        <v>71</v>
      </c>
      <c r="AY429" s="242" t="s">
        <v>126</v>
      </c>
    </row>
    <row r="430" s="13" customFormat="1">
      <c r="A430" s="13"/>
      <c r="B430" s="232"/>
      <c r="C430" s="233"/>
      <c r="D430" s="226" t="s">
        <v>151</v>
      </c>
      <c r="E430" s="234" t="s">
        <v>19</v>
      </c>
      <c r="F430" s="235" t="s">
        <v>674</v>
      </c>
      <c r="G430" s="233"/>
      <c r="H430" s="236">
        <v>1</v>
      </c>
      <c r="I430" s="237"/>
      <c r="J430" s="233"/>
      <c r="K430" s="233"/>
      <c r="L430" s="238"/>
      <c r="M430" s="239"/>
      <c r="N430" s="240"/>
      <c r="O430" s="240"/>
      <c r="P430" s="240"/>
      <c r="Q430" s="240"/>
      <c r="R430" s="240"/>
      <c r="S430" s="240"/>
      <c r="T430" s="24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2" t="s">
        <v>151</v>
      </c>
      <c r="AU430" s="242" t="s">
        <v>80</v>
      </c>
      <c r="AV430" s="13" t="s">
        <v>80</v>
      </c>
      <c r="AW430" s="13" t="s">
        <v>32</v>
      </c>
      <c r="AX430" s="13" t="s">
        <v>71</v>
      </c>
      <c r="AY430" s="242" t="s">
        <v>126</v>
      </c>
    </row>
    <row r="431" s="14" customFormat="1">
      <c r="A431" s="14"/>
      <c r="B431" s="243"/>
      <c r="C431" s="244"/>
      <c r="D431" s="226" t="s">
        <v>151</v>
      </c>
      <c r="E431" s="245" t="s">
        <v>19</v>
      </c>
      <c r="F431" s="246" t="s">
        <v>160</v>
      </c>
      <c r="G431" s="244"/>
      <c r="H431" s="247">
        <v>111.71599999999999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3" t="s">
        <v>151</v>
      </c>
      <c r="AU431" s="253" t="s">
        <v>80</v>
      </c>
      <c r="AV431" s="14" t="s">
        <v>133</v>
      </c>
      <c r="AW431" s="14" t="s">
        <v>32</v>
      </c>
      <c r="AX431" s="14" t="s">
        <v>78</v>
      </c>
      <c r="AY431" s="253" t="s">
        <v>126</v>
      </c>
    </row>
    <row r="432" s="2" customFormat="1" ht="16.5" customHeight="1">
      <c r="A432" s="39"/>
      <c r="B432" s="40"/>
      <c r="C432" s="213" t="s">
        <v>675</v>
      </c>
      <c r="D432" s="213" t="s">
        <v>128</v>
      </c>
      <c r="E432" s="214" t="s">
        <v>676</v>
      </c>
      <c r="F432" s="215" t="s">
        <v>677</v>
      </c>
      <c r="G432" s="216" t="s">
        <v>280</v>
      </c>
      <c r="H432" s="217">
        <v>335.14800000000002</v>
      </c>
      <c r="I432" s="218"/>
      <c r="J432" s="219">
        <f>ROUND(I432*H432,2)</f>
        <v>0</v>
      </c>
      <c r="K432" s="215" t="s">
        <v>132</v>
      </c>
      <c r="L432" s="45"/>
      <c r="M432" s="220" t="s">
        <v>19</v>
      </c>
      <c r="N432" s="221" t="s">
        <v>42</v>
      </c>
      <c r="O432" s="85"/>
      <c r="P432" s="222">
        <f>O432*H432</f>
        <v>0</v>
      </c>
      <c r="Q432" s="222">
        <v>0</v>
      </c>
      <c r="R432" s="222">
        <f>Q432*H432</f>
        <v>0</v>
      </c>
      <c r="S432" s="222">
        <v>0</v>
      </c>
      <c r="T432" s="223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4" t="s">
        <v>133</v>
      </c>
      <c r="AT432" s="224" t="s">
        <v>128</v>
      </c>
      <c r="AU432" s="224" t="s">
        <v>80</v>
      </c>
      <c r="AY432" s="18" t="s">
        <v>126</v>
      </c>
      <c r="BE432" s="225">
        <f>IF(N432="základní",J432,0)</f>
        <v>0</v>
      </c>
      <c r="BF432" s="225">
        <f>IF(N432="snížená",J432,0)</f>
        <v>0</v>
      </c>
      <c r="BG432" s="225">
        <f>IF(N432="zákl. přenesená",J432,0)</f>
        <v>0</v>
      </c>
      <c r="BH432" s="225">
        <f>IF(N432="sníž. přenesená",J432,0)</f>
        <v>0</v>
      </c>
      <c r="BI432" s="225">
        <f>IF(N432="nulová",J432,0)</f>
        <v>0</v>
      </c>
      <c r="BJ432" s="18" t="s">
        <v>78</v>
      </c>
      <c r="BK432" s="225">
        <f>ROUND(I432*H432,2)</f>
        <v>0</v>
      </c>
      <c r="BL432" s="18" t="s">
        <v>133</v>
      </c>
      <c r="BM432" s="224" t="s">
        <v>678</v>
      </c>
    </row>
    <row r="433" s="2" customFormat="1">
      <c r="A433" s="39"/>
      <c r="B433" s="40"/>
      <c r="C433" s="41"/>
      <c r="D433" s="226" t="s">
        <v>135</v>
      </c>
      <c r="E433" s="41"/>
      <c r="F433" s="227" t="s">
        <v>679</v>
      </c>
      <c r="G433" s="41"/>
      <c r="H433" s="41"/>
      <c r="I433" s="228"/>
      <c r="J433" s="41"/>
      <c r="K433" s="41"/>
      <c r="L433" s="45"/>
      <c r="M433" s="229"/>
      <c r="N433" s="230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135</v>
      </c>
      <c r="AU433" s="18" t="s">
        <v>80</v>
      </c>
    </row>
    <row r="434" s="2" customFormat="1">
      <c r="A434" s="39"/>
      <c r="B434" s="40"/>
      <c r="C434" s="41"/>
      <c r="D434" s="226" t="s">
        <v>137</v>
      </c>
      <c r="E434" s="41"/>
      <c r="F434" s="231" t="s">
        <v>661</v>
      </c>
      <c r="G434" s="41"/>
      <c r="H434" s="41"/>
      <c r="I434" s="228"/>
      <c r="J434" s="41"/>
      <c r="K434" s="41"/>
      <c r="L434" s="45"/>
      <c r="M434" s="229"/>
      <c r="N434" s="230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137</v>
      </c>
      <c r="AU434" s="18" t="s">
        <v>80</v>
      </c>
    </row>
    <row r="435" s="13" customFormat="1">
      <c r="A435" s="13"/>
      <c r="B435" s="232"/>
      <c r="C435" s="233"/>
      <c r="D435" s="226" t="s">
        <v>151</v>
      </c>
      <c r="E435" s="234" t="s">
        <v>19</v>
      </c>
      <c r="F435" s="235" t="s">
        <v>680</v>
      </c>
      <c r="G435" s="233"/>
      <c r="H435" s="236">
        <v>335.14800000000002</v>
      </c>
      <c r="I435" s="237"/>
      <c r="J435" s="233"/>
      <c r="K435" s="233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151</v>
      </c>
      <c r="AU435" s="242" t="s">
        <v>80</v>
      </c>
      <c r="AV435" s="13" t="s">
        <v>80</v>
      </c>
      <c r="AW435" s="13" t="s">
        <v>32</v>
      </c>
      <c r="AX435" s="13" t="s">
        <v>78</v>
      </c>
      <c r="AY435" s="242" t="s">
        <v>126</v>
      </c>
    </row>
    <row r="436" s="12" customFormat="1" ht="22.8" customHeight="1">
      <c r="A436" s="12"/>
      <c r="B436" s="197"/>
      <c r="C436" s="198"/>
      <c r="D436" s="199" t="s">
        <v>70</v>
      </c>
      <c r="E436" s="211" t="s">
        <v>681</v>
      </c>
      <c r="F436" s="211" t="s">
        <v>682</v>
      </c>
      <c r="G436" s="198"/>
      <c r="H436" s="198"/>
      <c r="I436" s="201"/>
      <c r="J436" s="212">
        <f>BK436</f>
        <v>0</v>
      </c>
      <c r="K436" s="198"/>
      <c r="L436" s="203"/>
      <c r="M436" s="204"/>
      <c r="N436" s="205"/>
      <c r="O436" s="205"/>
      <c r="P436" s="206">
        <f>SUM(P437:P438)</f>
        <v>0</v>
      </c>
      <c r="Q436" s="205"/>
      <c r="R436" s="206">
        <f>SUM(R437:R438)</f>
        <v>0</v>
      </c>
      <c r="S436" s="205"/>
      <c r="T436" s="207">
        <f>SUM(T437:T438)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08" t="s">
        <v>78</v>
      </c>
      <c r="AT436" s="209" t="s">
        <v>70</v>
      </c>
      <c r="AU436" s="209" t="s">
        <v>78</v>
      </c>
      <c r="AY436" s="208" t="s">
        <v>126</v>
      </c>
      <c r="BK436" s="210">
        <f>SUM(BK437:BK438)</f>
        <v>0</v>
      </c>
    </row>
    <row r="437" s="2" customFormat="1" ht="16.5" customHeight="1">
      <c r="A437" s="39"/>
      <c r="B437" s="40"/>
      <c r="C437" s="213" t="s">
        <v>683</v>
      </c>
      <c r="D437" s="213" t="s">
        <v>128</v>
      </c>
      <c r="E437" s="214" t="s">
        <v>684</v>
      </c>
      <c r="F437" s="215" t="s">
        <v>685</v>
      </c>
      <c r="G437" s="216" t="s">
        <v>280</v>
      </c>
      <c r="H437" s="217">
        <v>459.05799999999999</v>
      </c>
      <c r="I437" s="218"/>
      <c r="J437" s="219">
        <f>ROUND(I437*H437,2)</f>
        <v>0</v>
      </c>
      <c r="K437" s="215" t="s">
        <v>132</v>
      </c>
      <c r="L437" s="45"/>
      <c r="M437" s="220" t="s">
        <v>19</v>
      </c>
      <c r="N437" s="221" t="s">
        <v>42</v>
      </c>
      <c r="O437" s="85"/>
      <c r="P437" s="222">
        <f>O437*H437</f>
        <v>0</v>
      </c>
      <c r="Q437" s="222">
        <v>0</v>
      </c>
      <c r="R437" s="222">
        <f>Q437*H437</f>
        <v>0</v>
      </c>
      <c r="S437" s="222">
        <v>0</v>
      </c>
      <c r="T437" s="223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4" t="s">
        <v>133</v>
      </c>
      <c r="AT437" s="224" t="s">
        <v>128</v>
      </c>
      <c r="AU437" s="224" t="s">
        <v>80</v>
      </c>
      <c r="AY437" s="18" t="s">
        <v>126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8" t="s">
        <v>78</v>
      </c>
      <c r="BK437" s="225">
        <f>ROUND(I437*H437,2)</f>
        <v>0</v>
      </c>
      <c r="BL437" s="18" t="s">
        <v>133</v>
      </c>
      <c r="BM437" s="224" t="s">
        <v>686</v>
      </c>
    </row>
    <row r="438" s="2" customFormat="1">
      <c r="A438" s="39"/>
      <c r="B438" s="40"/>
      <c r="C438" s="41"/>
      <c r="D438" s="226" t="s">
        <v>135</v>
      </c>
      <c r="E438" s="41"/>
      <c r="F438" s="227" t="s">
        <v>687</v>
      </c>
      <c r="G438" s="41"/>
      <c r="H438" s="41"/>
      <c r="I438" s="228"/>
      <c r="J438" s="41"/>
      <c r="K438" s="41"/>
      <c r="L438" s="45"/>
      <c r="M438" s="229"/>
      <c r="N438" s="230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135</v>
      </c>
      <c r="AU438" s="18" t="s">
        <v>80</v>
      </c>
    </row>
    <row r="439" s="12" customFormat="1" ht="25.92" customHeight="1">
      <c r="A439" s="12"/>
      <c r="B439" s="197"/>
      <c r="C439" s="198"/>
      <c r="D439" s="199" t="s">
        <v>70</v>
      </c>
      <c r="E439" s="200" t="s">
        <v>688</v>
      </c>
      <c r="F439" s="200" t="s">
        <v>689</v>
      </c>
      <c r="G439" s="198"/>
      <c r="H439" s="198"/>
      <c r="I439" s="201"/>
      <c r="J439" s="202">
        <f>BK439</f>
        <v>0</v>
      </c>
      <c r="K439" s="198"/>
      <c r="L439" s="203"/>
      <c r="M439" s="204"/>
      <c r="N439" s="205"/>
      <c r="O439" s="205"/>
      <c r="P439" s="206">
        <f>P440</f>
        <v>0</v>
      </c>
      <c r="Q439" s="205"/>
      <c r="R439" s="206">
        <f>R440</f>
        <v>0.0015400000000000001</v>
      </c>
      <c r="S439" s="205"/>
      <c r="T439" s="207">
        <f>T440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08" t="s">
        <v>80</v>
      </c>
      <c r="AT439" s="209" t="s">
        <v>70</v>
      </c>
      <c r="AU439" s="209" t="s">
        <v>71</v>
      </c>
      <c r="AY439" s="208" t="s">
        <v>126</v>
      </c>
      <c r="BK439" s="210">
        <f>BK440</f>
        <v>0</v>
      </c>
    </row>
    <row r="440" s="12" customFormat="1" ht="22.8" customHeight="1">
      <c r="A440" s="12"/>
      <c r="B440" s="197"/>
      <c r="C440" s="198"/>
      <c r="D440" s="199" t="s">
        <v>70</v>
      </c>
      <c r="E440" s="211" t="s">
        <v>690</v>
      </c>
      <c r="F440" s="211" t="s">
        <v>691</v>
      </c>
      <c r="G440" s="198"/>
      <c r="H440" s="198"/>
      <c r="I440" s="201"/>
      <c r="J440" s="212">
        <f>BK440</f>
        <v>0</v>
      </c>
      <c r="K440" s="198"/>
      <c r="L440" s="203"/>
      <c r="M440" s="204"/>
      <c r="N440" s="205"/>
      <c r="O440" s="205"/>
      <c r="P440" s="206">
        <f>SUM(P441:P443)</f>
        <v>0</v>
      </c>
      <c r="Q440" s="205"/>
      <c r="R440" s="206">
        <f>SUM(R441:R443)</f>
        <v>0.0015400000000000001</v>
      </c>
      <c r="S440" s="205"/>
      <c r="T440" s="207">
        <f>SUM(T441:T443)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08" t="s">
        <v>80</v>
      </c>
      <c r="AT440" s="209" t="s">
        <v>70</v>
      </c>
      <c r="AU440" s="209" t="s">
        <v>78</v>
      </c>
      <c r="AY440" s="208" t="s">
        <v>126</v>
      </c>
      <c r="BK440" s="210">
        <f>SUM(BK441:BK443)</f>
        <v>0</v>
      </c>
    </row>
    <row r="441" s="2" customFormat="1" ht="16.5" customHeight="1">
      <c r="A441" s="39"/>
      <c r="B441" s="40"/>
      <c r="C441" s="213" t="s">
        <v>692</v>
      </c>
      <c r="D441" s="213" t="s">
        <v>128</v>
      </c>
      <c r="E441" s="214" t="s">
        <v>693</v>
      </c>
      <c r="F441" s="215" t="s">
        <v>694</v>
      </c>
      <c r="G441" s="216" t="s">
        <v>131</v>
      </c>
      <c r="H441" s="217">
        <v>3.8500000000000001</v>
      </c>
      <c r="I441" s="218"/>
      <c r="J441" s="219">
        <f>ROUND(I441*H441,2)</f>
        <v>0</v>
      </c>
      <c r="K441" s="215" t="s">
        <v>132</v>
      </c>
      <c r="L441" s="45"/>
      <c r="M441" s="220" t="s">
        <v>19</v>
      </c>
      <c r="N441" s="221" t="s">
        <v>42</v>
      </c>
      <c r="O441" s="85"/>
      <c r="P441" s="222">
        <f>O441*H441</f>
        <v>0</v>
      </c>
      <c r="Q441" s="222">
        <v>0.00040000000000000002</v>
      </c>
      <c r="R441" s="222">
        <f>Q441*H441</f>
        <v>0.0015400000000000001</v>
      </c>
      <c r="S441" s="222">
        <v>0</v>
      </c>
      <c r="T441" s="223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4" t="s">
        <v>236</v>
      </c>
      <c r="AT441" s="224" t="s">
        <v>128</v>
      </c>
      <c r="AU441" s="224" t="s">
        <v>80</v>
      </c>
      <c r="AY441" s="18" t="s">
        <v>126</v>
      </c>
      <c r="BE441" s="225">
        <f>IF(N441="základní",J441,0)</f>
        <v>0</v>
      </c>
      <c r="BF441" s="225">
        <f>IF(N441="snížená",J441,0)</f>
        <v>0</v>
      </c>
      <c r="BG441" s="225">
        <f>IF(N441="zákl. přenesená",J441,0)</f>
        <v>0</v>
      </c>
      <c r="BH441" s="225">
        <f>IF(N441="sníž. přenesená",J441,0)</f>
        <v>0</v>
      </c>
      <c r="BI441" s="225">
        <f>IF(N441="nulová",J441,0)</f>
        <v>0</v>
      </c>
      <c r="BJ441" s="18" t="s">
        <v>78</v>
      </c>
      <c r="BK441" s="225">
        <f>ROUND(I441*H441,2)</f>
        <v>0</v>
      </c>
      <c r="BL441" s="18" t="s">
        <v>236</v>
      </c>
      <c r="BM441" s="224" t="s">
        <v>695</v>
      </c>
    </row>
    <row r="442" s="2" customFormat="1">
      <c r="A442" s="39"/>
      <c r="B442" s="40"/>
      <c r="C442" s="41"/>
      <c r="D442" s="226" t="s">
        <v>135</v>
      </c>
      <c r="E442" s="41"/>
      <c r="F442" s="227" t="s">
        <v>696</v>
      </c>
      <c r="G442" s="41"/>
      <c r="H442" s="41"/>
      <c r="I442" s="228"/>
      <c r="J442" s="41"/>
      <c r="K442" s="41"/>
      <c r="L442" s="45"/>
      <c r="M442" s="229"/>
      <c r="N442" s="230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135</v>
      </c>
      <c r="AU442" s="18" t="s">
        <v>80</v>
      </c>
    </row>
    <row r="443" s="13" customFormat="1">
      <c r="A443" s="13"/>
      <c r="B443" s="232"/>
      <c r="C443" s="233"/>
      <c r="D443" s="226" t="s">
        <v>151</v>
      </c>
      <c r="E443" s="234" t="s">
        <v>19</v>
      </c>
      <c r="F443" s="235" t="s">
        <v>697</v>
      </c>
      <c r="G443" s="233"/>
      <c r="H443" s="236">
        <v>3.8500000000000001</v>
      </c>
      <c r="I443" s="237"/>
      <c r="J443" s="233"/>
      <c r="K443" s="233"/>
      <c r="L443" s="238"/>
      <c r="M443" s="274"/>
      <c r="N443" s="275"/>
      <c r="O443" s="275"/>
      <c r="P443" s="275"/>
      <c r="Q443" s="275"/>
      <c r="R443" s="275"/>
      <c r="S443" s="275"/>
      <c r="T443" s="27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151</v>
      </c>
      <c r="AU443" s="242" t="s">
        <v>80</v>
      </c>
      <c r="AV443" s="13" t="s">
        <v>80</v>
      </c>
      <c r="AW443" s="13" t="s">
        <v>32</v>
      </c>
      <c r="AX443" s="13" t="s">
        <v>78</v>
      </c>
      <c r="AY443" s="242" t="s">
        <v>126</v>
      </c>
    </row>
    <row r="444" s="2" customFormat="1" ht="6.96" customHeight="1">
      <c r="A444" s="39"/>
      <c r="B444" s="60"/>
      <c r="C444" s="61"/>
      <c r="D444" s="61"/>
      <c r="E444" s="61"/>
      <c r="F444" s="61"/>
      <c r="G444" s="61"/>
      <c r="H444" s="61"/>
      <c r="I444" s="61"/>
      <c r="J444" s="61"/>
      <c r="K444" s="61"/>
      <c r="L444" s="45"/>
      <c r="M444" s="39"/>
      <c r="O444" s="39"/>
      <c r="P444" s="39"/>
      <c r="Q444" s="39"/>
      <c r="R444" s="39"/>
      <c r="S444" s="39"/>
      <c r="T444" s="39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</row>
  </sheetData>
  <sheetProtection sheet="1" autoFilter="0" formatColumns="0" formatRows="0" objects="1" scenarios="1" spinCount="100000" saltValue="bqzYdcPXHRC3CkYeq3zzwe1xnSMn18GrSpKfWIWxFG470AQEF0vwEU8KV3O+pw4gu7lSsiQVToxl5KxSIygy7g==" hashValue="Y5Z11POtBhh48BhYlxnrdt7oz+LVAehejh7Zvmnba+iQoGya6eo6+pHAL768GWJ0/wGdBQuZI5zh9qkrZVGrrQ==" algorithmName="SHA-512" password="CC35"/>
  <autoFilter ref="C95:K44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92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Břeclav - ul. Lednická, autobus.záliv a přechod</v>
      </c>
      <c r="F7" s="143"/>
      <c r="G7" s="143"/>
      <c r="H7" s="143"/>
      <c r="L7" s="21"/>
    </row>
    <row r="8" s="1" customFormat="1" ht="12" customHeight="1">
      <c r="B8" s="21"/>
      <c r="D8" s="143" t="s">
        <v>93</v>
      </c>
      <c r="L8" s="21"/>
    </row>
    <row r="9" s="2" customFormat="1" ht="16.5" customHeight="1">
      <c r="A9" s="39"/>
      <c r="B9" s="45"/>
      <c r="C9" s="39"/>
      <c r="D9" s="39"/>
      <c r="E9" s="144" t="s">
        <v>698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698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5. 5. 2021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22</v>
      </c>
      <c r="F17" s="39"/>
      <c r="G17" s="39"/>
      <c r="H17" s="39"/>
      <c r="I17" s="143" t="s">
        <v>27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31</v>
      </c>
      <c r="F23" s="39"/>
      <c r="G23" s="39"/>
      <c r="H23" s="39"/>
      <c r="I23" s="143" t="s">
        <v>27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33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ROUND((SUM(BE92:BE204)),  2)</f>
        <v>0</v>
      </c>
      <c r="G35" s="39"/>
      <c r="H35" s="39"/>
      <c r="I35" s="158">
        <v>0.20999999999999999</v>
      </c>
      <c r="J35" s="157">
        <f>ROUND(((SUM(BE92:BE204))*I35),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ROUND((SUM(BF92:BF204)),  2)</f>
        <v>0</v>
      </c>
      <c r="G36" s="39"/>
      <c r="H36" s="39"/>
      <c r="I36" s="158">
        <v>0.14999999999999999</v>
      </c>
      <c r="J36" s="157">
        <f>ROUND(((SUM(BF92:BF204))*I36),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ROUND((SUM(BG92:BG204)),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ROUND((SUM(BH92:BH204)),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ROUND((SUM(BI92:BI204)),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Břeclav - ul. Lednická, autobus.záliv a přechod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698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401 - Veřejné osvětlení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Město Břeclav</v>
      </c>
      <c r="G56" s="41"/>
      <c r="H56" s="41"/>
      <c r="I56" s="33" t="s">
        <v>23</v>
      </c>
      <c r="J56" s="73" t="str">
        <f>IF(J14="","",J14)</f>
        <v>5. 5. 2021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Břeclav</v>
      </c>
      <c r="G58" s="41"/>
      <c r="H58" s="41"/>
      <c r="I58" s="33" t="s">
        <v>30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33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97</v>
      </c>
      <c r="D61" s="172"/>
      <c r="E61" s="172"/>
      <c r="F61" s="172"/>
      <c r="G61" s="172"/>
      <c r="H61" s="172"/>
      <c r="I61" s="172"/>
      <c r="J61" s="173" t="s">
        <v>98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99</v>
      </c>
    </row>
    <row r="64" s="9" customFormat="1" ht="24.96" customHeight="1">
      <c r="A64" s="9"/>
      <c r="B64" s="175"/>
      <c r="C64" s="176"/>
      <c r="D64" s="177" t="s">
        <v>100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101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102</v>
      </c>
      <c r="E66" s="183"/>
      <c r="F66" s="183"/>
      <c r="G66" s="183"/>
      <c r="H66" s="183"/>
      <c r="I66" s="183"/>
      <c r="J66" s="184">
        <f>J153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104</v>
      </c>
      <c r="E67" s="183"/>
      <c r="F67" s="183"/>
      <c r="G67" s="183"/>
      <c r="H67" s="183"/>
      <c r="I67" s="183"/>
      <c r="J67" s="184">
        <f>J158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107</v>
      </c>
      <c r="E68" s="183"/>
      <c r="F68" s="183"/>
      <c r="G68" s="183"/>
      <c r="H68" s="183"/>
      <c r="I68" s="183"/>
      <c r="J68" s="184">
        <f>J167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5"/>
      <c r="C69" s="176"/>
      <c r="D69" s="177" t="s">
        <v>109</v>
      </c>
      <c r="E69" s="178"/>
      <c r="F69" s="178"/>
      <c r="G69" s="178"/>
      <c r="H69" s="178"/>
      <c r="I69" s="178"/>
      <c r="J69" s="179">
        <f>J182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1"/>
      <c r="C70" s="126"/>
      <c r="D70" s="182" t="s">
        <v>699</v>
      </c>
      <c r="E70" s="183"/>
      <c r="F70" s="183"/>
      <c r="G70" s="183"/>
      <c r="H70" s="183"/>
      <c r="I70" s="183"/>
      <c r="J70" s="184">
        <f>J183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111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Břeclav - ul. Lednická, autobus.záliv a přechod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93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698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95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SO 401 - Veřejné osvětlení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>Město Břeclav</v>
      </c>
      <c r="G86" s="41"/>
      <c r="H86" s="41"/>
      <c r="I86" s="33" t="s">
        <v>23</v>
      </c>
      <c r="J86" s="73" t="str">
        <f>IF(J14="","",J14)</f>
        <v>5. 5. 2021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E17</f>
        <v>Město Břeclav</v>
      </c>
      <c r="G88" s="41"/>
      <c r="H88" s="41"/>
      <c r="I88" s="33" t="s">
        <v>30</v>
      </c>
      <c r="J88" s="37" t="str">
        <f>E23</f>
        <v>Viadesigne s.r.o.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28</v>
      </c>
      <c r="D89" s="41"/>
      <c r="E89" s="41"/>
      <c r="F89" s="28" t="str">
        <f>IF(E20="","",E20)</f>
        <v>Vyplň údaj</v>
      </c>
      <c r="G89" s="41"/>
      <c r="H89" s="41"/>
      <c r="I89" s="33" t="s">
        <v>33</v>
      </c>
      <c r="J89" s="37" t="str">
        <f>E26</f>
        <v xml:space="preserve"> 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112</v>
      </c>
      <c r="D91" s="189" t="s">
        <v>56</v>
      </c>
      <c r="E91" s="189" t="s">
        <v>52</v>
      </c>
      <c r="F91" s="189" t="s">
        <v>53</v>
      </c>
      <c r="G91" s="189" t="s">
        <v>113</v>
      </c>
      <c r="H91" s="189" t="s">
        <v>114</v>
      </c>
      <c r="I91" s="189" t="s">
        <v>115</v>
      </c>
      <c r="J91" s="189" t="s">
        <v>98</v>
      </c>
      <c r="K91" s="190" t="s">
        <v>116</v>
      </c>
      <c r="L91" s="191"/>
      <c r="M91" s="93" t="s">
        <v>19</v>
      </c>
      <c r="N91" s="94" t="s">
        <v>41</v>
      </c>
      <c r="O91" s="94" t="s">
        <v>117</v>
      </c>
      <c r="P91" s="94" t="s">
        <v>118</v>
      </c>
      <c r="Q91" s="94" t="s">
        <v>119</v>
      </c>
      <c r="R91" s="94" t="s">
        <v>120</v>
      </c>
      <c r="S91" s="94" t="s">
        <v>121</v>
      </c>
      <c r="T91" s="95" t="s">
        <v>122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123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P93+P182</f>
        <v>0</v>
      </c>
      <c r="Q92" s="97"/>
      <c r="R92" s="194">
        <f>R93+R182</f>
        <v>7.2576179999999999</v>
      </c>
      <c r="S92" s="97"/>
      <c r="T92" s="195">
        <f>T93+T182</f>
        <v>0.56100000000000005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70</v>
      </c>
      <c r="AU92" s="18" t="s">
        <v>99</v>
      </c>
      <c r="BK92" s="196">
        <f>BK93+BK182</f>
        <v>0</v>
      </c>
    </row>
    <row r="93" s="12" customFormat="1" ht="25.92" customHeight="1">
      <c r="A93" s="12"/>
      <c r="B93" s="197"/>
      <c r="C93" s="198"/>
      <c r="D93" s="199" t="s">
        <v>70</v>
      </c>
      <c r="E93" s="200" t="s">
        <v>124</v>
      </c>
      <c r="F93" s="200" t="s">
        <v>125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P94+P153+P158+P167</f>
        <v>0</v>
      </c>
      <c r="Q93" s="205"/>
      <c r="R93" s="206">
        <f>R94+R153+R158+R167</f>
        <v>6.8813699999999995</v>
      </c>
      <c r="S93" s="205"/>
      <c r="T93" s="207">
        <f>T94+T153+T158+T167</f>
        <v>0.56100000000000005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78</v>
      </c>
      <c r="AT93" s="209" t="s">
        <v>70</v>
      </c>
      <c r="AU93" s="209" t="s">
        <v>71</v>
      </c>
      <c r="AY93" s="208" t="s">
        <v>126</v>
      </c>
      <c r="BK93" s="210">
        <f>BK94+BK153+BK158+BK167</f>
        <v>0</v>
      </c>
    </row>
    <row r="94" s="12" customFormat="1" ht="22.8" customHeight="1">
      <c r="A94" s="12"/>
      <c r="B94" s="197"/>
      <c r="C94" s="198"/>
      <c r="D94" s="199" t="s">
        <v>70</v>
      </c>
      <c r="E94" s="211" t="s">
        <v>78</v>
      </c>
      <c r="F94" s="211" t="s">
        <v>127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SUM(P95:P152)</f>
        <v>0</v>
      </c>
      <c r="Q94" s="205"/>
      <c r="R94" s="206">
        <f>SUM(R95:R152)</f>
        <v>4.266</v>
      </c>
      <c r="S94" s="205"/>
      <c r="T94" s="207">
        <f>SUM(T95:T152)</f>
        <v>0.56100000000000005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78</v>
      </c>
      <c r="AT94" s="209" t="s">
        <v>70</v>
      </c>
      <c r="AU94" s="209" t="s">
        <v>78</v>
      </c>
      <c r="AY94" s="208" t="s">
        <v>126</v>
      </c>
      <c r="BK94" s="210">
        <f>SUM(BK95:BK152)</f>
        <v>0</v>
      </c>
    </row>
    <row r="95" s="2" customFormat="1" ht="16.5" customHeight="1">
      <c r="A95" s="39"/>
      <c r="B95" s="40"/>
      <c r="C95" s="213" t="s">
        <v>78</v>
      </c>
      <c r="D95" s="213" t="s">
        <v>128</v>
      </c>
      <c r="E95" s="214" t="s">
        <v>700</v>
      </c>
      <c r="F95" s="215" t="s">
        <v>701</v>
      </c>
      <c r="G95" s="216" t="s">
        <v>131</v>
      </c>
      <c r="H95" s="217">
        <v>2.2000000000000002</v>
      </c>
      <c r="I95" s="218"/>
      <c r="J95" s="219">
        <f>ROUND(I95*H95,2)</f>
        <v>0</v>
      </c>
      <c r="K95" s="215" t="s">
        <v>132</v>
      </c>
      <c r="L95" s="45"/>
      <c r="M95" s="220" t="s">
        <v>19</v>
      </c>
      <c r="N95" s="221" t="s">
        <v>42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0.255</v>
      </c>
      <c r="T95" s="223">
        <f>S95*H95</f>
        <v>0.56100000000000005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133</v>
      </c>
      <c r="AT95" s="224" t="s">
        <v>128</v>
      </c>
      <c r="AU95" s="224" t="s">
        <v>80</v>
      </c>
      <c r="AY95" s="18" t="s">
        <v>126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78</v>
      </c>
      <c r="BK95" s="225">
        <f>ROUND(I95*H95,2)</f>
        <v>0</v>
      </c>
      <c r="BL95" s="18" t="s">
        <v>133</v>
      </c>
      <c r="BM95" s="224" t="s">
        <v>702</v>
      </c>
    </row>
    <row r="96" s="2" customFormat="1">
      <c r="A96" s="39"/>
      <c r="B96" s="40"/>
      <c r="C96" s="41"/>
      <c r="D96" s="226" t="s">
        <v>135</v>
      </c>
      <c r="E96" s="41"/>
      <c r="F96" s="227" t="s">
        <v>703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135</v>
      </c>
      <c r="AU96" s="18" t="s">
        <v>80</v>
      </c>
    </row>
    <row r="97" s="2" customFormat="1">
      <c r="A97" s="39"/>
      <c r="B97" s="40"/>
      <c r="C97" s="41"/>
      <c r="D97" s="226" t="s">
        <v>137</v>
      </c>
      <c r="E97" s="41"/>
      <c r="F97" s="231" t="s">
        <v>704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137</v>
      </c>
      <c r="AU97" s="18" t="s">
        <v>80</v>
      </c>
    </row>
    <row r="98" s="13" customFormat="1">
      <c r="A98" s="13"/>
      <c r="B98" s="232"/>
      <c r="C98" s="233"/>
      <c r="D98" s="226" t="s">
        <v>151</v>
      </c>
      <c r="E98" s="234" t="s">
        <v>19</v>
      </c>
      <c r="F98" s="235" t="s">
        <v>705</v>
      </c>
      <c r="G98" s="233"/>
      <c r="H98" s="236">
        <v>2.2000000000000002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151</v>
      </c>
      <c r="AU98" s="242" t="s">
        <v>80</v>
      </c>
      <c r="AV98" s="13" t="s">
        <v>80</v>
      </c>
      <c r="AW98" s="13" t="s">
        <v>32</v>
      </c>
      <c r="AX98" s="13" t="s">
        <v>78</v>
      </c>
      <c r="AY98" s="242" t="s">
        <v>126</v>
      </c>
    </row>
    <row r="99" s="2" customFormat="1" ht="16.5" customHeight="1">
      <c r="A99" s="39"/>
      <c r="B99" s="40"/>
      <c r="C99" s="213" t="s">
        <v>80</v>
      </c>
      <c r="D99" s="213" t="s">
        <v>128</v>
      </c>
      <c r="E99" s="214" t="s">
        <v>205</v>
      </c>
      <c r="F99" s="215" t="s">
        <v>206</v>
      </c>
      <c r="G99" s="216" t="s">
        <v>196</v>
      </c>
      <c r="H99" s="217">
        <v>8.1999999999999993</v>
      </c>
      <c r="I99" s="218"/>
      <c r="J99" s="219">
        <f>ROUND(I99*H99,2)</f>
        <v>0</v>
      </c>
      <c r="K99" s="215" t="s">
        <v>132</v>
      </c>
      <c r="L99" s="45"/>
      <c r="M99" s="220" t="s">
        <v>19</v>
      </c>
      <c r="N99" s="221" t="s">
        <v>42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133</v>
      </c>
      <c r="AT99" s="224" t="s">
        <v>128</v>
      </c>
      <c r="AU99" s="224" t="s">
        <v>80</v>
      </c>
      <c r="AY99" s="18" t="s">
        <v>126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78</v>
      </c>
      <c r="BK99" s="225">
        <f>ROUND(I99*H99,2)</f>
        <v>0</v>
      </c>
      <c r="BL99" s="18" t="s">
        <v>133</v>
      </c>
      <c r="BM99" s="224" t="s">
        <v>706</v>
      </c>
    </row>
    <row r="100" s="2" customFormat="1">
      <c r="A100" s="39"/>
      <c r="B100" s="40"/>
      <c r="C100" s="41"/>
      <c r="D100" s="226" t="s">
        <v>135</v>
      </c>
      <c r="E100" s="41"/>
      <c r="F100" s="227" t="s">
        <v>208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135</v>
      </c>
      <c r="AU100" s="18" t="s">
        <v>80</v>
      </c>
    </row>
    <row r="101" s="2" customFormat="1">
      <c r="A101" s="39"/>
      <c r="B101" s="40"/>
      <c r="C101" s="41"/>
      <c r="D101" s="226" t="s">
        <v>137</v>
      </c>
      <c r="E101" s="41"/>
      <c r="F101" s="231" t="s">
        <v>209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137</v>
      </c>
      <c r="AU101" s="18" t="s">
        <v>80</v>
      </c>
    </row>
    <row r="102" s="13" customFormat="1">
      <c r="A102" s="13"/>
      <c r="B102" s="232"/>
      <c r="C102" s="233"/>
      <c r="D102" s="226" t="s">
        <v>151</v>
      </c>
      <c r="E102" s="234" t="s">
        <v>19</v>
      </c>
      <c r="F102" s="235" t="s">
        <v>707</v>
      </c>
      <c r="G102" s="233"/>
      <c r="H102" s="236">
        <v>0.40000000000000002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151</v>
      </c>
      <c r="AU102" s="242" t="s">
        <v>80</v>
      </c>
      <c r="AV102" s="13" t="s">
        <v>80</v>
      </c>
      <c r="AW102" s="13" t="s">
        <v>32</v>
      </c>
      <c r="AX102" s="13" t="s">
        <v>71</v>
      </c>
      <c r="AY102" s="242" t="s">
        <v>126</v>
      </c>
    </row>
    <row r="103" s="13" customFormat="1">
      <c r="A103" s="13"/>
      <c r="B103" s="232"/>
      <c r="C103" s="233"/>
      <c r="D103" s="226" t="s">
        <v>151</v>
      </c>
      <c r="E103" s="234" t="s">
        <v>19</v>
      </c>
      <c r="F103" s="235" t="s">
        <v>708</v>
      </c>
      <c r="G103" s="233"/>
      <c r="H103" s="236">
        <v>7.7999999999999998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151</v>
      </c>
      <c r="AU103" s="242" t="s">
        <v>80</v>
      </c>
      <c r="AV103" s="13" t="s">
        <v>80</v>
      </c>
      <c r="AW103" s="13" t="s">
        <v>32</v>
      </c>
      <c r="AX103" s="13" t="s">
        <v>71</v>
      </c>
      <c r="AY103" s="242" t="s">
        <v>126</v>
      </c>
    </row>
    <row r="104" s="14" customFormat="1">
      <c r="A104" s="14"/>
      <c r="B104" s="243"/>
      <c r="C104" s="244"/>
      <c r="D104" s="226" t="s">
        <v>151</v>
      </c>
      <c r="E104" s="245" t="s">
        <v>19</v>
      </c>
      <c r="F104" s="246" t="s">
        <v>160</v>
      </c>
      <c r="G104" s="244"/>
      <c r="H104" s="247">
        <v>8.1999999999999993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151</v>
      </c>
      <c r="AU104" s="253" t="s">
        <v>80</v>
      </c>
      <c r="AV104" s="14" t="s">
        <v>133</v>
      </c>
      <c r="AW104" s="14" t="s">
        <v>32</v>
      </c>
      <c r="AX104" s="14" t="s">
        <v>78</v>
      </c>
      <c r="AY104" s="253" t="s">
        <v>126</v>
      </c>
    </row>
    <row r="105" s="2" customFormat="1" ht="16.5" customHeight="1">
      <c r="A105" s="39"/>
      <c r="B105" s="40"/>
      <c r="C105" s="213" t="s">
        <v>145</v>
      </c>
      <c r="D105" s="213" t="s">
        <v>128</v>
      </c>
      <c r="E105" s="214" t="s">
        <v>212</v>
      </c>
      <c r="F105" s="215" t="s">
        <v>213</v>
      </c>
      <c r="G105" s="216" t="s">
        <v>196</v>
      </c>
      <c r="H105" s="217">
        <v>1.3</v>
      </c>
      <c r="I105" s="218"/>
      <c r="J105" s="219">
        <f>ROUND(I105*H105,2)</f>
        <v>0</v>
      </c>
      <c r="K105" s="215" t="s">
        <v>132</v>
      </c>
      <c r="L105" s="45"/>
      <c r="M105" s="220" t="s">
        <v>19</v>
      </c>
      <c r="N105" s="221" t="s">
        <v>42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133</v>
      </c>
      <c r="AT105" s="224" t="s">
        <v>128</v>
      </c>
      <c r="AU105" s="224" t="s">
        <v>80</v>
      </c>
      <c r="AY105" s="18" t="s">
        <v>126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78</v>
      </c>
      <c r="BK105" s="225">
        <f>ROUND(I105*H105,2)</f>
        <v>0</v>
      </c>
      <c r="BL105" s="18" t="s">
        <v>133</v>
      </c>
      <c r="BM105" s="224" t="s">
        <v>709</v>
      </c>
    </row>
    <row r="106" s="2" customFormat="1">
      <c r="A106" s="39"/>
      <c r="B106" s="40"/>
      <c r="C106" s="41"/>
      <c r="D106" s="226" t="s">
        <v>135</v>
      </c>
      <c r="E106" s="41"/>
      <c r="F106" s="227" t="s">
        <v>215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135</v>
      </c>
      <c r="AU106" s="18" t="s">
        <v>80</v>
      </c>
    </row>
    <row r="107" s="2" customFormat="1">
      <c r="A107" s="39"/>
      <c r="B107" s="40"/>
      <c r="C107" s="41"/>
      <c r="D107" s="226" t="s">
        <v>137</v>
      </c>
      <c r="E107" s="41"/>
      <c r="F107" s="231" t="s">
        <v>209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137</v>
      </c>
      <c r="AU107" s="18" t="s">
        <v>80</v>
      </c>
    </row>
    <row r="108" s="13" customFormat="1">
      <c r="A108" s="13"/>
      <c r="B108" s="232"/>
      <c r="C108" s="233"/>
      <c r="D108" s="226" t="s">
        <v>151</v>
      </c>
      <c r="E108" s="234" t="s">
        <v>19</v>
      </c>
      <c r="F108" s="235" t="s">
        <v>710</v>
      </c>
      <c r="G108" s="233"/>
      <c r="H108" s="236">
        <v>0.10000000000000001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151</v>
      </c>
      <c r="AU108" s="242" t="s">
        <v>80</v>
      </c>
      <c r="AV108" s="13" t="s">
        <v>80</v>
      </c>
      <c r="AW108" s="13" t="s">
        <v>32</v>
      </c>
      <c r="AX108" s="13" t="s">
        <v>71</v>
      </c>
      <c r="AY108" s="242" t="s">
        <v>126</v>
      </c>
    </row>
    <row r="109" s="13" customFormat="1">
      <c r="A109" s="13"/>
      <c r="B109" s="232"/>
      <c r="C109" s="233"/>
      <c r="D109" s="226" t="s">
        <v>151</v>
      </c>
      <c r="E109" s="234" t="s">
        <v>19</v>
      </c>
      <c r="F109" s="235" t="s">
        <v>711</v>
      </c>
      <c r="G109" s="233"/>
      <c r="H109" s="236">
        <v>1.2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151</v>
      </c>
      <c r="AU109" s="242" t="s">
        <v>80</v>
      </c>
      <c r="AV109" s="13" t="s">
        <v>80</v>
      </c>
      <c r="AW109" s="13" t="s">
        <v>32</v>
      </c>
      <c r="AX109" s="13" t="s">
        <v>71</v>
      </c>
      <c r="AY109" s="242" t="s">
        <v>126</v>
      </c>
    </row>
    <row r="110" s="14" customFormat="1">
      <c r="A110" s="14"/>
      <c r="B110" s="243"/>
      <c r="C110" s="244"/>
      <c r="D110" s="226" t="s">
        <v>151</v>
      </c>
      <c r="E110" s="245" t="s">
        <v>19</v>
      </c>
      <c r="F110" s="246" t="s">
        <v>160</v>
      </c>
      <c r="G110" s="244"/>
      <c r="H110" s="247">
        <v>1.3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151</v>
      </c>
      <c r="AU110" s="253" t="s">
        <v>80</v>
      </c>
      <c r="AV110" s="14" t="s">
        <v>133</v>
      </c>
      <c r="AW110" s="14" t="s">
        <v>32</v>
      </c>
      <c r="AX110" s="14" t="s">
        <v>78</v>
      </c>
      <c r="AY110" s="253" t="s">
        <v>126</v>
      </c>
    </row>
    <row r="111" s="2" customFormat="1" ht="21.75" customHeight="1">
      <c r="A111" s="39"/>
      <c r="B111" s="40"/>
      <c r="C111" s="213" t="s">
        <v>133</v>
      </c>
      <c r="D111" s="213" t="s">
        <v>128</v>
      </c>
      <c r="E111" s="214" t="s">
        <v>712</v>
      </c>
      <c r="F111" s="215" t="s">
        <v>713</v>
      </c>
      <c r="G111" s="216" t="s">
        <v>196</v>
      </c>
      <c r="H111" s="217">
        <v>3.6360000000000001</v>
      </c>
      <c r="I111" s="218"/>
      <c r="J111" s="219">
        <f>ROUND(I111*H111,2)</f>
        <v>0</v>
      </c>
      <c r="K111" s="215" t="s">
        <v>132</v>
      </c>
      <c r="L111" s="45"/>
      <c r="M111" s="220" t="s">
        <v>19</v>
      </c>
      <c r="N111" s="221" t="s">
        <v>42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133</v>
      </c>
      <c r="AT111" s="224" t="s">
        <v>128</v>
      </c>
      <c r="AU111" s="224" t="s">
        <v>80</v>
      </c>
      <c r="AY111" s="18" t="s">
        <v>126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78</v>
      </c>
      <c r="BK111" s="225">
        <f>ROUND(I111*H111,2)</f>
        <v>0</v>
      </c>
      <c r="BL111" s="18" t="s">
        <v>133</v>
      </c>
      <c r="BM111" s="224" t="s">
        <v>714</v>
      </c>
    </row>
    <row r="112" s="2" customFormat="1">
      <c r="A112" s="39"/>
      <c r="B112" s="40"/>
      <c r="C112" s="41"/>
      <c r="D112" s="226" t="s">
        <v>135</v>
      </c>
      <c r="E112" s="41"/>
      <c r="F112" s="227" t="s">
        <v>715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135</v>
      </c>
      <c r="AU112" s="18" t="s">
        <v>80</v>
      </c>
    </row>
    <row r="113" s="2" customFormat="1">
      <c r="A113" s="39"/>
      <c r="B113" s="40"/>
      <c r="C113" s="41"/>
      <c r="D113" s="226" t="s">
        <v>137</v>
      </c>
      <c r="E113" s="41"/>
      <c r="F113" s="231" t="s">
        <v>229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137</v>
      </c>
      <c r="AU113" s="18" t="s">
        <v>80</v>
      </c>
    </row>
    <row r="114" s="13" customFormat="1">
      <c r="A114" s="13"/>
      <c r="B114" s="232"/>
      <c r="C114" s="233"/>
      <c r="D114" s="226" t="s">
        <v>151</v>
      </c>
      <c r="E114" s="234" t="s">
        <v>19</v>
      </c>
      <c r="F114" s="235" t="s">
        <v>716</v>
      </c>
      <c r="G114" s="233"/>
      <c r="H114" s="236">
        <v>2.052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151</v>
      </c>
      <c r="AU114" s="242" t="s">
        <v>80</v>
      </c>
      <c r="AV114" s="13" t="s">
        <v>80</v>
      </c>
      <c r="AW114" s="13" t="s">
        <v>32</v>
      </c>
      <c r="AX114" s="13" t="s">
        <v>71</v>
      </c>
      <c r="AY114" s="242" t="s">
        <v>126</v>
      </c>
    </row>
    <row r="115" s="13" customFormat="1">
      <c r="A115" s="13"/>
      <c r="B115" s="232"/>
      <c r="C115" s="233"/>
      <c r="D115" s="226" t="s">
        <v>151</v>
      </c>
      <c r="E115" s="234" t="s">
        <v>19</v>
      </c>
      <c r="F115" s="235" t="s">
        <v>717</v>
      </c>
      <c r="G115" s="233"/>
      <c r="H115" s="236">
        <v>1.5840000000000001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151</v>
      </c>
      <c r="AU115" s="242" t="s">
        <v>80</v>
      </c>
      <c r="AV115" s="13" t="s">
        <v>80</v>
      </c>
      <c r="AW115" s="13" t="s">
        <v>32</v>
      </c>
      <c r="AX115" s="13" t="s">
        <v>71</v>
      </c>
      <c r="AY115" s="242" t="s">
        <v>126</v>
      </c>
    </row>
    <row r="116" s="14" customFormat="1">
      <c r="A116" s="14"/>
      <c r="B116" s="243"/>
      <c r="C116" s="244"/>
      <c r="D116" s="226" t="s">
        <v>151</v>
      </c>
      <c r="E116" s="245" t="s">
        <v>19</v>
      </c>
      <c r="F116" s="246" t="s">
        <v>160</v>
      </c>
      <c r="G116" s="244"/>
      <c r="H116" s="247">
        <v>3.6360000000000001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151</v>
      </c>
      <c r="AU116" s="253" t="s">
        <v>80</v>
      </c>
      <c r="AV116" s="14" t="s">
        <v>133</v>
      </c>
      <c r="AW116" s="14" t="s">
        <v>32</v>
      </c>
      <c r="AX116" s="14" t="s">
        <v>78</v>
      </c>
      <c r="AY116" s="253" t="s">
        <v>126</v>
      </c>
    </row>
    <row r="117" s="2" customFormat="1" ht="21.75" customHeight="1">
      <c r="A117" s="39"/>
      <c r="B117" s="40"/>
      <c r="C117" s="213" t="s">
        <v>161</v>
      </c>
      <c r="D117" s="213" t="s">
        <v>128</v>
      </c>
      <c r="E117" s="214" t="s">
        <v>225</v>
      </c>
      <c r="F117" s="215" t="s">
        <v>226</v>
      </c>
      <c r="G117" s="216" t="s">
        <v>196</v>
      </c>
      <c r="H117" s="217">
        <v>2.052</v>
      </c>
      <c r="I117" s="218"/>
      <c r="J117" s="219">
        <f>ROUND(I117*H117,2)</f>
        <v>0</v>
      </c>
      <c r="K117" s="215" t="s">
        <v>132</v>
      </c>
      <c r="L117" s="45"/>
      <c r="M117" s="220" t="s">
        <v>19</v>
      </c>
      <c r="N117" s="221" t="s">
        <v>42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133</v>
      </c>
      <c r="AT117" s="224" t="s">
        <v>128</v>
      </c>
      <c r="AU117" s="224" t="s">
        <v>80</v>
      </c>
      <c r="AY117" s="18" t="s">
        <v>126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78</v>
      </c>
      <c r="BK117" s="225">
        <f>ROUND(I117*H117,2)</f>
        <v>0</v>
      </c>
      <c r="BL117" s="18" t="s">
        <v>133</v>
      </c>
      <c r="BM117" s="224" t="s">
        <v>718</v>
      </c>
    </row>
    <row r="118" s="2" customFormat="1">
      <c r="A118" s="39"/>
      <c r="B118" s="40"/>
      <c r="C118" s="41"/>
      <c r="D118" s="226" t="s">
        <v>135</v>
      </c>
      <c r="E118" s="41"/>
      <c r="F118" s="227" t="s">
        <v>228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135</v>
      </c>
      <c r="AU118" s="18" t="s">
        <v>80</v>
      </c>
    </row>
    <row r="119" s="2" customFormat="1">
      <c r="A119" s="39"/>
      <c r="B119" s="40"/>
      <c r="C119" s="41"/>
      <c r="D119" s="226" t="s">
        <v>137</v>
      </c>
      <c r="E119" s="41"/>
      <c r="F119" s="231" t="s">
        <v>229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137</v>
      </c>
      <c r="AU119" s="18" t="s">
        <v>80</v>
      </c>
    </row>
    <row r="120" s="13" customFormat="1">
      <c r="A120" s="13"/>
      <c r="B120" s="232"/>
      <c r="C120" s="233"/>
      <c r="D120" s="226" t="s">
        <v>151</v>
      </c>
      <c r="E120" s="234" t="s">
        <v>19</v>
      </c>
      <c r="F120" s="235" t="s">
        <v>716</v>
      </c>
      <c r="G120" s="233"/>
      <c r="H120" s="236">
        <v>2.052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151</v>
      </c>
      <c r="AU120" s="242" t="s">
        <v>80</v>
      </c>
      <c r="AV120" s="13" t="s">
        <v>80</v>
      </c>
      <c r="AW120" s="13" t="s">
        <v>32</v>
      </c>
      <c r="AX120" s="13" t="s">
        <v>78</v>
      </c>
      <c r="AY120" s="242" t="s">
        <v>126</v>
      </c>
    </row>
    <row r="121" s="2" customFormat="1">
      <c r="A121" s="39"/>
      <c r="B121" s="40"/>
      <c r="C121" s="213" t="s">
        <v>167</v>
      </c>
      <c r="D121" s="213" t="s">
        <v>128</v>
      </c>
      <c r="E121" s="214" t="s">
        <v>719</v>
      </c>
      <c r="F121" s="215" t="s">
        <v>720</v>
      </c>
      <c r="G121" s="216" t="s">
        <v>177</v>
      </c>
      <c r="H121" s="217">
        <v>12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42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133</v>
      </c>
      <c r="AT121" s="224" t="s">
        <v>128</v>
      </c>
      <c r="AU121" s="224" t="s">
        <v>80</v>
      </c>
      <c r="AY121" s="18" t="s">
        <v>126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78</v>
      </c>
      <c r="BK121" s="225">
        <f>ROUND(I121*H121,2)</f>
        <v>0</v>
      </c>
      <c r="BL121" s="18" t="s">
        <v>133</v>
      </c>
      <c r="BM121" s="224" t="s">
        <v>721</v>
      </c>
    </row>
    <row r="122" s="2" customFormat="1">
      <c r="A122" s="39"/>
      <c r="B122" s="40"/>
      <c r="C122" s="41"/>
      <c r="D122" s="226" t="s">
        <v>135</v>
      </c>
      <c r="E122" s="41"/>
      <c r="F122" s="227" t="s">
        <v>720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135</v>
      </c>
      <c r="AU122" s="18" t="s">
        <v>80</v>
      </c>
    </row>
    <row r="123" s="2" customFormat="1">
      <c r="A123" s="39"/>
      <c r="B123" s="40"/>
      <c r="C123" s="41"/>
      <c r="D123" s="226" t="s">
        <v>137</v>
      </c>
      <c r="E123" s="41"/>
      <c r="F123" s="231" t="s">
        <v>722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137</v>
      </c>
      <c r="AU123" s="18" t="s">
        <v>80</v>
      </c>
    </row>
    <row r="124" s="2" customFormat="1" ht="16.5" customHeight="1">
      <c r="A124" s="39"/>
      <c r="B124" s="40"/>
      <c r="C124" s="213" t="s">
        <v>174</v>
      </c>
      <c r="D124" s="213" t="s">
        <v>128</v>
      </c>
      <c r="E124" s="214" t="s">
        <v>237</v>
      </c>
      <c r="F124" s="215" t="s">
        <v>238</v>
      </c>
      <c r="G124" s="216" t="s">
        <v>196</v>
      </c>
      <c r="H124" s="217">
        <v>0.48099999999999998</v>
      </c>
      <c r="I124" s="218"/>
      <c r="J124" s="219">
        <f>ROUND(I124*H124,2)</f>
        <v>0</v>
      </c>
      <c r="K124" s="215" t="s">
        <v>132</v>
      </c>
      <c r="L124" s="45"/>
      <c r="M124" s="220" t="s">
        <v>19</v>
      </c>
      <c r="N124" s="221" t="s">
        <v>42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133</v>
      </c>
      <c r="AT124" s="224" t="s">
        <v>128</v>
      </c>
      <c r="AU124" s="224" t="s">
        <v>80</v>
      </c>
      <c r="AY124" s="18" t="s">
        <v>126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78</v>
      </c>
      <c r="BK124" s="225">
        <f>ROUND(I124*H124,2)</f>
        <v>0</v>
      </c>
      <c r="BL124" s="18" t="s">
        <v>133</v>
      </c>
      <c r="BM124" s="224" t="s">
        <v>723</v>
      </c>
    </row>
    <row r="125" s="2" customFormat="1">
      <c r="A125" s="39"/>
      <c r="B125" s="40"/>
      <c r="C125" s="41"/>
      <c r="D125" s="226" t="s">
        <v>135</v>
      </c>
      <c r="E125" s="41"/>
      <c r="F125" s="227" t="s">
        <v>240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135</v>
      </c>
      <c r="AU125" s="18" t="s">
        <v>80</v>
      </c>
    </row>
    <row r="126" s="2" customFormat="1">
      <c r="A126" s="39"/>
      <c r="B126" s="40"/>
      <c r="C126" s="41"/>
      <c r="D126" s="226" t="s">
        <v>137</v>
      </c>
      <c r="E126" s="41"/>
      <c r="F126" s="231" t="s">
        <v>241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137</v>
      </c>
      <c r="AU126" s="18" t="s">
        <v>80</v>
      </c>
    </row>
    <row r="127" s="13" customFormat="1">
      <c r="A127" s="13"/>
      <c r="B127" s="232"/>
      <c r="C127" s="233"/>
      <c r="D127" s="226" t="s">
        <v>151</v>
      </c>
      <c r="E127" s="234" t="s">
        <v>19</v>
      </c>
      <c r="F127" s="235" t="s">
        <v>724</v>
      </c>
      <c r="G127" s="233"/>
      <c r="H127" s="236">
        <v>8.1999999999999993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151</v>
      </c>
      <c r="AU127" s="242" t="s">
        <v>80</v>
      </c>
      <c r="AV127" s="13" t="s">
        <v>80</v>
      </c>
      <c r="AW127" s="13" t="s">
        <v>32</v>
      </c>
      <c r="AX127" s="13" t="s">
        <v>71</v>
      </c>
      <c r="AY127" s="242" t="s">
        <v>126</v>
      </c>
    </row>
    <row r="128" s="13" customFormat="1">
      <c r="A128" s="13"/>
      <c r="B128" s="232"/>
      <c r="C128" s="233"/>
      <c r="D128" s="226" t="s">
        <v>151</v>
      </c>
      <c r="E128" s="234" t="s">
        <v>19</v>
      </c>
      <c r="F128" s="235" t="s">
        <v>725</v>
      </c>
      <c r="G128" s="233"/>
      <c r="H128" s="236">
        <v>3.6360000000000001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151</v>
      </c>
      <c r="AU128" s="242" t="s">
        <v>80</v>
      </c>
      <c r="AV128" s="13" t="s">
        <v>80</v>
      </c>
      <c r="AW128" s="13" t="s">
        <v>32</v>
      </c>
      <c r="AX128" s="13" t="s">
        <v>71</v>
      </c>
      <c r="AY128" s="242" t="s">
        <v>126</v>
      </c>
    </row>
    <row r="129" s="13" customFormat="1">
      <c r="A129" s="13"/>
      <c r="B129" s="232"/>
      <c r="C129" s="233"/>
      <c r="D129" s="226" t="s">
        <v>151</v>
      </c>
      <c r="E129" s="234" t="s">
        <v>19</v>
      </c>
      <c r="F129" s="235" t="s">
        <v>726</v>
      </c>
      <c r="G129" s="233"/>
      <c r="H129" s="236">
        <v>-11.355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151</v>
      </c>
      <c r="AU129" s="242" t="s">
        <v>80</v>
      </c>
      <c r="AV129" s="13" t="s">
        <v>80</v>
      </c>
      <c r="AW129" s="13" t="s">
        <v>32</v>
      </c>
      <c r="AX129" s="13" t="s">
        <v>71</v>
      </c>
      <c r="AY129" s="242" t="s">
        <v>126</v>
      </c>
    </row>
    <row r="130" s="14" customFormat="1">
      <c r="A130" s="14"/>
      <c r="B130" s="243"/>
      <c r="C130" s="244"/>
      <c r="D130" s="226" t="s">
        <v>151</v>
      </c>
      <c r="E130" s="245" t="s">
        <v>19</v>
      </c>
      <c r="F130" s="246" t="s">
        <v>160</v>
      </c>
      <c r="G130" s="244"/>
      <c r="H130" s="247">
        <v>0.48099999999999798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151</v>
      </c>
      <c r="AU130" s="253" t="s">
        <v>80</v>
      </c>
      <c r="AV130" s="14" t="s">
        <v>133</v>
      </c>
      <c r="AW130" s="14" t="s">
        <v>32</v>
      </c>
      <c r="AX130" s="14" t="s">
        <v>78</v>
      </c>
      <c r="AY130" s="253" t="s">
        <v>126</v>
      </c>
    </row>
    <row r="131" s="2" customFormat="1" ht="16.5" customHeight="1">
      <c r="A131" s="39"/>
      <c r="B131" s="40"/>
      <c r="C131" s="213" t="s">
        <v>181</v>
      </c>
      <c r="D131" s="213" t="s">
        <v>128</v>
      </c>
      <c r="E131" s="214" t="s">
        <v>247</v>
      </c>
      <c r="F131" s="215" t="s">
        <v>248</v>
      </c>
      <c r="G131" s="216" t="s">
        <v>196</v>
      </c>
      <c r="H131" s="217">
        <v>0.48099999999999998</v>
      </c>
      <c r="I131" s="218"/>
      <c r="J131" s="219">
        <f>ROUND(I131*H131,2)</f>
        <v>0</v>
      </c>
      <c r="K131" s="215" t="s">
        <v>132</v>
      </c>
      <c r="L131" s="45"/>
      <c r="M131" s="220" t="s">
        <v>19</v>
      </c>
      <c r="N131" s="221" t="s">
        <v>42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133</v>
      </c>
      <c r="AT131" s="224" t="s">
        <v>128</v>
      </c>
      <c r="AU131" s="224" t="s">
        <v>80</v>
      </c>
      <c r="AY131" s="18" t="s">
        <v>126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78</v>
      </c>
      <c r="BK131" s="225">
        <f>ROUND(I131*H131,2)</f>
        <v>0</v>
      </c>
      <c r="BL131" s="18" t="s">
        <v>133</v>
      </c>
      <c r="BM131" s="224" t="s">
        <v>727</v>
      </c>
    </row>
    <row r="132" s="2" customFormat="1">
      <c r="A132" s="39"/>
      <c r="B132" s="40"/>
      <c r="C132" s="41"/>
      <c r="D132" s="226" t="s">
        <v>135</v>
      </c>
      <c r="E132" s="41"/>
      <c r="F132" s="227" t="s">
        <v>250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135</v>
      </c>
      <c r="AU132" s="18" t="s">
        <v>80</v>
      </c>
    </row>
    <row r="133" s="2" customFormat="1">
      <c r="A133" s="39"/>
      <c r="B133" s="40"/>
      <c r="C133" s="41"/>
      <c r="D133" s="226" t="s">
        <v>137</v>
      </c>
      <c r="E133" s="41"/>
      <c r="F133" s="231" t="s">
        <v>251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137</v>
      </c>
      <c r="AU133" s="18" t="s">
        <v>80</v>
      </c>
    </row>
    <row r="134" s="13" customFormat="1">
      <c r="A134" s="13"/>
      <c r="B134" s="232"/>
      <c r="C134" s="233"/>
      <c r="D134" s="226" t="s">
        <v>151</v>
      </c>
      <c r="E134" s="234" t="s">
        <v>19</v>
      </c>
      <c r="F134" s="235" t="s">
        <v>728</v>
      </c>
      <c r="G134" s="233"/>
      <c r="H134" s="236">
        <v>0.48099999999999998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151</v>
      </c>
      <c r="AU134" s="242" t="s">
        <v>80</v>
      </c>
      <c r="AV134" s="13" t="s">
        <v>80</v>
      </c>
      <c r="AW134" s="13" t="s">
        <v>32</v>
      </c>
      <c r="AX134" s="13" t="s">
        <v>78</v>
      </c>
      <c r="AY134" s="242" t="s">
        <v>126</v>
      </c>
    </row>
    <row r="135" s="2" customFormat="1" ht="16.5" customHeight="1">
      <c r="A135" s="39"/>
      <c r="B135" s="40"/>
      <c r="C135" s="213" t="s">
        <v>188</v>
      </c>
      <c r="D135" s="213" t="s">
        <v>128</v>
      </c>
      <c r="E135" s="214" t="s">
        <v>729</v>
      </c>
      <c r="F135" s="215" t="s">
        <v>730</v>
      </c>
      <c r="G135" s="216" t="s">
        <v>280</v>
      </c>
      <c r="H135" s="217">
        <v>0.86599999999999999</v>
      </c>
      <c r="I135" s="218"/>
      <c r="J135" s="219">
        <f>ROUND(I135*H135,2)</f>
        <v>0</v>
      </c>
      <c r="K135" s="215" t="s">
        <v>132</v>
      </c>
      <c r="L135" s="45"/>
      <c r="M135" s="220" t="s">
        <v>19</v>
      </c>
      <c r="N135" s="221" t="s">
        <v>42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133</v>
      </c>
      <c r="AT135" s="224" t="s">
        <v>128</v>
      </c>
      <c r="AU135" s="224" t="s">
        <v>80</v>
      </c>
      <c r="AY135" s="18" t="s">
        <v>126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78</v>
      </c>
      <c r="BK135" s="225">
        <f>ROUND(I135*H135,2)</f>
        <v>0</v>
      </c>
      <c r="BL135" s="18" t="s">
        <v>133</v>
      </c>
      <c r="BM135" s="224" t="s">
        <v>731</v>
      </c>
    </row>
    <row r="136" s="2" customFormat="1">
      <c r="A136" s="39"/>
      <c r="B136" s="40"/>
      <c r="C136" s="41"/>
      <c r="D136" s="226" t="s">
        <v>135</v>
      </c>
      <c r="E136" s="41"/>
      <c r="F136" s="227" t="s">
        <v>653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135</v>
      </c>
      <c r="AU136" s="18" t="s">
        <v>80</v>
      </c>
    </row>
    <row r="137" s="2" customFormat="1">
      <c r="A137" s="39"/>
      <c r="B137" s="40"/>
      <c r="C137" s="41"/>
      <c r="D137" s="226" t="s">
        <v>137</v>
      </c>
      <c r="E137" s="41"/>
      <c r="F137" s="231" t="s">
        <v>644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137</v>
      </c>
      <c r="AU137" s="18" t="s">
        <v>80</v>
      </c>
    </row>
    <row r="138" s="13" customFormat="1">
      <c r="A138" s="13"/>
      <c r="B138" s="232"/>
      <c r="C138" s="233"/>
      <c r="D138" s="226" t="s">
        <v>151</v>
      </c>
      <c r="E138" s="234" t="s">
        <v>19</v>
      </c>
      <c r="F138" s="235" t="s">
        <v>732</v>
      </c>
      <c r="G138" s="233"/>
      <c r="H138" s="236">
        <v>0.86599999999999999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151</v>
      </c>
      <c r="AU138" s="242" t="s">
        <v>80</v>
      </c>
      <c r="AV138" s="13" t="s">
        <v>80</v>
      </c>
      <c r="AW138" s="13" t="s">
        <v>32</v>
      </c>
      <c r="AX138" s="13" t="s">
        <v>78</v>
      </c>
      <c r="AY138" s="242" t="s">
        <v>126</v>
      </c>
    </row>
    <row r="139" s="2" customFormat="1" ht="16.5" customHeight="1">
      <c r="A139" s="39"/>
      <c r="B139" s="40"/>
      <c r="C139" s="213" t="s">
        <v>193</v>
      </c>
      <c r="D139" s="213" t="s">
        <v>128</v>
      </c>
      <c r="E139" s="214" t="s">
        <v>260</v>
      </c>
      <c r="F139" s="215" t="s">
        <v>261</v>
      </c>
      <c r="G139" s="216" t="s">
        <v>196</v>
      </c>
      <c r="H139" s="217">
        <v>11.355</v>
      </c>
      <c r="I139" s="218"/>
      <c r="J139" s="219">
        <f>ROUND(I139*H139,2)</f>
        <v>0</v>
      </c>
      <c r="K139" s="215" t="s">
        <v>132</v>
      </c>
      <c r="L139" s="45"/>
      <c r="M139" s="220" t="s">
        <v>19</v>
      </c>
      <c r="N139" s="221" t="s">
        <v>42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133</v>
      </c>
      <c r="AT139" s="224" t="s">
        <v>128</v>
      </c>
      <c r="AU139" s="224" t="s">
        <v>80</v>
      </c>
      <c r="AY139" s="18" t="s">
        <v>126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78</v>
      </c>
      <c r="BK139" s="225">
        <f>ROUND(I139*H139,2)</f>
        <v>0</v>
      </c>
      <c r="BL139" s="18" t="s">
        <v>133</v>
      </c>
      <c r="BM139" s="224" t="s">
        <v>733</v>
      </c>
    </row>
    <row r="140" s="2" customFormat="1">
      <c r="A140" s="39"/>
      <c r="B140" s="40"/>
      <c r="C140" s="41"/>
      <c r="D140" s="226" t="s">
        <v>135</v>
      </c>
      <c r="E140" s="41"/>
      <c r="F140" s="227" t="s">
        <v>263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135</v>
      </c>
      <c r="AU140" s="18" t="s">
        <v>80</v>
      </c>
    </row>
    <row r="141" s="2" customFormat="1">
      <c r="A141" s="39"/>
      <c r="B141" s="40"/>
      <c r="C141" s="41"/>
      <c r="D141" s="226" t="s">
        <v>137</v>
      </c>
      <c r="E141" s="41"/>
      <c r="F141" s="231" t="s">
        <v>264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137</v>
      </c>
      <c r="AU141" s="18" t="s">
        <v>80</v>
      </c>
    </row>
    <row r="142" s="15" customFormat="1">
      <c r="A142" s="15"/>
      <c r="B142" s="254"/>
      <c r="C142" s="255"/>
      <c r="D142" s="226" t="s">
        <v>151</v>
      </c>
      <c r="E142" s="256" t="s">
        <v>19</v>
      </c>
      <c r="F142" s="257" t="s">
        <v>734</v>
      </c>
      <c r="G142" s="255"/>
      <c r="H142" s="256" t="s">
        <v>19</v>
      </c>
      <c r="I142" s="258"/>
      <c r="J142" s="255"/>
      <c r="K142" s="255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151</v>
      </c>
      <c r="AU142" s="263" t="s">
        <v>80</v>
      </c>
      <c r="AV142" s="15" t="s">
        <v>78</v>
      </c>
      <c r="AW142" s="15" t="s">
        <v>32</v>
      </c>
      <c r="AX142" s="15" t="s">
        <v>71</v>
      </c>
      <c r="AY142" s="263" t="s">
        <v>126</v>
      </c>
    </row>
    <row r="143" s="13" customFormat="1">
      <c r="A143" s="13"/>
      <c r="B143" s="232"/>
      <c r="C143" s="233"/>
      <c r="D143" s="226" t="s">
        <v>151</v>
      </c>
      <c r="E143" s="234" t="s">
        <v>19</v>
      </c>
      <c r="F143" s="235" t="s">
        <v>735</v>
      </c>
      <c r="G143" s="233"/>
      <c r="H143" s="236">
        <v>7.7999999999999998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151</v>
      </c>
      <c r="AU143" s="242" t="s">
        <v>80</v>
      </c>
      <c r="AV143" s="13" t="s">
        <v>80</v>
      </c>
      <c r="AW143" s="13" t="s">
        <v>32</v>
      </c>
      <c r="AX143" s="13" t="s">
        <v>71</v>
      </c>
      <c r="AY143" s="242" t="s">
        <v>126</v>
      </c>
    </row>
    <row r="144" s="13" customFormat="1">
      <c r="A144" s="13"/>
      <c r="B144" s="232"/>
      <c r="C144" s="233"/>
      <c r="D144" s="226" t="s">
        <v>151</v>
      </c>
      <c r="E144" s="234" t="s">
        <v>19</v>
      </c>
      <c r="F144" s="235" t="s">
        <v>736</v>
      </c>
      <c r="G144" s="233"/>
      <c r="H144" s="236">
        <v>3.5550000000000002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151</v>
      </c>
      <c r="AU144" s="242" t="s">
        <v>80</v>
      </c>
      <c r="AV144" s="13" t="s">
        <v>80</v>
      </c>
      <c r="AW144" s="13" t="s">
        <v>32</v>
      </c>
      <c r="AX144" s="13" t="s">
        <v>71</v>
      </c>
      <c r="AY144" s="242" t="s">
        <v>126</v>
      </c>
    </row>
    <row r="145" s="14" customFormat="1">
      <c r="A145" s="14"/>
      <c r="B145" s="243"/>
      <c r="C145" s="244"/>
      <c r="D145" s="226" t="s">
        <v>151</v>
      </c>
      <c r="E145" s="245" t="s">
        <v>19</v>
      </c>
      <c r="F145" s="246" t="s">
        <v>160</v>
      </c>
      <c r="G145" s="244"/>
      <c r="H145" s="247">
        <v>11.355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151</v>
      </c>
      <c r="AU145" s="253" t="s">
        <v>80</v>
      </c>
      <c r="AV145" s="14" t="s">
        <v>133</v>
      </c>
      <c r="AW145" s="14" t="s">
        <v>32</v>
      </c>
      <c r="AX145" s="14" t="s">
        <v>78</v>
      </c>
      <c r="AY145" s="253" t="s">
        <v>126</v>
      </c>
    </row>
    <row r="146" s="2" customFormat="1" ht="21.75" customHeight="1">
      <c r="A146" s="39"/>
      <c r="B146" s="40"/>
      <c r="C146" s="213" t="s">
        <v>204</v>
      </c>
      <c r="D146" s="213" t="s">
        <v>128</v>
      </c>
      <c r="E146" s="214" t="s">
        <v>271</v>
      </c>
      <c r="F146" s="215" t="s">
        <v>272</v>
      </c>
      <c r="G146" s="216" t="s">
        <v>196</v>
      </c>
      <c r="H146" s="217">
        <v>2.133</v>
      </c>
      <c r="I146" s="218"/>
      <c r="J146" s="219">
        <f>ROUND(I146*H146,2)</f>
        <v>0</v>
      </c>
      <c r="K146" s="215" t="s">
        <v>132</v>
      </c>
      <c r="L146" s="45"/>
      <c r="M146" s="220" t="s">
        <v>19</v>
      </c>
      <c r="N146" s="221" t="s">
        <v>42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133</v>
      </c>
      <c r="AT146" s="224" t="s">
        <v>128</v>
      </c>
      <c r="AU146" s="224" t="s">
        <v>80</v>
      </c>
      <c r="AY146" s="18" t="s">
        <v>126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78</v>
      </c>
      <c r="BK146" s="225">
        <f>ROUND(I146*H146,2)</f>
        <v>0</v>
      </c>
      <c r="BL146" s="18" t="s">
        <v>133</v>
      </c>
      <c r="BM146" s="224" t="s">
        <v>737</v>
      </c>
    </row>
    <row r="147" s="2" customFormat="1">
      <c r="A147" s="39"/>
      <c r="B147" s="40"/>
      <c r="C147" s="41"/>
      <c r="D147" s="226" t="s">
        <v>135</v>
      </c>
      <c r="E147" s="41"/>
      <c r="F147" s="227" t="s">
        <v>274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135</v>
      </c>
      <c r="AU147" s="18" t="s">
        <v>80</v>
      </c>
    </row>
    <row r="148" s="2" customFormat="1">
      <c r="A148" s="39"/>
      <c r="B148" s="40"/>
      <c r="C148" s="41"/>
      <c r="D148" s="226" t="s">
        <v>137</v>
      </c>
      <c r="E148" s="41"/>
      <c r="F148" s="231" t="s">
        <v>275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137</v>
      </c>
      <c r="AU148" s="18" t="s">
        <v>80</v>
      </c>
    </row>
    <row r="149" s="13" customFormat="1">
      <c r="A149" s="13"/>
      <c r="B149" s="232"/>
      <c r="C149" s="233"/>
      <c r="D149" s="226" t="s">
        <v>151</v>
      </c>
      <c r="E149" s="234" t="s">
        <v>19</v>
      </c>
      <c r="F149" s="235" t="s">
        <v>738</v>
      </c>
      <c r="G149" s="233"/>
      <c r="H149" s="236">
        <v>2.133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151</v>
      </c>
      <c r="AU149" s="242" t="s">
        <v>80</v>
      </c>
      <c r="AV149" s="13" t="s">
        <v>80</v>
      </c>
      <c r="AW149" s="13" t="s">
        <v>32</v>
      </c>
      <c r="AX149" s="13" t="s">
        <v>78</v>
      </c>
      <c r="AY149" s="242" t="s">
        <v>126</v>
      </c>
    </row>
    <row r="150" s="2" customFormat="1" ht="16.5" customHeight="1">
      <c r="A150" s="39"/>
      <c r="B150" s="40"/>
      <c r="C150" s="264" t="s">
        <v>211</v>
      </c>
      <c r="D150" s="264" t="s">
        <v>277</v>
      </c>
      <c r="E150" s="265" t="s">
        <v>278</v>
      </c>
      <c r="F150" s="266" t="s">
        <v>279</v>
      </c>
      <c r="G150" s="267" t="s">
        <v>280</v>
      </c>
      <c r="H150" s="268">
        <v>4.266</v>
      </c>
      <c r="I150" s="269"/>
      <c r="J150" s="270">
        <f>ROUND(I150*H150,2)</f>
        <v>0</v>
      </c>
      <c r="K150" s="266" t="s">
        <v>132</v>
      </c>
      <c r="L150" s="271"/>
      <c r="M150" s="272" t="s">
        <v>19</v>
      </c>
      <c r="N150" s="273" t="s">
        <v>42</v>
      </c>
      <c r="O150" s="85"/>
      <c r="P150" s="222">
        <f>O150*H150</f>
        <v>0</v>
      </c>
      <c r="Q150" s="222">
        <v>1</v>
      </c>
      <c r="R150" s="222">
        <f>Q150*H150</f>
        <v>4.266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181</v>
      </c>
      <c r="AT150" s="224" t="s">
        <v>277</v>
      </c>
      <c r="AU150" s="224" t="s">
        <v>80</v>
      </c>
      <c r="AY150" s="18" t="s">
        <v>126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78</v>
      </c>
      <c r="BK150" s="225">
        <f>ROUND(I150*H150,2)</f>
        <v>0</v>
      </c>
      <c r="BL150" s="18" t="s">
        <v>133</v>
      </c>
      <c r="BM150" s="224" t="s">
        <v>739</v>
      </c>
    </row>
    <row r="151" s="2" customFormat="1">
      <c r="A151" s="39"/>
      <c r="B151" s="40"/>
      <c r="C151" s="41"/>
      <c r="D151" s="226" t="s">
        <v>135</v>
      </c>
      <c r="E151" s="41"/>
      <c r="F151" s="227" t="s">
        <v>279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135</v>
      </c>
      <c r="AU151" s="18" t="s">
        <v>80</v>
      </c>
    </row>
    <row r="152" s="13" customFormat="1">
      <c r="A152" s="13"/>
      <c r="B152" s="232"/>
      <c r="C152" s="233"/>
      <c r="D152" s="226" t="s">
        <v>151</v>
      </c>
      <c r="E152" s="234" t="s">
        <v>19</v>
      </c>
      <c r="F152" s="235" t="s">
        <v>740</v>
      </c>
      <c r="G152" s="233"/>
      <c r="H152" s="236">
        <v>4.266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151</v>
      </c>
      <c r="AU152" s="242" t="s">
        <v>80</v>
      </c>
      <c r="AV152" s="13" t="s">
        <v>80</v>
      </c>
      <c r="AW152" s="13" t="s">
        <v>32</v>
      </c>
      <c r="AX152" s="13" t="s">
        <v>78</v>
      </c>
      <c r="AY152" s="242" t="s">
        <v>126</v>
      </c>
    </row>
    <row r="153" s="12" customFormat="1" ht="22.8" customHeight="1">
      <c r="A153" s="12"/>
      <c r="B153" s="197"/>
      <c r="C153" s="198"/>
      <c r="D153" s="199" t="s">
        <v>70</v>
      </c>
      <c r="E153" s="211" t="s">
        <v>80</v>
      </c>
      <c r="F153" s="211" t="s">
        <v>303</v>
      </c>
      <c r="G153" s="198"/>
      <c r="H153" s="198"/>
      <c r="I153" s="201"/>
      <c r="J153" s="212">
        <f>BK153</f>
        <v>0</v>
      </c>
      <c r="K153" s="198"/>
      <c r="L153" s="203"/>
      <c r="M153" s="204"/>
      <c r="N153" s="205"/>
      <c r="O153" s="205"/>
      <c r="P153" s="206">
        <f>SUM(P154:P157)</f>
        <v>0</v>
      </c>
      <c r="Q153" s="205"/>
      <c r="R153" s="206">
        <f>SUM(R154:R157)</f>
        <v>1.1281699999999999</v>
      </c>
      <c r="S153" s="205"/>
      <c r="T153" s="207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8" t="s">
        <v>78</v>
      </c>
      <c r="AT153" s="209" t="s">
        <v>70</v>
      </c>
      <c r="AU153" s="209" t="s">
        <v>78</v>
      </c>
      <c r="AY153" s="208" t="s">
        <v>126</v>
      </c>
      <c r="BK153" s="210">
        <f>SUM(BK154:BK157)</f>
        <v>0</v>
      </c>
    </row>
    <row r="154" s="2" customFormat="1" ht="16.5" customHeight="1">
      <c r="A154" s="39"/>
      <c r="B154" s="40"/>
      <c r="C154" s="213" t="s">
        <v>217</v>
      </c>
      <c r="D154" s="213" t="s">
        <v>128</v>
      </c>
      <c r="E154" s="214" t="s">
        <v>741</v>
      </c>
      <c r="F154" s="215" t="s">
        <v>742</v>
      </c>
      <c r="G154" s="216" t="s">
        <v>196</v>
      </c>
      <c r="H154" s="217">
        <v>0.5</v>
      </c>
      <c r="I154" s="218"/>
      <c r="J154" s="219">
        <f>ROUND(I154*H154,2)</f>
        <v>0</v>
      </c>
      <c r="K154" s="215" t="s">
        <v>132</v>
      </c>
      <c r="L154" s="45"/>
      <c r="M154" s="220" t="s">
        <v>19</v>
      </c>
      <c r="N154" s="221" t="s">
        <v>42</v>
      </c>
      <c r="O154" s="85"/>
      <c r="P154" s="222">
        <f>O154*H154</f>
        <v>0</v>
      </c>
      <c r="Q154" s="222">
        <v>2.2563399999999998</v>
      </c>
      <c r="R154" s="222">
        <f>Q154*H154</f>
        <v>1.1281699999999999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133</v>
      </c>
      <c r="AT154" s="224" t="s">
        <v>128</v>
      </c>
      <c r="AU154" s="224" t="s">
        <v>80</v>
      </c>
      <c r="AY154" s="18" t="s">
        <v>126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78</v>
      </c>
      <c r="BK154" s="225">
        <f>ROUND(I154*H154,2)</f>
        <v>0</v>
      </c>
      <c r="BL154" s="18" t="s">
        <v>133</v>
      </c>
      <c r="BM154" s="224" t="s">
        <v>743</v>
      </c>
    </row>
    <row r="155" s="2" customFormat="1">
      <c r="A155" s="39"/>
      <c r="B155" s="40"/>
      <c r="C155" s="41"/>
      <c r="D155" s="226" t="s">
        <v>135</v>
      </c>
      <c r="E155" s="41"/>
      <c r="F155" s="227" t="s">
        <v>744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135</v>
      </c>
      <c r="AU155" s="18" t="s">
        <v>80</v>
      </c>
    </row>
    <row r="156" s="2" customFormat="1">
      <c r="A156" s="39"/>
      <c r="B156" s="40"/>
      <c r="C156" s="41"/>
      <c r="D156" s="226" t="s">
        <v>137</v>
      </c>
      <c r="E156" s="41"/>
      <c r="F156" s="231" t="s">
        <v>745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137</v>
      </c>
      <c r="AU156" s="18" t="s">
        <v>80</v>
      </c>
    </row>
    <row r="157" s="13" customFormat="1">
      <c r="A157" s="13"/>
      <c r="B157" s="232"/>
      <c r="C157" s="233"/>
      <c r="D157" s="226" t="s">
        <v>151</v>
      </c>
      <c r="E157" s="234" t="s">
        <v>19</v>
      </c>
      <c r="F157" s="235" t="s">
        <v>746</v>
      </c>
      <c r="G157" s="233"/>
      <c r="H157" s="236">
        <v>0.5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151</v>
      </c>
      <c r="AU157" s="242" t="s">
        <v>80</v>
      </c>
      <c r="AV157" s="13" t="s">
        <v>80</v>
      </c>
      <c r="AW157" s="13" t="s">
        <v>32</v>
      </c>
      <c r="AX157" s="13" t="s">
        <v>78</v>
      </c>
      <c r="AY157" s="242" t="s">
        <v>126</v>
      </c>
    </row>
    <row r="158" s="12" customFormat="1" ht="22.8" customHeight="1">
      <c r="A158" s="12"/>
      <c r="B158" s="197"/>
      <c r="C158" s="198"/>
      <c r="D158" s="199" t="s">
        <v>70</v>
      </c>
      <c r="E158" s="211" t="s">
        <v>161</v>
      </c>
      <c r="F158" s="211" t="s">
        <v>321</v>
      </c>
      <c r="G158" s="198"/>
      <c r="H158" s="198"/>
      <c r="I158" s="201"/>
      <c r="J158" s="212">
        <f>BK158</f>
        <v>0</v>
      </c>
      <c r="K158" s="198"/>
      <c r="L158" s="203"/>
      <c r="M158" s="204"/>
      <c r="N158" s="205"/>
      <c r="O158" s="205"/>
      <c r="P158" s="206">
        <f>SUM(P159:P166)</f>
        <v>0</v>
      </c>
      <c r="Q158" s="205"/>
      <c r="R158" s="206">
        <f>SUM(R159:R166)</f>
        <v>1.4871999999999999</v>
      </c>
      <c r="S158" s="205"/>
      <c r="T158" s="207">
        <f>SUM(T159:T166)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8" t="s">
        <v>78</v>
      </c>
      <c r="AT158" s="209" t="s">
        <v>70</v>
      </c>
      <c r="AU158" s="209" t="s">
        <v>78</v>
      </c>
      <c r="AY158" s="208" t="s">
        <v>126</v>
      </c>
      <c r="BK158" s="210">
        <f>SUM(BK159:BK166)</f>
        <v>0</v>
      </c>
    </row>
    <row r="159" s="2" customFormat="1" ht="16.5" customHeight="1">
      <c r="A159" s="39"/>
      <c r="B159" s="40"/>
      <c r="C159" s="213" t="s">
        <v>224</v>
      </c>
      <c r="D159" s="213" t="s">
        <v>128</v>
      </c>
      <c r="E159" s="214" t="s">
        <v>747</v>
      </c>
      <c r="F159" s="215" t="s">
        <v>748</v>
      </c>
      <c r="G159" s="216" t="s">
        <v>131</v>
      </c>
      <c r="H159" s="217">
        <v>2.2000000000000002</v>
      </c>
      <c r="I159" s="218"/>
      <c r="J159" s="219">
        <f>ROUND(I159*H159,2)</f>
        <v>0</v>
      </c>
      <c r="K159" s="215" t="s">
        <v>132</v>
      </c>
      <c r="L159" s="45"/>
      <c r="M159" s="220" t="s">
        <v>19</v>
      </c>
      <c r="N159" s="221" t="s">
        <v>42</v>
      </c>
      <c r="O159" s="85"/>
      <c r="P159" s="222">
        <f>O159*H159</f>
        <v>0</v>
      </c>
      <c r="Q159" s="222">
        <v>0.57499999999999996</v>
      </c>
      <c r="R159" s="222">
        <f>Q159*H159</f>
        <v>1.2649999999999999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133</v>
      </c>
      <c r="AT159" s="224" t="s">
        <v>128</v>
      </c>
      <c r="AU159" s="224" t="s">
        <v>80</v>
      </c>
      <c r="AY159" s="18" t="s">
        <v>126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78</v>
      </c>
      <c r="BK159" s="225">
        <f>ROUND(I159*H159,2)</f>
        <v>0</v>
      </c>
      <c r="BL159" s="18" t="s">
        <v>133</v>
      </c>
      <c r="BM159" s="224" t="s">
        <v>749</v>
      </c>
    </row>
    <row r="160" s="2" customFormat="1">
      <c r="A160" s="39"/>
      <c r="B160" s="40"/>
      <c r="C160" s="41"/>
      <c r="D160" s="226" t="s">
        <v>135</v>
      </c>
      <c r="E160" s="41"/>
      <c r="F160" s="227" t="s">
        <v>750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135</v>
      </c>
      <c r="AU160" s="18" t="s">
        <v>80</v>
      </c>
    </row>
    <row r="161" s="2" customFormat="1">
      <c r="A161" s="39"/>
      <c r="B161" s="40"/>
      <c r="C161" s="41"/>
      <c r="D161" s="226" t="s">
        <v>137</v>
      </c>
      <c r="E161" s="41"/>
      <c r="F161" s="231" t="s">
        <v>352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137</v>
      </c>
      <c r="AU161" s="18" t="s">
        <v>80</v>
      </c>
    </row>
    <row r="162" s="13" customFormat="1">
      <c r="A162" s="13"/>
      <c r="B162" s="232"/>
      <c r="C162" s="233"/>
      <c r="D162" s="226" t="s">
        <v>151</v>
      </c>
      <c r="E162" s="234" t="s">
        <v>19</v>
      </c>
      <c r="F162" s="235" t="s">
        <v>751</v>
      </c>
      <c r="G162" s="233"/>
      <c r="H162" s="236">
        <v>2.2000000000000002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151</v>
      </c>
      <c r="AU162" s="242" t="s">
        <v>80</v>
      </c>
      <c r="AV162" s="13" t="s">
        <v>80</v>
      </c>
      <c r="AW162" s="13" t="s">
        <v>32</v>
      </c>
      <c r="AX162" s="13" t="s">
        <v>78</v>
      </c>
      <c r="AY162" s="242" t="s">
        <v>126</v>
      </c>
    </row>
    <row r="163" s="2" customFormat="1" ht="21.75" customHeight="1">
      <c r="A163" s="39"/>
      <c r="B163" s="40"/>
      <c r="C163" s="213" t="s">
        <v>8</v>
      </c>
      <c r="D163" s="213" t="s">
        <v>128</v>
      </c>
      <c r="E163" s="214" t="s">
        <v>752</v>
      </c>
      <c r="F163" s="215" t="s">
        <v>753</v>
      </c>
      <c r="G163" s="216" t="s">
        <v>131</v>
      </c>
      <c r="H163" s="217">
        <v>2.2000000000000002</v>
      </c>
      <c r="I163" s="218"/>
      <c r="J163" s="219">
        <f>ROUND(I163*H163,2)</f>
        <v>0</v>
      </c>
      <c r="K163" s="215" t="s">
        <v>132</v>
      </c>
      <c r="L163" s="45"/>
      <c r="M163" s="220" t="s">
        <v>19</v>
      </c>
      <c r="N163" s="221" t="s">
        <v>42</v>
      </c>
      <c r="O163" s="85"/>
      <c r="P163" s="222">
        <f>O163*H163</f>
        <v>0</v>
      </c>
      <c r="Q163" s="222">
        <v>0.10100000000000001</v>
      </c>
      <c r="R163" s="222">
        <f>Q163*H163</f>
        <v>0.22220000000000004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133</v>
      </c>
      <c r="AT163" s="224" t="s">
        <v>128</v>
      </c>
      <c r="AU163" s="224" t="s">
        <v>80</v>
      </c>
      <c r="AY163" s="18" t="s">
        <v>126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78</v>
      </c>
      <c r="BK163" s="225">
        <f>ROUND(I163*H163,2)</f>
        <v>0</v>
      </c>
      <c r="BL163" s="18" t="s">
        <v>133</v>
      </c>
      <c r="BM163" s="224" t="s">
        <v>754</v>
      </c>
    </row>
    <row r="164" s="2" customFormat="1">
      <c r="A164" s="39"/>
      <c r="B164" s="40"/>
      <c r="C164" s="41"/>
      <c r="D164" s="226" t="s">
        <v>135</v>
      </c>
      <c r="E164" s="41"/>
      <c r="F164" s="227" t="s">
        <v>755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135</v>
      </c>
      <c r="AU164" s="18" t="s">
        <v>80</v>
      </c>
    </row>
    <row r="165" s="2" customFormat="1">
      <c r="A165" s="39"/>
      <c r="B165" s="40"/>
      <c r="C165" s="41"/>
      <c r="D165" s="226" t="s">
        <v>137</v>
      </c>
      <c r="E165" s="41"/>
      <c r="F165" s="231" t="s">
        <v>756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137</v>
      </c>
      <c r="AU165" s="18" t="s">
        <v>80</v>
      </c>
    </row>
    <row r="166" s="13" customFormat="1">
      <c r="A166" s="13"/>
      <c r="B166" s="232"/>
      <c r="C166" s="233"/>
      <c r="D166" s="226" t="s">
        <v>151</v>
      </c>
      <c r="E166" s="234" t="s">
        <v>19</v>
      </c>
      <c r="F166" s="235" t="s">
        <v>757</v>
      </c>
      <c r="G166" s="233"/>
      <c r="H166" s="236">
        <v>2.2000000000000002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151</v>
      </c>
      <c r="AU166" s="242" t="s">
        <v>80</v>
      </c>
      <c r="AV166" s="13" t="s">
        <v>80</v>
      </c>
      <c r="AW166" s="13" t="s">
        <v>32</v>
      </c>
      <c r="AX166" s="13" t="s">
        <v>78</v>
      </c>
      <c r="AY166" s="242" t="s">
        <v>126</v>
      </c>
    </row>
    <row r="167" s="12" customFormat="1" ht="22.8" customHeight="1">
      <c r="A167" s="12"/>
      <c r="B167" s="197"/>
      <c r="C167" s="198"/>
      <c r="D167" s="199" t="s">
        <v>70</v>
      </c>
      <c r="E167" s="211" t="s">
        <v>637</v>
      </c>
      <c r="F167" s="211" t="s">
        <v>638</v>
      </c>
      <c r="G167" s="198"/>
      <c r="H167" s="198"/>
      <c r="I167" s="201"/>
      <c r="J167" s="212">
        <f>BK167</f>
        <v>0</v>
      </c>
      <c r="K167" s="198"/>
      <c r="L167" s="203"/>
      <c r="M167" s="204"/>
      <c r="N167" s="205"/>
      <c r="O167" s="205"/>
      <c r="P167" s="206">
        <f>SUM(P168:P181)</f>
        <v>0</v>
      </c>
      <c r="Q167" s="205"/>
      <c r="R167" s="206">
        <f>SUM(R168:R181)</f>
        <v>0</v>
      </c>
      <c r="S167" s="205"/>
      <c r="T167" s="207">
        <f>SUM(T168:T181)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8" t="s">
        <v>78</v>
      </c>
      <c r="AT167" s="209" t="s">
        <v>70</v>
      </c>
      <c r="AU167" s="209" t="s">
        <v>78</v>
      </c>
      <c r="AY167" s="208" t="s">
        <v>126</v>
      </c>
      <c r="BK167" s="210">
        <f>SUM(BK168:BK181)</f>
        <v>0</v>
      </c>
    </row>
    <row r="168" s="2" customFormat="1">
      <c r="A168" s="39"/>
      <c r="B168" s="40"/>
      <c r="C168" s="213" t="s">
        <v>236</v>
      </c>
      <c r="D168" s="213" t="s">
        <v>128</v>
      </c>
      <c r="E168" s="214" t="s">
        <v>652</v>
      </c>
      <c r="F168" s="215" t="s">
        <v>653</v>
      </c>
      <c r="G168" s="216" t="s">
        <v>280</v>
      </c>
      <c r="H168" s="217">
        <v>3.3519999999999999</v>
      </c>
      <c r="I168" s="218"/>
      <c r="J168" s="219">
        <f>ROUND(I168*H168,2)</f>
        <v>0</v>
      </c>
      <c r="K168" s="215" t="s">
        <v>132</v>
      </c>
      <c r="L168" s="45"/>
      <c r="M168" s="220" t="s">
        <v>19</v>
      </c>
      <c r="N168" s="221" t="s">
        <v>42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133</v>
      </c>
      <c r="AT168" s="224" t="s">
        <v>128</v>
      </c>
      <c r="AU168" s="224" t="s">
        <v>80</v>
      </c>
      <c r="AY168" s="18" t="s">
        <v>126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78</v>
      </c>
      <c r="BK168" s="225">
        <f>ROUND(I168*H168,2)</f>
        <v>0</v>
      </c>
      <c r="BL168" s="18" t="s">
        <v>133</v>
      </c>
      <c r="BM168" s="224" t="s">
        <v>758</v>
      </c>
    </row>
    <row r="169" s="2" customFormat="1">
      <c r="A169" s="39"/>
      <c r="B169" s="40"/>
      <c r="C169" s="41"/>
      <c r="D169" s="226" t="s">
        <v>135</v>
      </c>
      <c r="E169" s="41"/>
      <c r="F169" s="227" t="s">
        <v>653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135</v>
      </c>
      <c r="AU169" s="18" t="s">
        <v>80</v>
      </c>
    </row>
    <row r="170" s="2" customFormat="1">
      <c r="A170" s="39"/>
      <c r="B170" s="40"/>
      <c r="C170" s="41"/>
      <c r="D170" s="226" t="s">
        <v>137</v>
      </c>
      <c r="E170" s="41"/>
      <c r="F170" s="231" t="s">
        <v>644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137</v>
      </c>
      <c r="AU170" s="18" t="s">
        <v>80</v>
      </c>
    </row>
    <row r="171" s="13" customFormat="1">
      <c r="A171" s="13"/>
      <c r="B171" s="232"/>
      <c r="C171" s="233"/>
      <c r="D171" s="226" t="s">
        <v>151</v>
      </c>
      <c r="E171" s="234" t="s">
        <v>19</v>
      </c>
      <c r="F171" s="235" t="s">
        <v>759</v>
      </c>
      <c r="G171" s="233"/>
      <c r="H171" s="236">
        <v>3.3519999999999999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151</v>
      </c>
      <c r="AU171" s="242" t="s">
        <v>80</v>
      </c>
      <c r="AV171" s="13" t="s">
        <v>80</v>
      </c>
      <c r="AW171" s="13" t="s">
        <v>32</v>
      </c>
      <c r="AX171" s="13" t="s">
        <v>78</v>
      </c>
      <c r="AY171" s="242" t="s">
        <v>126</v>
      </c>
    </row>
    <row r="172" s="2" customFormat="1" ht="16.5" customHeight="1">
      <c r="A172" s="39"/>
      <c r="B172" s="40"/>
      <c r="C172" s="213" t="s">
        <v>246</v>
      </c>
      <c r="D172" s="213" t="s">
        <v>128</v>
      </c>
      <c r="E172" s="214" t="s">
        <v>657</v>
      </c>
      <c r="F172" s="215" t="s">
        <v>658</v>
      </c>
      <c r="G172" s="216" t="s">
        <v>280</v>
      </c>
      <c r="H172" s="217">
        <v>3.3519999999999999</v>
      </c>
      <c r="I172" s="218"/>
      <c r="J172" s="219">
        <f>ROUND(I172*H172,2)</f>
        <v>0</v>
      </c>
      <c r="K172" s="215" t="s">
        <v>132</v>
      </c>
      <c r="L172" s="45"/>
      <c r="M172" s="220" t="s">
        <v>19</v>
      </c>
      <c r="N172" s="221" t="s">
        <v>42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133</v>
      </c>
      <c r="AT172" s="224" t="s">
        <v>128</v>
      </c>
      <c r="AU172" s="224" t="s">
        <v>80</v>
      </c>
      <c r="AY172" s="18" t="s">
        <v>126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78</v>
      </c>
      <c r="BK172" s="225">
        <f>ROUND(I172*H172,2)</f>
        <v>0</v>
      </c>
      <c r="BL172" s="18" t="s">
        <v>133</v>
      </c>
      <c r="BM172" s="224" t="s">
        <v>760</v>
      </c>
    </row>
    <row r="173" s="2" customFormat="1">
      <c r="A173" s="39"/>
      <c r="B173" s="40"/>
      <c r="C173" s="41"/>
      <c r="D173" s="226" t="s">
        <v>135</v>
      </c>
      <c r="E173" s="41"/>
      <c r="F173" s="227" t="s">
        <v>660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135</v>
      </c>
      <c r="AU173" s="18" t="s">
        <v>80</v>
      </c>
    </row>
    <row r="174" s="2" customFormat="1">
      <c r="A174" s="39"/>
      <c r="B174" s="40"/>
      <c r="C174" s="41"/>
      <c r="D174" s="226" t="s">
        <v>137</v>
      </c>
      <c r="E174" s="41"/>
      <c r="F174" s="231" t="s">
        <v>661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137</v>
      </c>
      <c r="AU174" s="18" t="s">
        <v>80</v>
      </c>
    </row>
    <row r="175" s="13" customFormat="1">
      <c r="A175" s="13"/>
      <c r="B175" s="232"/>
      <c r="C175" s="233"/>
      <c r="D175" s="226" t="s">
        <v>151</v>
      </c>
      <c r="E175" s="234" t="s">
        <v>19</v>
      </c>
      <c r="F175" s="235" t="s">
        <v>761</v>
      </c>
      <c r="G175" s="233"/>
      <c r="H175" s="236">
        <v>1.3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151</v>
      </c>
      <c r="AU175" s="242" t="s">
        <v>80</v>
      </c>
      <c r="AV175" s="13" t="s">
        <v>80</v>
      </c>
      <c r="AW175" s="13" t="s">
        <v>32</v>
      </c>
      <c r="AX175" s="13" t="s">
        <v>71</v>
      </c>
      <c r="AY175" s="242" t="s">
        <v>126</v>
      </c>
    </row>
    <row r="176" s="13" customFormat="1">
      <c r="A176" s="13"/>
      <c r="B176" s="232"/>
      <c r="C176" s="233"/>
      <c r="D176" s="226" t="s">
        <v>151</v>
      </c>
      <c r="E176" s="234" t="s">
        <v>19</v>
      </c>
      <c r="F176" s="235" t="s">
        <v>762</v>
      </c>
      <c r="G176" s="233"/>
      <c r="H176" s="236">
        <v>2.052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151</v>
      </c>
      <c r="AU176" s="242" t="s">
        <v>80</v>
      </c>
      <c r="AV176" s="13" t="s">
        <v>80</v>
      </c>
      <c r="AW176" s="13" t="s">
        <v>32</v>
      </c>
      <c r="AX176" s="13" t="s">
        <v>71</v>
      </c>
      <c r="AY176" s="242" t="s">
        <v>126</v>
      </c>
    </row>
    <row r="177" s="14" customFormat="1">
      <c r="A177" s="14"/>
      <c r="B177" s="243"/>
      <c r="C177" s="244"/>
      <c r="D177" s="226" t="s">
        <v>151</v>
      </c>
      <c r="E177" s="245" t="s">
        <v>19</v>
      </c>
      <c r="F177" s="246" t="s">
        <v>160</v>
      </c>
      <c r="G177" s="244"/>
      <c r="H177" s="247">
        <v>3.3519999999999999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151</v>
      </c>
      <c r="AU177" s="253" t="s">
        <v>80</v>
      </c>
      <c r="AV177" s="14" t="s">
        <v>133</v>
      </c>
      <c r="AW177" s="14" t="s">
        <v>32</v>
      </c>
      <c r="AX177" s="14" t="s">
        <v>78</v>
      </c>
      <c r="AY177" s="253" t="s">
        <v>126</v>
      </c>
    </row>
    <row r="178" s="2" customFormat="1" ht="16.5" customHeight="1">
      <c r="A178" s="39"/>
      <c r="B178" s="40"/>
      <c r="C178" s="213" t="s">
        <v>252</v>
      </c>
      <c r="D178" s="213" t="s">
        <v>128</v>
      </c>
      <c r="E178" s="214" t="s">
        <v>676</v>
      </c>
      <c r="F178" s="215" t="s">
        <v>677</v>
      </c>
      <c r="G178" s="216" t="s">
        <v>280</v>
      </c>
      <c r="H178" s="217">
        <v>10.055999999999999</v>
      </c>
      <c r="I178" s="218"/>
      <c r="J178" s="219">
        <f>ROUND(I178*H178,2)</f>
        <v>0</v>
      </c>
      <c r="K178" s="215" t="s">
        <v>132</v>
      </c>
      <c r="L178" s="45"/>
      <c r="M178" s="220" t="s">
        <v>19</v>
      </c>
      <c r="N178" s="221" t="s">
        <v>42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133</v>
      </c>
      <c r="AT178" s="224" t="s">
        <v>128</v>
      </c>
      <c r="AU178" s="224" t="s">
        <v>80</v>
      </c>
      <c r="AY178" s="18" t="s">
        <v>126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78</v>
      </c>
      <c r="BK178" s="225">
        <f>ROUND(I178*H178,2)</f>
        <v>0</v>
      </c>
      <c r="BL178" s="18" t="s">
        <v>133</v>
      </c>
      <c r="BM178" s="224" t="s">
        <v>763</v>
      </c>
    </row>
    <row r="179" s="2" customFormat="1">
      <c r="A179" s="39"/>
      <c r="B179" s="40"/>
      <c r="C179" s="41"/>
      <c r="D179" s="226" t="s">
        <v>135</v>
      </c>
      <c r="E179" s="41"/>
      <c r="F179" s="227" t="s">
        <v>679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135</v>
      </c>
      <c r="AU179" s="18" t="s">
        <v>80</v>
      </c>
    </row>
    <row r="180" s="2" customFormat="1">
      <c r="A180" s="39"/>
      <c r="B180" s="40"/>
      <c r="C180" s="41"/>
      <c r="D180" s="226" t="s">
        <v>137</v>
      </c>
      <c r="E180" s="41"/>
      <c r="F180" s="231" t="s">
        <v>661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137</v>
      </c>
      <c r="AU180" s="18" t="s">
        <v>80</v>
      </c>
    </row>
    <row r="181" s="13" customFormat="1">
      <c r="A181" s="13"/>
      <c r="B181" s="232"/>
      <c r="C181" s="233"/>
      <c r="D181" s="226" t="s">
        <v>151</v>
      </c>
      <c r="E181" s="234" t="s">
        <v>19</v>
      </c>
      <c r="F181" s="235" t="s">
        <v>764</v>
      </c>
      <c r="G181" s="233"/>
      <c r="H181" s="236">
        <v>10.055999999999999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151</v>
      </c>
      <c r="AU181" s="242" t="s">
        <v>80</v>
      </c>
      <c r="AV181" s="13" t="s">
        <v>80</v>
      </c>
      <c r="AW181" s="13" t="s">
        <v>32</v>
      </c>
      <c r="AX181" s="13" t="s">
        <v>78</v>
      </c>
      <c r="AY181" s="242" t="s">
        <v>126</v>
      </c>
    </row>
    <row r="182" s="12" customFormat="1" ht="25.92" customHeight="1">
      <c r="A182" s="12"/>
      <c r="B182" s="197"/>
      <c r="C182" s="198"/>
      <c r="D182" s="199" t="s">
        <v>70</v>
      </c>
      <c r="E182" s="200" t="s">
        <v>688</v>
      </c>
      <c r="F182" s="200" t="s">
        <v>689</v>
      </c>
      <c r="G182" s="198"/>
      <c r="H182" s="198"/>
      <c r="I182" s="201"/>
      <c r="J182" s="202">
        <f>BK182</f>
        <v>0</v>
      </c>
      <c r="K182" s="198"/>
      <c r="L182" s="203"/>
      <c r="M182" s="204"/>
      <c r="N182" s="205"/>
      <c r="O182" s="205"/>
      <c r="P182" s="206">
        <f>P183</f>
        <v>0</v>
      </c>
      <c r="Q182" s="205"/>
      <c r="R182" s="206">
        <f>R183</f>
        <v>0.37624800000000003</v>
      </c>
      <c r="S182" s="205"/>
      <c r="T182" s="207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8" t="s">
        <v>80</v>
      </c>
      <c r="AT182" s="209" t="s">
        <v>70</v>
      </c>
      <c r="AU182" s="209" t="s">
        <v>71</v>
      </c>
      <c r="AY182" s="208" t="s">
        <v>126</v>
      </c>
      <c r="BK182" s="210">
        <f>BK183</f>
        <v>0</v>
      </c>
    </row>
    <row r="183" s="12" customFormat="1" ht="22.8" customHeight="1">
      <c r="A183" s="12"/>
      <c r="B183" s="197"/>
      <c r="C183" s="198"/>
      <c r="D183" s="199" t="s">
        <v>70</v>
      </c>
      <c r="E183" s="211" t="s">
        <v>765</v>
      </c>
      <c r="F183" s="211" t="s">
        <v>766</v>
      </c>
      <c r="G183" s="198"/>
      <c r="H183" s="198"/>
      <c r="I183" s="201"/>
      <c r="J183" s="212">
        <f>BK183</f>
        <v>0</v>
      </c>
      <c r="K183" s="198"/>
      <c r="L183" s="203"/>
      <c r="M183" s="204"/>
      <c r="N183" s="205"/>
      <c r="O183" s="205"/>
      <c r="P183" s="206">
        <f>SUM(P184:P204)</f>
        <v>0</v>
      </c>
      <c r="Q183" s="205"/>
      <c r="R183" s="206">
        <f>SUM(R184:R204)</f>
        <v>0.37624800000000003</v>
      </c>
      <c r="S183" s="205"/>
      <c r="T183" s="207">
        <f>SUM(T184:T204)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8" t="s">
        <v>80</v>
      </c>
      <c r="AT183" s="209" t="s">
        <v>70</v>
      </c>
      <c r="AU183" s="209" t="s">
        <v>78</v>
      </c>
      <c r="AY183" s="208" t="s">
        <v>126</v>
      </c>
      <c r="BK183" s="210">
        <f>SUM(BK184:BK204)</f>
        <v>0</v>
      </c>
    </row>
    <row r="184" s="2" customFormat="1" ht="16.5" customHeight="1">
      <c r="A184" s="39"/>
      <c r="B184" s="40"/>
      <c r="C184" s="213" t="s">
        <v>259</v>
      </c>
      <c r="D184" s="213" t="s">
        <v>128</v>
      </c>
      <c r="E184" s="214" t="s">
        <v>767</v>
      </c>
      <c r="F184" s="215" t="s">
        <v>768</v>
      </c>
      <c r="G184" s="216" t="s">
        <v>177</v>
      </c>
      <c r="H184" s="217">
        <v>55.700000000000003</v>
      </c>
      <c r="I184" s="218"/>
      <c r="J184" s="219">
        <f>ROUND(I184*H184,2)</f>
        <v>0</v>
      </c>
      <c r="K184" s="215" t="s">
        <v>132</v>
      </c>
      <c r="L184" s="45"/>
      <c r="M184" s="220" t="s">
        <v>19</v>
      </c>
      <c r="N184" s="221" t="s">
        <v>42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236</v>
      </c>
      <c r="AT184" s="224" t="s">
        <v>128</v>
      </c>
      <c r="AU184" s="224" t="s">
        <v>80</v>
      </c>
      <c r="AY184" s="18" t="s">
        <v>126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78</v>
      </c>
      <c r="BK184" s="225">
        <f>ROUND(I184*H184,2)</f>
        <v>0</v>
      </c>
      <c r="BL184" s="18" t="s">
        <v>236</v>
      </c>
      <c r="BM184" s="224" t="s">
        <v>769</v>
      </c>
    </row>
    <row r="185" s="2" customFormat="1">
      <c r="A185" s="39"/>
      <c r="B185" s="40"/>
      <c r="C185" s="41"/>
      <c r="D185" s="226" t="s">
        <v>135</v>
      </c>
      <c r="E185" s="41"/>
      <c r="F185" s="227" t="s">
        <v>770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135</v>
      </c>
      <c r="AU185" s="18" t="s">
        <v>80</v>
      </c>
    </row>
    <row r="186" s="13" customFormat="1">
      <c r="A186" s="13"/>
      <c r="B186" s="232"/>
      <c r="C186" s="233"/>
      <c r="D186" s="226" t="s">
        <v>151</v>
      </c>
      <c r="E186" s="234" t="s">
        <v>19</v>
      </c>
      <c r="F186" s="235" t="s">
        <v>771</v>
      </c>
      <c r="G186" s="233"/>
      <c r="H186" s="236">
        <v>35.700000000000003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151</v>
      </c>
      <c r="AU186" s="242" t="s">
        <v>80</v>
      </c>
      <c r="AV186" s="13" t="s">
        <v>80</v>
      </c>
      <c r="AW186" s="13" t="s">
        <v>32</v>
      </c>
      <c r="AX186" s="13" t="s">
        <v>71</v>
      </c>
      <c r="AY186" s="242" t="s">
        <v>126</v>
      </c>
    </row>
    <row r="187" s="13" customFormat="1">
      <c r="A187" s="13"/>
      <c r="B187" s="232"/>
      <c r="C187" s="233"/>
      <c r="D187" s="226" t="s">
        <v>151</v>
      </c>
      <c r="E187" s="234" t="s">
        <v>19</v>
      </c>
      <c r="F187" s="235" t="s">
        <v>772</v>
      </c>
      <c r="G187" s="233"/>
      <c r="H187" s="236">
        <v>20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151</v>
      </c>
      <c r="AU187" s="242" t="s">
        <v>80</v>
      </c>
      <c r="AV187" s="13" t="s">
        <v>80</v>
      </c>
      <c r="AW187" s="13" t="s">
        <v>32</v>
      </c>
      <c r="AX187" s="13" t="s">
        <v>71</v>
      </c>
      <c r="AY187" s="242" t="s">
        <v>126</v>
      </c>
    </row>
    <row r="188" s="14" customFormat="1">
      <c r="A188" s="14"/>
      <c r="B188" s="243"/>
      <c r="C188" s="244"/>
      <c r="D188" s="226" t="s">
        <v>151</v>
      </c>
      <c r="E188" s="245" t="s">
        <v>19</v>
      </c>
      <c r="F188" s="246" t="s">
        <v>160</v>
      </c>
      <c r="G188" s="244"/>
      <c r="H188" s="247">
        <v>55.700000000000003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151</v>
      </c>
      <c r="AU188" s="253" t="s">
        <v>80</v>
      </c>
      <c r="AV188" s="14" t="s">
        <v>133</v>
      </c>
      <c r="AW188" s="14" t="s">
        <v>32</v>
      </c>
      <c r="AX188" s="14" t="s">
        <v>78</v>
      </c>
      <c r="AY188" s="253" t="s">
        <v>126</v>
      </c>
    </row>
    <row r="189" s="2" customFormat="1" ht="16.5" customHeight="1">
      <c r="A189" s="39"/>
      <c r="B189" s="40"/>
      <c r="C189" s="264" t="s">
        <v>270</v>
      </c>
      <c r="D189" s="264" t="s">
        <v>277</v>
      </c>
      <c r="E189" s="265" t="s">
        <v>773</v>
      </c>
      <c r="F189" s="266" t="s">
        <v>774</v>
      </c>
      <c r="G189" s="267" t="s">
        <v>177</v>
      </c>
      <c r="H189" s="268">
        <v>55.700000000000003</v>
      </c>
      <c r="I189" s="269"/>
      <c r="J189" s="270">
        <f>ROUND(I189*H189,2)</f>
        <v>0</v>
      </c>
      <c r="K189" s="266" t="s">
        <v>132</v>
      </c>
      <c r="L189" s="271"/>
      <c r="M189" s="272" t="s">
        <v>19</v>
      </c>
      <c r="N189" s="273" t="s">
        <v>42</v>
      </c>
      <c r="O189" s="85"/>
      <c r="P189" s="222">
        <f>O189*H189</f>
        <v>0</v>
      </c>
      <c r="Q189" s="222">
        <v>0.00064000000000000005</v>
      </c>
      <c r="R189" s="222">
        <f>Q189*H189</f>
        <v>0.035648000000000006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354</v>
      </c>
      <c r="AT189" s="224" t="s">
        <v>277</v>
      </c>
      <c r="AU189" s="224" t="s">
        <v>80</v>
      </c>
      <c r="AY189" s="18" t="s">
        <v>126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78</v>
      </c>
      <c r="BK189" s="225">
        <f>ROUND(I189*H189,2)</f>
        <v>0</v>
      </c>
      <c r="BL189" s="18" t="s">
        <v>236</v>
      </c>
      <c r="BM189" s="224" t="s">
        <v>775</v>
      </c>
    </row>
    <row r="190" s="2" customFormat="1">
      <c r="A190" s="39"/>
      <c r="B190" s="40"/>
      <c r="C190" s="41"/>
      <c r="D190" s="226" t="s">
        <v>135</v>
      </c>
      <c r="E190" s="41"/>
      <c r="F190" s="227" t="s">
        <v>774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135</v>
      </c>
      <c r="AU190" s="18" t="s">
        <v>80</v>
      </c>
    </row>
    <row r="191" s="2" customFormat="1">
      <c r="A191" s="39"/>
      <c r="B191" s="40"/>
      <c r="C191" s="41"/>
      <c r="D191" s="226" t="s">
        <v>318</v>
      </c>
      <c r="E191" s="41"/>
      <c r="F191" s="231" t="s">
        <v>776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318</v>
      </c>
      <c r="AU191" s="18" t="s">
        <v>80</v>
      </c>
    </row>
    <row r="192" s="2" customFormat="1" ht="16.5" customHeight="1">
      <c r="A192" s="39"/>
      <c r="B192" s="40"/>
      <c r="C192" s="213" t="s">
        <v>7</v>
      </c>
      <c r="D192" s="213" t="s">
        <v>128</v>
      </c>
      <c r="E192" s="214" t="s">
        <v>777</v>
      </c>
      <c r="F192" s="215" t="s">
        <v>778</v>
      </c>
      <c r="G192" s="216" t="s">
        <v>141</v>
      </c>
      <c r="H192" s="217">
        <v>2</v>
      </c>
      <c r="I192" s="218"/>
      <c r="J192" s="219">
        <f>ROUND(I192*H192,2)</f>
        <v>0</v>
      </c>
      <c r="K192" s="215" t="s">
        <v>132</v>
      </c>
      <c r="L192" s="45"/>
      <c r="M192" s="220" t="s">
        <v>19</v>
      </c>
      <c r="N192" s="221" t="s">
        <v>42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236</v>
      </c>
      <c r="AT192" s="224" t="s">
        <v>128</v>
      </c>
      <c r="AU192" s="224" t="s">
        <v>80</v>
      </c>
      <c r="AY192" s="18" t="s">
        <v>126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78</v>
      </c>
      <c r="BK192" s="225">
        <f>ROUND(I192*H192,2)</f>
        <v>0</v>
      </c>
      <c r="BL192" s="18" t="s">
        <v>236</v>
      </c>
      <c r="BM192" s="224" t="s">
        <v>779</v>
      </c>
    </row>
    <row r="193" s="2" customFormat="1">
      <c r="A193" s="39"/>
      <c r="B193" s="40"/>
      <c r="C193" s="41"/>
      <c r="D193" s="226" t="s">
        <v>135</v>
      </c>
      <c r="E193" s="41"/>
      <c r="F193" s="227" t="s">
        <v>780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135</v>
      </c>
      <c r="AU193" s="18" t="s">
        <v>80</v>
      </c>
    </row>
    <row r="194" s="2" customFormat="1" ht="16.5" customHeight="1">
      <c r="A194" s="39"/>
      <c r="B194" s="40"/>
      <c r="C194" s="264" t="s">
        <v>283</v>
      </c>
      <c r="D194" s="264" t="s">
        <v>277</v>
      </c>
      <c r="E194" s="265" t="s">
        <v>781</v>
      </c>
      <c r="F194" s="266" t="s">
        <v>782</v>
      </c>
      <c r="G194" s="267" t="s">
        <v>141</v>
      </c>
      <c r="H194" s="268">
        <v>2</v>
      </c>
      <c r="I194" s="269"/>
      <c r="J194" s="270">
        <f>ROUND(I194*H194,2)</f>
        <v>0</v>
      </c>
      <c r="K194" s="266" t="s">
        <v>132</v>
      </c>
      <c r="L194" s="271"/>
      <c r="M194" s="272" t="s">
        <v>19</v>
      </c>
      <c r="N194" s="273" t="s">
        <v>42</v>
      </c>
      <c r="O194" s="85"/>
      <c r="P194" s="222">
        <f>O194*H194</f>
        <v>0</v>
      </c>
      <c r="Q194" s="222">
        <v>0.0033</v>
      </c>
      <c r="R194" s="222">
        <f>Q194*H194</f>
        <v>0.0066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354</v>
      </c>
      <c r="AT194" s="224" t="s">
        <v>277</v>
      </c>
      <c r="AU194" s="224" t="s">
        <v>80</v>
      </c>
      <c r="AY194" s="18" t="s">
        <v>126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78</v>
      </c>
      <c r="BK194" s="225">
        <f>ROUND(I194*H194,2)</f>
        <v>0</v>
      </c>
      <c r="BL194" s="18" t="s">
        <v>236</v>
      </c>
      <c r="BM194" s="224" t="s">
        <v>783</v>
      </c>
    </row>
    <row r="195" s="2" customFormat="1">
      <c r="A195" s="39"/>
      <c r="B195" s="40"/>
      <c r="C195" s="41"/>
      <c r="D195" s="226" t="s">
        <v>135</v>
      </c>
      <c r="E195" s="41"/>
      <c r="F195" s="227" t="s">
        <v>782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135</v>
      </c>
      <c r="AU195" s="18" t="s">
        <v>80</v>
      </c>
    </row>
    <row r="196" s="2" customFormat="1" ht="16.5" customHeight="1">
      <c r="A196" s="39"/>
      <c r="B196" s="40"/>
      <c r="C196" s="213" t="s">
        <v>290</v>
      </c>
      <c r="D196" s="213" t="s">
        <v>128</v>
      </c>
      <c r="E196" s="214" t="s">
        <v>784</v>
      </c>
      <c r="F196" s="215" t="s">
        <v>785</v>
      </c>
      <c r="G196" s="216" t="s">
        <v>141</v>
      </c>
      <c r="H196" s="217">
        <v>2</v>
      </c>
      <c r="I196" s="218"/>
      <c r="J196" s="219">
        <f>ROUND(I196*H196,2)</f>
        <v>0</v>
      </c>
      <c r="K196" s="215" t="s">
        <v>132</v>
      </c>
      <c r="L196" s="45"/>
      <c r="M196" s="220" t="s">
        <v>19</v>
      </c>
      <c r="N196" s="221" t="s">
        <v>42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236</v>
      </c>
      <c r="AT196" s="224" t="s">
        <v>128</v>
      </c>
      <c r="AU196" s="224" t="s">
        <v>80</v>
      </c>
      <c r="AY196" s="18" t="s">
        <v>126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78</v>
      </c>
      <c r="BK196" s="225">
        <f>ROUND(I196*H196,2)</f>
        <v>0</v>
      </c>
      <c r="BL196" s="18" t="s">
        <v>236</v>
      </c>
      <c r="BM196" s="224" t="s">
        <v>786</v>
      </c>
    </row>
    <row r="197" s="2" customFormat="1">
      <c r="A197" s="39"/>
      <c r="B197" s="40"/>
      <c r="C197" s="41"/>
      <c r="D197" s="226" t="s">
        <v>135</v>
      </c>
      <c r="E197" s="41"/>
      <c r="F197" s="227" t="s">
        <v>787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135</v>
      </c>
      <c r="AU197" s="18" t="s">
        <v>80</v>
      </c>
    </row>
    <row r="198" s="2" customFormat="1">
      <c r="A198" s="39"/>
      <c r="B198" s="40"/>
      <c r="C198" s="41"/>
      <c r="D198" s="226" t="s">
        <v>318</v>
      </c>
      <c r="E198" s="41"/>
      <c r="F198" s="231" t="s">
        <v>788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318</v>
      </c>
      <c r="AU198" s="18" t="s">
        <v>80</v>
      </c>
    </row>
    <row r="199" s="2" customFormat="1" ht="16.5" customHeight="1">
      <c r="A199" s="39"/>
      <c r="B199" s="40"/>
      <c r="C199" s="264" t="s">
        <v>296</v>
      </c>
      <c r="D199" s="264" t="s">
        <v>277</v>
      </c>
      <c r="E199" s="265" t="s">
        <v>789</v>
      </c>
      <c r="F199" s="266" t="s">
        <v>790</v>
      </c>
      <c r="G199" s="267" t="s">
        <v>141</v>
      </c>
      <c r="H199" s="268">
        <v>2</v>
      </c>
      <c r="I199" s="269"/>
      <c r="J199" s="270">
        <f>ROUND(I199*H199,2)</f>
        <v>0</v>
      </c>
      <c r="K199" s="266" t="s">
        <v>132</v>
      </c>
      <c r="L199" s="271"/>
      <c r="M199" s="272" t="s">
        <v>19</v>
      </c>
      <c r="N199" s="273" t="s">
        <v>42</v>
      </c>
      <c r="O199" s="85"/>
      <c r="P199" s="222">
        <f>O199*H199</f>
        <v>0</v>
      </c>
      <c r="Q199" s="222">
        <v>0.152</v>
      </c>
      <c r="R199" s="222">
        <f>Q199*H199</f>
        <v>0.30399999999999999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354</v>
      </c>
      <c r="AT199" s="224" t="s">
        <v>277</v>
      </c>
      <c r="AU199" s="224" t="s">
        <v>80</v>
      </c>
      <c r="AY199" s="18" t="s">
        <v>126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78</v>
      </c>
      <c r="BK199" s="225">
        <f>ROUND(I199*H199,2)</f>
        <v>0</v>
      </c>
      <c r="BL199" s="18" t="s">
        <v>236</v>
      </c>
      <c r="BM199" s="224" t="s">
        <v>791</v>
      </c>
    </row>
    <row r="200" s="2" customFormat="1">
      <c r="A200" s="39"/>
      <c r="B200" s="40"/>
      <c r="C200" s="41"/>
      <c r="D200" s="226" t="s">
        <v>135</v>
      </c>
      <c r="E200" s="41"/>
      <c r="F200" s="227" t="s">
        <v>790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135</v>
      </c>
      <c r="AU200" s="18" t="s">
        <v>80</v>
      </c>
    </row>
    <row r="201" s="2" customFormat="1" ht="16.5" customHeight="1">
      <c r="A201" s="39"/>
      <c r="B201" s="40"/>
      <c r="C201" s="213" t="s">
        <v>304</v>
      </c>
      <c r="D201" s="213" t="s">
        <v>128</v>
      </c>
      <c r="E201" s="214" t="s">
        <v>792</v>
      </c>
      <c r="F201" s="215" t="s">
        <v>793</v>
      </c>
      <c r="G201" s="216" t="s">
        <v>141</v>
      </c>
      <c r="H201" s="217">
        <v>2</v>
      </c>
      <c r="I201" s="218"/>
      <c r="J201" s="219">
        <f>ROUND(I201*H201,2)</f>
        <v>0</v>
      </c>
      <c r="K201" s="215" t="s">
        <v>132</v>
      </c>
      <c r="L201" s="45"/>
      <c r="M201" s="220" t="s">
        <v>19</v>
      </c>
      <c r="N201" s="221" t="s">
        <v>42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236</v>
      </c>
      <c r="AT201" s="224" t="s">
        <v>128</v>
      </c>
      <c r="AU201" s="224" t="s">
        <v>80</v>
      </c>
      <c r="AY201" s="18" t="s">
        <v>126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78</v>
      </c>
      <c r="BK201" s="225">
        <f>ROUND(I201*H201,2)</f>
        <v>0</v>
      </c>
      <c r="BL201" s="18" t="s">
        <v>236</v>
      </c>
      <c r="BM201" s="224" t="s">
        <v>794</v>
      </c>
    </row>
    <row r="202" s="2" customFormat="1">
      <c r="A202" s="39"/>
      <c r="B202" s="40"/>
      <c r="C202" s="41"/>
      <c r="D202" s="226" t="s">
        <v>135</v>
      </c>
      <c r="E202" s="41"/>
      <c r="F202" s="227" t="s">
        <v>795</v>
      </c>
      <c r="G202" s="41"/>
      <c r="H202" s="41"/>
      <c r="I202" s="228"/>
      <c r="J202" s="41"/>
      <c r="K202" s="41"/>
      <c r="L202" s="45"/>
      <c r="M202" s="229"/>
      <c r="N202" s="23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135</v>
      </c>
      <c r="AU202" s="18" t="s">
        <v>80</v>
      </c>
    </row>
    <row r="203" s="2" customFormat="1" ht="16.5" customHeight="1">
      <c r="A203" s="39"/>
      <c r="B203" s="40"/>
      <c r="C203" s="264" t="s">
        <v>312</v>
      </c>
      <c r="D203" s="264" t="s">
        <v>277</v>
      </c>
      <c r="E203" s="265" t="s">
        <v>796</v>
      </c>
      <c r="F203" s="266" t="s">
        <v>797</v>
      </c>
      <c r="G203" s="267" t="s">
        <v>141</v>
      </c>
      <c r="H203" s="268">
        <v>2</v>
      </c>
      <c r="I203" s="269"/>
      <c r="J203" s="270">
        <f>ROUND(I203*H203,2)</f>
        <v>0</v>
      </c>
      <c r="K203" s="266" t="s">
        <v>132</v>
      </c>
      <c r="L203" s="271"/>
      <c r="M203" s="272" t="s">
        <v>19</v>
      </c>
      <c r="N203" s="273" t="s">
        <v>42</v>
      </c>
      <c r="O203" s="85"/>
      <c r="P203" s="222">
        <f>O203*H203</f>
        <v>0</v>
      </c>
      <c r="Q203" s="222">
        <v>0.014999999999999999</v>
      </c>
      <c r="R203" s="222">
        <f>Q203*H203</f>
        <v>0.029999999999999999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354</v>
      </c>
      <c r="AT203" s="224" t="s">
        <v>277</v>
      </c>
      <c r="AU203" s="224" t="s">
        <v>80</v>
      </c>
      <c r="AY203" s="18" t="s">
        <v>126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78</v>
      </c>
      <c r="BK203" s="225">
        <f>ROUND(I203*H203,2)</f>
        <v>0</v>
      </c>
      <c r="BL203" s="18" t="s">
        <v>236</v>
      </c>
      <c r="BM203" s="224" t="s">
        <v>798</v>
      </c>
    </row>
    <row r="204" s="2" customFormat="1">
      <c r="A204" s="39"/>
      <c r="B204" s="40"/>
      <c r="C204" s="41"/>
      <c r="D204" s="226" t="s">
        <v>135</v>
      </c>
      <c r="E204" s="41"/>
      <c r="F204" s="227" t="s">
        <v>797</v>
      </c>
      <c r="G204" s="41"/>
      <c r="H204" s="41"/>
      <c r="I204" s="228"/>
      <c r="J204" s="41"/>
      <c r="K204" s="41"/>
      <c r="L204" s="45"/>
      <c r="M204" s="277"/>
      <c r="N204" s="278"/>
      <c r="O204" s="279"/>
      <c r="P204" s="279"/>
      <c r="Q204" s="279"/>
      <c r="R204" s="279"/>
      <c r="S204" s="279"/>
      <c r="T204" s="280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135</v>
      </c>
      <c r="AU204" s="18" t="s">
        <v>80</v>
      </c>
    </row>
    <row r="205" s="2" customFormat="1" ht="6.96" customHeight="1">
      <c r="A205" s="39"/>
      <c r="B205" s="60"/>
      <c r="C205" s="61"/>
      <c r="D205" s="61"/>
      <c r="E205" s="61"/>
      <c r="F205" s="61"/>
      <c r="G205" s="61"/>
      <c r="H205" s="61"/>
      <c r="I205" s="61"/>
      <c r="J205" s="61"/>
      <c r="K205" s="61"/>
      <c r="L205" s="45"/>
      <c r="M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</row>
  </sheetData>
  <sheetProtection sheet="1" autoFilter="0" formatColumns="0" formatRows="0" objects="1" scenarios="1" spinCount="100000" saltValue="dz+mPEpmkcYk5XpzJZR4g+apNDkVCv0rBSD5OBSCgfOGJ28+aPKokjToUeeMDVlwVqLSPs2NchTGZ3CxO1Fksw==" hashValue="dRb/uJ6GZZXWLk4uHP/nbyu38jADtSqchhi1c3Vx2Po5VayMvPVTenDIkZBPji10UGh6eP2dTZvM7grGP99wjQ==" algorithmName="SHA-512" password="CC35"/>
  <autoFilter ref="C91:K2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92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Břeclav - ul. Lednická, autobus.záliv a přechod</v>
      </c>
      <c r="F7" s="143"/>
      <c r="G7" s="143"/>
      <c r="H7" s="143"/>
      <c r="L7" s="21"/>
    </row>
    <row r="8" s="1" customFormat="1" ht="12" customHeight="1">
      <c r="B8" s="21"/>
      <c r="D8" s="143" t="s">
        <v>93</v>
      </c>
      <c r="L8" s="21"/>
    </row>
    <row r="9" s="2" customFormat="1" ht="16.5" customHeight="1">
      <c r="A9" s="39"/>
      <c r="B9" s="45"/>
      <c r="C9" s="39"/>
      <c r="D9" s="39"/>
      <c r="E9" s="144" t="s">
        <v>799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799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5. 5. 2021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22</v>
      </c>
      <c r="F17" s="39"/>
      <c r="G17" s="39"/>
      <c r="H17" s="39"/>
      <c r="I17" s="143" t="s">
        <v>27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28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27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30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31</v>
      </c>
      <c r="F23" s="39"/>
      <c r="G23" s="39"/>
      <c r="H23" s="39"/>
      <c r="I23" s="143" t="s">
        <v>27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33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27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35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37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39</v>
      </c>
      <c r="G34" s="39"/>
      <c r="H34" s="39"/>
      <c r="I34" s="155" t="s">
        <v>38</v>
      </c>
      <c r="J34" s="155" t="s">
        <v>40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41</v>
      </c>
      <c r="E35" s="143" t="s">
        <v>42</v>
      </c>
      <c r="F35" s="157">
        <f>ROUND((SUM(BE89:BE123)),  2)</f>
        <v>0</v>
      </c>
      <c r="G35" s="39"/>
      <c r="H35" s="39"/>
      <c r="I35" s="158">
        <v>0.20999999999999999</v>
      </c>
      <c r="J35" s="157">
        <f>ROUND(((SUM(BE89:BE123))*I35),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43</v>
      </c>
      <c r="F36" s="157">
        <f>ROUND((SUM(BF89:BF123)),  2)</f>
        <v>0</v>
      </c>
      <c r="G36" s="39"/>
      <c r="H36" s="39"/>
      <c r="I36" s="158">
        <v>0.14999999999999999</v>
      </c>
      <c r="J36" s="157">
        <f>ROUND(((SUM(BF89:BF123))*I36),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44</v>
      </c>
      <c r="F37" s="157">
        <f>ROUND((SUM(BG89:BG123)),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45</v>
      </c>
      <c r="F38" s="157">
        <f>ROUND((SUM(BH89:BH123)),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46</v>
      </c>
      <c r="F39" s="157">
        <f>ROUND((SUM(BI89:BI123)),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47</v>
      </c>
      <c r="E41" s="161"/>
      <c r="F41" s="161"/>
      <c r="G41" s="162" t="s">
        <v>48</v>
      </c>
      <c r="H41" s="163" t="s">
        <v>49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Břeclav - ul. Lednická, autobus.záliv a přechod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799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Město Břeclav</v>
      </c>
      <c r="G56" s="41"/>
      <c r="H56" s="41"/>
      <c r="I56" s="33" t="s">
        <v>23</v>
      </c>
      <c r="J56" s="73" t="str">
        <f>IF(J14="","",J14)</f>
        <v>5. 5. 2021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Břeclav</v>
      </c>
      <c r="G58" s="41"/>
      <c r="H58" s="41"/>
      <c r="I58" s="33" t="s">
        <v>30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33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97</v>
      </c>
      <c r="D61" s="172"/>
      <c r="E61" s="172"/>
      <c r="F61" s="172"/>
      <c r="G61" s="172"/>
      <c r="H61" s="172"/>
      <c r="I61" s="172"/>
      <c r="J61" s="173" t="s">
        <v>98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69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99</v>
      </c>
    </row>
    <row r="64" s="9" customFormat="1" ht="24.96" customHeight="1">
      <c r="A64" s="9"/>
      <c r="B64" s="175"/>
      <c r="C64" s="176"/>
      <c r="D64" s="177" t="s">
        <v>799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800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801</v>
      </c>
      <c r="E66" s="183"/>
      <c r="F66" s="183"/>
      <c r="G66" s="183"/>
      <c r="H66" s="183"/>
      <c r="I66" s="183"/>
      <c r="J66" s="184">
        <f>J110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802</v>
      </c>
      <c r="E67" s="183"/>
      <c r="F67" s="183"/>
      <c r="G67" s="183"/>
      <c r="H67" s="183"/>
      <c r="I67" s="183"/>
      <c r="J67" s="184">
        <f>J120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111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Břeclav - ul. Lednická, autobus.záliv a přechod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93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799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95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VRN - Vedlejší rozpočtové náklady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Město Břeclav</v>
      </c>
      <c r="G83" s="41"/>
      <c r="H83" s="41"/>
      <c r="I83" s="33" t="s">
        <v>23</v>
      </c>
      <c r="J83" s="73" t="str">
        <f>IF(J14="","",J14)</f>
        <v>5. 5. 2021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Město Břeclav</v>
      </c>
      <c r="G85" s="41"/>
      <c r="H85" s="41"/>
      <c r="I85" s="33" t="s">
        <v>30</v>
      </c>
      <c r="J85" s="37" t="str">
        <f>E23</f>
        <v>Viadesigne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28</v>
      </c>
      <c r="D86" s="41"/>
      <c r="E86" s="41"/>
      <c r="F86" s="28" t="str">
        <f>IF(E20="","",E20)</f>
        <v>Vyplň údaj</v>
      </c>
      <c r="G86" s="41"/>
      <c r="H86" s="41"/>
      <c r="I86" s="33" t="s">
        <v>33</v>
      </c>
      <c r="J86" s="37" t="str">
        <f>E26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112</v>
      </c>
      <c r="D88" s="189" t="s">
        <v>56</v>
      </c>
      <c r="E88" s="189" t="s">
        <v>52</v>
      </c>
      <c r="F88" s="189" t="s">
        <v>53</v>
      </c>
      <c r="G88" s="189" t="s">
        <v>113</v>
      </c>
      <c r="H88" s="189" t="s">
        <v>114</v>
      </c>
      <c r="I88" s="189" t="s">
        <v>115</v>
      </c>
      <c r="J88" s="189" t="s">
        <v>98</v>
      </c>
      <c r="K88" s="190" t="s">
        <v>116</v>
      </c>
      <c r="L88" s="191"/>
      <c r="M88" s="93" t="s">
        <v>19</v>
      </c>
      <c r="N88" s="94" t="s">
        <v>41</v>
      </c>
      <c r="O88" s="94" t="s">
        <v>117</v>
      </c>
      <c r="P88" s="94" t="s">
        <v>118</v>
      </c>
      <c r="Q88" s="94" t="s">
        <v>119</v>
      </c>
      <c r="R88" s="94" t="s">
        <v>120</v>
      </c>
      <c r="S88" s="94" t="s">
        <v>121</v>
      </c>
      <c r="T88" s="95" t="s">
        <v>122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123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70</v>
      </c>
      <c r="AU89" s="18" t="s">
        <v>99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70</v>
      </c>
      <c r="E90" s="200" t="s">
        <v>88</v>
      </c>
      <c r="F90" s="200" t="s">
        <v>89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P91+P110+P120</f>
        <v>0</v>
      </c>
      <c r="Q90" s="205"/>
      <c r="R90" s="206">
        <f>R91+R110+R120</f>
        <v>0</v>
      </c>
      <c r="S90" s="205"/>
      <c r="T90" s="207">
        <f>T91+T110+T120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161</v>
      </c>
      <c r="AT90" s="209" t="s">
        <v>70</v>
      </c>
      <c r="AU90" s="209" t="s">
        <v>71</v>
      </c>
      <c r="AY90" s="208" t="s">
        <v>126</v>
      </c>
      <c r="BK90" s="210">
        <f>BK91+BK110+BK120</f>
        <v>0</v>
      </c>
    </row>
    <row r="91" s="12" customFormat="1" ht="22.8" customHeight="1">
      <c r="A91" s="12"/>
      <c r="B91" s="197"/>
      <c r="C91" s="198"/>
      <c r="D91" s="199" t="s">
        <v>70</v>
      </c>
      <c r="E91" s="211" t="s">
        <v>803</v>
      </c>
      <c r="F91" s="211" t="s">
        <v>804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SUM(P92:P109)</f>
        <v>0</v>
      </c>
      <c r="Q91" s="205"/>
      <c r="R91" s="206">
        <f>SUM(R92:R109)</f>
        <v>0</v>
      </c>
      <c r="S91" s="205"/>
      <c r="T91" s="207">
        <f>SUM(T92:T109)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161</v>
      </c>
      <c r="AT91" s="209" t="s">
        <v>70</v>
      </c>
      <c r="AU91" s="209" t="s">
        <v>78</v>
      </c>
      <c r="AY91" s="208" t="s">
        <v>126</v>
      </c>
      <c r="BK91" s="210">
        <f>SUM(BK92:BK109)</f>
        <v>0</v>
      </c>
    </row>
    <row r="92" s="2" customFormat="1" ht="16.5" customHeight="1">
      <c r="A92" s="39"/>
      <c r="B92" s="40"/>
      <c r="C92" s="213" t="s">
        <v>78</v>
      </c>
      <c r="D92" s="213" t="s">
        <v>128</v>
      </c>
      <c r="E92" s="214" t="s">
        <v>805</v>
      </c>
      <c r="F92" s="215" t="s">
        <v>806</v>
      </c>
      <c r="G92" s="216" t="s">
        <v>315</v>
      </c>
      <c r="H92" s="217">
        <v>1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42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807</v>
      </c>
      <c r="AT92" s="224" t="s">
        <v>128</v>
      </c>
      <c r="AU92" s="224" t="s">
        <v>80</v>
      </c>
      <c r="AY92" s="18" t="s">
        <v>126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78</v>
      </c>
      <c r="BK92" s="225">
        <f>ROUND(I92*H92,2)</f>
        <v>0</v>
      </c>
      <c r="BL92" s="18" t="s">
        <v>807</v>
      </c>
      <c r="BM92" s="224" t="s">
        <v>808</v>
      </c>
    </row>
    <row r="93" s="2" customFormat="1">
      <c r="A93" s="39"/>
      <c r="B93" s="40"/>
      <c r="C93" s="41"/>
      <c r="D93" s="226" t="s">
        <v>135</v>
      </c>
      <c r="E93" s="41"/>
      <c r="F93" s="227" t="s">
        <v>809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135</v>
      </c>
      <c r="AU93" s="18" t="s">
        <v>80</v>
      </c>
    </row>
    <row r="94" s="13" customFormat="1">
      <c r="A94" s="13"/>
      <c r="B94" s="232"/>
      <c r="C94" s="233"/>
      <c r="D94" s="226" t="s">
        <v>151</v>
      </c>
      <c r="E94" s="234" t="s">
        <v>19</v>
      </c>
      <c r="F94" s="235" t="s">
        <v>78</v>
      </c>
      <c r="G94" s="233"/>
      <c r="H94" s="236">
        <v>1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151</v>
      </c>
      <c r="AU94" s="242" t="s">
        <v>80</v>
      </c>
      <c r="AV94" s="13" t="s">
        <v>80</v>
      </c>
      <c r="AW94" s="13" t="s">
        <v>32</v>
      </c>
      <c r="AX94" s="13" t="s">
        <v>78</v>
      </c>
      <c r="AY94" s="242" t="s">
        <v>126</v>
      </c>
    </row>
    <row r="95" s="2" customFormat="1" ht="16.5" customHeight="1">
      <c r="A95" s="39"/>
      <c r="B95" s="40"/>
      <c r="C95" s="213" t="s">
        <v>80</v>
      </c>
      <c r="D95" s="213" t="s">
        <v>128</v>
      </c>
      <c r="E95" s="214" t="s">
        <v>810</v>
      </c>
      <c r="F95" s="215" t="s">
        <v>811</v>
      </c>
      <c r="G95" s="216" t="s">
        <v>315</v>
      </c>
      <c r="H95" s="217">
        <v>1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42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807</v>
      </c>
      <c r="AT95" s="224" t="s">
        <v>128</v>
      </c>
      <c r="AU95" s="224" t="s">
        <v>80</v>
      </c>
      <c r="AY95" s="18" t="s">
        <v>126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78</v>
      </c>
      <c r="BK95" s="225">
        <f>ROUND(I95*H95,2)</f>
        <v>0</v>
      </c>
      <c r="BL95" s="18" t="s">
        <v>807</v>
      </c>
      <c r="BM95" s="224" t="s">
        <v>812</v>
      </c>
    </row>
    <row r="96" s="2" customFormat="1">
      <c r="A96" s="39"/>
      <c r="B96" s="40"/>
      <c r="C96" s="41"/>
      <c r="D96" s="226" t="s">
        <v>135</v>
      </c>
      <c r="E96" s="41"/>
      <c r="F96" s="227" t="s">
        <v>811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135</v>
      </c>
      <c r="AU96" s="18" t="s">
        <v>80</v>
      </c>
    </row>
    <row r="97" s="13" customFormat="1">
      <c r="A97" s="13"/>
      <c r="B97" s="232"/>
      <c r="C97" s="233"/>
      <c r="D97" s="226" t="s">
        <v>151</v>
      </c>
      <c r="E97" s="234" t="s">
        <v>19</v>
      </c>
      <c r="F97" s="235" t="s">
        <v>78</v>
      </c>
      <c r="G97" s="233"/>
      <c r="H97" s="236">
        <v>1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151</v>
      </c>
      <c r="AU97" s="242" t="s">
        <v>80</v>
      </c>
      <c r="AV97" s="13" t="s">
        <v>80</v>
      </c>
      <c r="AW97" s="13" t="s">
        <v>32</v>
      </c>
      <c r="AX97" s="13" t="s">
        <v>78</v>
      </c>
      <c r="AY97" s="242" t="s">
        <v>126</v>
      </c>
    </row>
    <row r="98" s="2" customFormat="1" ht="16.5" customHeight="1">
      <c r="A98" s="39"/>
      <c r="B98" s="40"/>
      <c r="C98" s="213" t="s">
        <v>145</v>
      </c>
      <c r="D98" s="213" t="s">
        <v>128</v>
      </c>
      <c r="E98" s="214" t="s">
        <v>813</v>
      </c>
      <c r="F98" s="215" t="s">
        <v>814</v>
      </c>
      <c r="G98" s="216" t="s">
        <v>315</v>
      </c>
      <c r="H98" s="217">
        <v>1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42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807</v>
      </c>
      <c r="AT98" s="224" t="s">
        <v>128</v>
      </c>
      <c r="AU98" s="224" t="s">
        <v>80</v>
      </c>
      <c r="AY98" s="18" t="s">
        <v>126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78</v>
      </c>
      <c r="BK98" s="225">
        <f>ROUND(I98*H98,2)</f>
        <v>0</v>
      </c>
      <c r="BL98" s="18" t="s">
        <v>807</v>
      </c>
      <c r="BM98" s="224" t="s">
        <v>815</v>
      </c>
    </row>
    <row r="99" s="2" customFormat="1">
      <c r="A99" s="39"/>
      <c r="B99" s="40"/>
      <c r="C99" s="41"/>
      <c r="D99" s="226" t="s">
        <v>135</v>
      </c>
      <c r="E99" s="41"/>
      <c r="F99" s="227" t="s">
        <v>814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135</v>
      </c>
      <c r="AU99" s="18" t="s">
        <v>80</v>
      </c>
    </row>
    <row r="100" s="13" customFormat="1">
      <c r="A100" s="13"/>
      <c r="B100" s="232"/>
      <c r="C100" s="233"/>
      <c r="D100" s="226" t="s">
        <v>151</v>
      </c>
      <c r="E100" s="234" t="s">
        <v>19</v>
      </c>
      <c r="F100" s="235" t="s">
        <v>78</v>
      </c>
      <c r="G100" s="233"/>
      <c r="H100" s="236">
        <v>1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151</v>
      </c>
      <c r="AU100" s="242" t="s">
        <v>80</v>
      </c>
      <c r="AV100" s="13" t="s">
        <v>80</v>
      </c>
      <c r="AW100" s="13" t="s">
        <v>32</v>
      </c>
      <c r="AX100" s="13" t="s">
        <v>78</v>
      </c>
      <c r="AY100" s="242" t="s">
        <v>126</v>
      </c>
    </row>
    <row r="101" s="2" customFormat="1" ht="16.5" customHeight="1">
      <c r="A101" s="39"/>
      <c r="B101" s="40"/>
      <c r="C101" s="213" t="s">
        <v>133</v>
      </c>
      <c r="D101" s="213" t="s">
        <v>128</v>
      </c>
      <c r="E101" s="214" t="s">
        <v>816</v>
      </c>
      <c r="F101" s="215" t="s">
        <v>814</v>
      </c>
      <c r="G101" s="216" t="s">
        <v>315</v>
      </c>
      <c r="H101" s="217">
        <v>1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42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807</v>
      </c>
      <c r="AT101" s="224" t="s">
        <v>128</v>
      </c>
      <c r="AU101" s="224" t="s">
        <v>80</v>
      </c>
      <c r="AY101" s="18" t="s">
        <v>126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78</v>
      </c>
      <c r="BK101" s="225">
        <f>ROUND(I101*H101,2)</f>
        <v>0</v>
      </c>
      <c r="BL101" s="18" t="s">
        <v>807</v>
      </c>
      <c r="BM101" s="224" t="s">
        <v>817</v>
      </c>
    </row>
    <row r="102" s="2" customFormat="1">
      <c r="A102" s="39"/>
      <c r="B102" s="40"/>
      <c r="C102" s="41"/>
      <c r="D102" s="226" t="s">
        <v>135</v>
      </c>
      <c r="E102" s="41"/>
      <c r="F102" s="227" t="s">
        <v>814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135</v>
      </c>
      <c r="AU102" s="18" t="s">
        <v>80</v>
      </c>
    </row>
    <row r="103" s="13" customFormat="1">
      <c r="A103" s="13"/>
      <c r="B103" s="232"/>
      <c r="C103" s="233"/>
      <c r="D103" s="226" t="s">
        <v>151</v>
      </c>
      <c r="E103" s="234" t="s">
        <v>19</v>
      </c>
      <c r="F103" s="235" t="s">
        <v>818</v>
      </c>
      <c r="G103" s="233"/>
      <c r="H103" s="236">
        <v>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151</v>
      </c>
      <c r="AU103" s="242" t="s">
        <v>80</v>
      </c>
      <c r="AV103" s="13" t="s">
        <v>80</v>
      </c>
      <c r="AW103" s="13" t="s">
        <v>32</v>
      </c>
      <c r="AX103" s="13" t="s">
        <v>78</v>
      </c>
      <c r="AY103" s="242" t="s">
        <v>126</v>
      </c>
    </row>
    <row r="104" s="2" customFormat="1" ht="16.5" customHeight="1">
      <c r="A104" s="39"/>
      <c r="B104" s="40"/>
      <c r="C104" s="213" t="s">
        <v>161</v>
      </c>
      <c r="D104" s="213" t="s">
        <v>128</v>
      </c>
      <c r="E104" s="214" t="s">
        <v>819</v>
      </c>
      <c r="F104" s="215" t="s">
        <v>820</v>
      </c>
      <c r="G104" s="216" t="s">
        <v>315</v>
      </c>
      <c r="H104" s="217">
        <v>1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42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807</v>
      </c>
      <c r="AT104" s="224" t="s">
        <v>128</v>
      </c>
      <c r="AU104" s="224" t="s">
        <v>80</v>
      </c>
      <c r="AY104" s="18" t="s">
        <v>126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78</v>
      </c>
      <c r="BK104" s="225">
        <f>ROUND(I104*H104,2)</f>
        <v>0</v>
      </c>
      <c r="BL104" s="18" t="s">
        <v>807</v>
      </c>
      <c r="BM104" s="224" t="s">
        <v>821</v>
      </c>
    </row>
    <row r="105" s="2" customFormat="1">
      <c r="A105" s="39"/>
      <c r="B105" s="40"/>
      <c r="C105" s="41"/>
      <c r="D105" s="226" t="s">
        <v>135</v>
      </c>
      <c r="E105" s="41"/>
      <c r="F105" s="227" t="s">
        <v>820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135</v>
      </c>
      <c r="AU105" s="18" t="s">
        <v>80</v>
      </c>
    </row>
    <row r="106" s="13" customFormat="1">
      <c r="A106" s="13"/>
      <c r="B106" s="232"/>
      <c r="C106" s="233"/>
      <c r="D106" s="226" t="s">
        <v>151</v>
      </c>
      <c r="E106" s="234" t="s">
        <v>19</v>
      </c>
      <c r="F106" s="235" t="s">
        <v>822</v>
      </c>
      <c r="G106" s="233"/>
      <c r="H106" s="236">
        <v>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151</v>
      </c>
      <c r="AU106" s="242" t="s">
        <v>80</v>
      </c>
      <c r="AV106" s="13" t="s">
        <v>80</v>
      </c>
      <c r="AW106" s="13" t="s">
        <v>32</v>
      </c>
      <c r="AX106" s="13" t="s">
        <v>78</v>
      </c>
      <c r="AY106" s="242" t="s">
        <v>126</v>
      </c>
    </row>
    <row r="107" s="2" customFormat="1">
      <c r="A107" s="39"/>
      <c r="B107" s="40"/>
      <c r="C107" s="213" t="s">
        <v>167</v>
      </c>
      <c r="D107" s="213" t="s">
        <v>128</v>
      </c>
      <c r="E107" s="214" t="s">
        <v>823</v>
      </c>
      <c r="F107" s="215" t="s">
        <v>824</v>
      </c>
      <c r="G107" s="216" t="s">
        <v>315</v>
      </c>
      <c r="H107" s="217">
        <v>1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42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807</v>
      </c>
      <c r="AT107" s="224" t="s">
        <v>128</v>
      </c>
      <c r="AU107" s="224" t="s">
        <v>80</v>
      </c>
      <c r="AY107" s="18" t="s">
        <v>126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78</v>
      </c>
      <c r="BK107" s="225">
        <f>ROUND(I107*H107,2)</f>
        <v>0</v>
      </c>
      <c r="BL107" s="18" t="s">
        <v>807</v>
      </c>
      <c r="BM107" s="224" t="s">
        <v>825</v>
      </c>
    </row>
    <row r="108" s="2" customFormat="1">
      <c r="A108" s="39"/>
      <c r="B108" s="40"/>
      <c r="C108" s="41"/>
      <c r="D108" s="226" t="s">
        <v>135</v>
      </c>
      <c r="E108" s="41"/>
      <c r="F108" s="227" t="s">
        <v>824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135</v>
      </c>
      <c r="AU108" s="18" t="s">
        <v>80</v>
      </c>
    </row>
    <row r="109" s="13" customFormat="1">
      <c r="A109" s="13"/>
      <c r="B109" s="232"/>
      <c r="C109" s="233"/>
      <c r="D109" s="226" t="s">
        <v>151</v>
      </c>
      <c r="E109" s="234" t="s">
        <v>19</v>
      </c>
      <c r="F109" s="235" t="s">
        <v>78</v>
      </c>
      <c r="G109" s="233"/>
      <c r="H109" s="236">
        <v>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151</v>
      </c>
      <c r="AU109" s="242" t="s">
        <v>80</v>
      </c>
      <c r="AV109" s="13" t="s">
        <v>80</v>
      </c>
      <c r="AW109" s="13" t="s">
        <v>32</v>
      </c>
      <c r="AX109" s="13" t="s">
        <v>78</v>
      </c>
      <c r="AY109" s="242" t="s">
        <v>126</v>
      </c>
    </row>
    <row r="110" s="12" customFormat="1" ht="22.8" customHeight="1">
      <c r="A110" s="12"/>
      <c r="B110" s="197"/>
      <c r="C110" s="198"/>
      <c r="D110" s="199" t="s">
        <v>70</v>
      </c>
      <c r="E110" s="211" t="s">
        <v>826</v>
      </c>
      <c r="F110" s="211" t="s">
        <v>827</v>
      </c>
      <c r="G110" s="198"/>
      <c r="H110" s="198"/>
      <c r="I110" s="201"/>
      <c r="J110" s="212">
        <f>BK110</f>
        <v>0</v>
      </c>
      <c r="K110" s="198"/>
      <c r="L110" s="203"/>
      <c r="M110" s="204"/>
      <c r="N110" s="205"/>
      <c r="O110" s="205"/>
      <c r="P110" s="206">
        <f>SUM(P111:P119)</f>
        <v>0</v>
      </c>
      <c r="Q110" s="205"/>
      <c r="R110" s="206">
        <f>SUM(R111:R119)</f>
        <v>0</v>
      </c>
      <c r="S110" s="205"/>
      <c r="T110" s="207">
        <f>SUM(T111:T119)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8" t="s">
        <v>161</v>
      </c>
      <c r="AT110" s="209" t="s">
        <v>70</v>
      </c>
      <c r="AU110" s="209" t="s">
        <v>78</v>
      </c>
      <c r="AY110" s="208" t="s">
        <v>126</v>
      </c>
      <c r="BK110" s="210">
        <f>SUM(BK111:BK119)</f>
        <v>0</v>
      </c>
    </row>
    <row r="111" s="2" customFormat="1" ht="16.5" customHeight="1">
      <c r="A111" s="39"/>
      <c r="B111" s="40"/>
      <c r="C111" s="213" t="s">
        <v>174</v>
      </c>
      <c r="D111" s="213" t="s">
        <v>128</v>
      </c>
      <c r="E111" s="214" t="s">
        <v>828</v>
      </c>
      <c r="F111" s="215" t="s">
        <v>829</v>
      </c>
      <c r="G111" s="216" t="s">
        <v>315</v>
      </c>
      <c r="H111" s="217">
        <v>1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42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807</v>
      </c>
      <c r="AT111" s="224" t="s">
        <v>128</v>
      </c>
      <c r="AU111" s="224" t="s">
        <v>80</v>
      </c>
      <c r="AY111" s="18" t="s">
        <v>126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78</v>
      </c>
      <c r="BK111" s="225">
        <f>ROUND(I111*H111,2)</f>
        <v>0</v>
      </c>
      <c r="BL111" s="18" t="s">
        <v>807</v>
      </c>
      <c r="BM111" s="224" t="s">
        <v>830</v>
      </c>
    </row>
    <row r="112" s="2" customFormat="1">
      <c r="A112" s="39"/>
      <c r="B112" s="40"/>
      <c r="C112" s="41"/>
      <c r="D112" s="226" t="s">
        <v>135</v>
      </c>
      <c r="E112" s="41"/>
      <c r="F112" s="227" t="s">
        <v>829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135</v>
      </c>
      <c r="AU112" s="18" t="s">
        <v>80</v>
      </c>
    </row>
    <row r="113" s="13" customFormat="1">
      <c r="A113" s="13"/>
      <c r="B113" s="232"/>
      <c r="C113" s="233"/>
      <c r="D113" s="226" t="s">
        <v>151</v>
      </c>
      <c r="E113" s="234" t="s">
        <v>19</v>
      </c>
      <c r="F113" s="235" t="s">
        <v>78</v>
      </c>
      <c r="G113" s="233"/>
      <c r="H113" s="236">
        <v>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151</v>
      </c>
      <c r="AU113" s="242" t="s">
        <v>80</v>
      </c>
      <c r="AV113" s="13" t="s">
        <v>80</v>
      </c>
      <c r="AW113" s="13" t="s">
        <v>32</v>
      </c>
      <c r="AX113" s="13" t="s">
        <v>78</v>
      </c>
      <c r="AY113" s="242" t="s">
        <v>126</v>
      </c>
    </row>
    <row r="114" s="2" customFormat="1" ht="16.5" customHeight="1">
      <c r="A114" s="39"/>
      <c r="B114" s="40"/>
      <c r="C114" s="213" t="s">
        <v>181</v>
      </c>
      <c r="D114" s="213" t="s">
        <v>128</v>
      </c>
      <c r="E114" s="214" t="s">
        <v>831</v>
      </c>
      <c r="F114" s="215" t="s">
        <v>832</v>
      </c>
      <c r="G114" s="216" t="s">
        <v>315</v>
      </c>
      <c r="H114" s="217">
        <v>1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42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807</v>
      </c>
      <c r="AT114" s="224" t="s">
        <v>128</v>
      </c>
      <c r="AU114" s="224" t="s">
        <v>80</v>
      </c>
      <c r="AY114" s="18" t="s">
        <v>126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78</v>
      </c>
      <c r="BK114" s="225">
        <f>ROUND(I114*H114,2)</f>
        <v>0</v>
      </c>
      <c r="BL114" s="18" t="s">
        <v>807</v>
      </c>
      <c r="BM114" s="224" t="s">
        <v>833</v>
      </c>
    </row>
    <row r="115" s="2" customFormat="1">
      <c r="A115" s="39"/>
      <c r="B115" s="40"/>
      <c r="C115" s="41"/>
      <c r="D115" s="226" t="s">
        <v>135</v>
      </c>
      <c r="E115" s="41"/>
      <c r="F115" s="227" t="s">
        <v>832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135</v>
      </c>
      <c r="AU115" s="18" t="s">
        <v>80</v>
      </c>
    </row>
    <row r="116" s="13" customFormat="1">
      <c r="A116" s="13"/>
      <c r="B116" s="232"/>
      <c r="C116" s="233"/>
      <c r="D116" s="226" t="s">
        <v>151</v>
      </c>
      <c r="E116" s="234" t="s">
        <v>19</v>
      </c>
      <c r="F116" s="235" t="s">
        <v>78</v>
      </c>
      <c r="G116" s="233"/>
      <c r="H116" s="236">
        <v>1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151</v>
      </c>
      <c r="AU116" s="242" t="s">
        <v>80</v>
      </c>
      <c r="AV116" s="13" t="s">
        <v>80</v>
      </c>
      <c r="AW116" s="13" t="s">
        <v>32</v>
      </c>
      <c r="AX116" s="13" t="s">
        <v>78</v>
      </c>
      <c r="AY116" s="242" t="s">
        <v>126</v>
      </c>
    </row>
    <row r="117" s="2" customFormat="1" ht="16.5" customHeight="1">
      <c r="A117" s="39"/>
      <c r="B117" s="40"/>
      <c r="C117" s="213" t="s">
        <v>188</v>
      </c>
      <c r="D117" s="213" t="s">
        <v>128</v>
      </c>
      <c r="E117" s="214" t="s">
        <v>834</v>
      </c>
      <c r="F117" s="215" t="s">
        <v>835</v>
      </c>
      <c r="G117" s="216" t="s">
        <v>315</v>
      </c>
      <c r="H117" s="217">
        <v>1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42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807</v>
      </c>
      <c r="AT117" s="224" t="s">
        <v>128</v>
      </c>
      <c r="AU117" s="224" t="s">
        <v>80</v>
      </c>
      <c r="AY117" s="18" t="s">
        <v>126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78</v>
      </c>
      <c r="BK117" s="225">
        <f>ROUND(I117*H117,2)</f>
        <v>0</v>
      </c>
      <c r="BL117" s="18" t="s">
        <v>807</v>
      </c>
      <c r="BM117" s="224" t="s">
        <v>836</v>
      </c>
    </row>
    <row r="118" s="2" customFormat="1">
      <c r="A118" s="39"/>
      <c r="B118" s="40"/>
      <c r="C118" s="41"/>
      <c r="D118" s="226" t="s">
        <v>135</v>
      </c>
      <c r="E118" s="41"/>
      <c r="F118" s="227" t="s">
        <v>835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135</v>
      </c>
      <c r="AU118" s="18" t="s">
        <v>80</v>
      </c>
    </row>
    <row r="119" s="13" customFormat="1">
      <c r="A119" s="13"/>
      <c r="B119" s="232"/>
      <c r="C119" s="233"/>
      <c r="D119" s="226" t="s">
        <v>151</v>
      </c>
      <c r="E119" s="234" t="s">
        <v>19</v>
      </c>
      <c r="F119" s="235" t="s">
        <v>78</v>
      </c>
      <c r="G119" s="233"/>
      <c r="H119" s="236">
        <v>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151</v>
      </c>
      <c r="AU119" s="242" t="s">
        <v>80</v>
      </c>
      <c r="AV119" s="13" t="s">
        <v>80</v>
      </c>
      <c r="AW119" s="13" t="s">
        <v>32</v>
      </c>
      <c r="AX119" s="13" t="s">
        <v>78</v>
      </c>
      <c r="AY119" s="242" t="s">
        <v>126</v>
      </c>
    </row>
    <row r="120" s="12" customFormat="1" ht="22.8" customHeight="1">
      <c r="A120" s="12"/>
      <c r="B120" s="197"/>
      <c r="C120" s="198"/>
      <c r="D120" s="199" t="s">
        <v>70</v>
      </c>
      <c r="E120" s="211" t="s">
        <v>837</v>
      </c>
      <c r="F120" s="211" t="s">
        <v>838</v>
      </c>
      <c r="G120" s="198"/>
      <c r="H120" s="198"/>
      <c r="I120" s="201"/>
      <c r="J120" s="212">
        <f>BK120</f>
        <v>0</v>
      </c>
      <c r="K120" s="198"/>
      <c r="L120" s="203"/>
      <c r="M120" s="204"/>
      <c r="N120" s="205"/>
      <c r="O120" s="205"/>
      <c r="P120" s="206">
        <f>SUM(P121:P123)</f>
        <v>0</v>
      </c>
      <c r="Q120" s="205"/>
      <c r="R120" s="206">
        <f>SUM(R121:R123)</f>
        <v>0</v>
      </c>
      <c r="S120" s="205"/>
      <c r="T120" s="207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8" t="s">
        <v>161</v>
      </c>
      <c r="AT120" s="209" t="s">
        <v>70</v>
      </c>
      <c r="AU120" s="209" t="s">
        <v>78</v>
      </c>
      <c r="AY120" s="208" t="s">
        <v>126</v>
      </c>
      <c r="BK120" s="210">
        <f>SUM(BK121:BK123)</f>
        <v>0</v>
      </c>
    </row>
    <row r="121" s="2" customFormat="1" ht="16.5" customHeight="1">
      <c r="A121" s="39"/>
      <c r="B121" s="40"/>
      <c r="C121" s="213" t="s">
        <v>193</v>
      </c>
      <c r="D121" s="213" t="s">
        <v>128</v>
      </c>
      <c r="E121" s="214" t="s">
        <v>839</v>
      </c>
      <c r="F121" s="215" t="s">
        <v>840</v>
      </c>
      <c r="G121" s="216" t="s">
        <v>315</v>
      </c>
      <c r="H121" s="217">
        <v>1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42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807</v>
      </c>
      <c r="AT121" s="224" t="s">
        <v>128</v>
      </c>
      <c r="AU121" s="224" t="s">
        <v>80</v>
      </c>
      <c r="AY121" s="18" t="s">
        <v>126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78</v>
      </c>
      <c r="BK121" s="225">
        <f>ROUND(I121*H121,2)</f>
        <v>0</v>
      </c>
      <c r="BL121" s="18" t="s">
        <v>807</v>
      </c>
      <c r="BM121" s="224" t="s">
        <v>841</v>
      </c>
    </row>
    <row r="122" s="2" customFormat="1">
      <c r="A122" s="39"/>
      <c r="B122" s="40"/>
      <c r="C122" s="41"/>
      <c r="D122" s="226" t="s">
        <v>135</v>
      </c>
      <c r="E122" s="41"/>
      <c r="F122" s="227" t="s">
        <v>840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135</v>
      </c>
      <c r="AU122" s="18" t="s">
        <v>80</v>
      </c>
    </row>
    <row r="123" s="13" customFormat="1">
      <c r="A123" s="13"/>
      <c r="B123" s="232"/>
      <c r="C123" s="233"/>
      <c r="D123" s="226" t="s">
        <v>151</v>
      </c>
      <c r="E123" s="234" t="s">
        <v>19</v>
      </c>
      <c r="F123" s="235" t="s">
        <v>78</v>
      </c>
      <c r="G123" s="233"/>
      <c r="H123" s="236">
        <v>1</v>
      </c>
      <c r="I123" s="237"/>
      <c r="J123" s="233"/>
      <c r="K123" s="233"/>
      <c r="L123" s="238"/>
      <c r="M123" s="274"/>
      <c r="N123" s="275"/>
      <c r="O123" s="275"/>
      <c r="P123" s="275"/>
      <c r="Q123" s="275"/>
      <c r="R123" s="275"/>
      <c r="S123" s="275"/>
      <c r="T123" s="27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151</v>
      </c>
      <c r="AU123" s="242" t="s">
        <v>80</v>
      </c>
      <c r="AV123" s="13" t="s">
        <v>80</v>
      </c>
      <c r="AW123" s="13" t="s">
        <v>32</v>
      </c>
      <c r="AX123" s="13" t="s">
        <v>78</v>
      </c>
      <c r="AY123" s="242" t="s">
        <v>126</v>
      </c>
    </row>
    <row r="124" s="2" customFormat="1" ht="6.96" customHeight="1">
      <c r="A124" s="39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45"/>
      <c r="M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</sheetData>
  <sheetProtection sheet="1" autoFilter="0" formatColumns="0" formatRows="0" objects="1" scenarios="1" spinCount="100000" saltValue="Obm2GmMOh5pox4+f/bzv+afGQL0LnLz2WyhzA79b+1jk0BXB5Kz5JyopwQ8ST/kcYaWfXzvqVFBZG1BH4IqX2w==" hashValue="vAtbcYOYLgnsnTVZhg3EQhmpS4NiGTAeHlqZ8amVzrj/DhYYJnJXRf4aw9PWCFmdqYpJG1l8CPE2fByb9UzNYA==" algorithmName="SHA-512" password="CC35"/>
  <autoFilter ref="C88:K1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842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843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844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845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846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847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848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849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850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851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852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77</v>
      </c>
      <c r="F18" s="292" t="s">
        <v>853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854</v>
      </c>
      <c r="F19" s="292" t="s">
        <v>855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856</v>
      </c>
      <c r="F20" s="292" t="s">
        <v>857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858</v>
      </c>
      <c r="F21" s="292" t="s">
        <v>859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860</v>
      </c>
      <c r="F22" s="292" t="s">
        <v>861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82</v>
      </c>
      <c r="F23" s="292" t="s">
        <v>862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863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864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865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866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867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868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869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870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871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112</v>
      </c>
      <c r="F36" s="292"/>
      <c r="G36" s="292" t="s">
        <v>872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873</v>
      </c>
      <c r="F37" s="292"/>
      <c r="G37" s="292" t="s">
        <v>874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52</v>
      </c>
      <c r="F38" s="292"/>
      <c r="G38" s="292" t="s">
        <v>875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53</v>
      </c>
      <c r="F39" s="292"/>
      <c r="G39" s="292" t="s">
        <v>876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113</v>
      </c>
      <c r="F40" s="292"/>
      <c r="G40" s="292" t="s">
        <v>877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114</v>
      </c>
      <c r="F41" s="292"/>
      <c r="G41" s="292" t="s">
        <v>878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879</v>
      </c>
      <c r="F42" s="292"/>
      <c r="G42" s="292" t="s">
        <v>880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881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882</v>
      </c>
      <c r="F44" s="292"/>
      <c r="G44" s="292" t="s">
        <v>883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116</v>
      </c>
      <c r="F45" s="292"/>
      <c r="G45" s="292" t="s">
        <v>884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885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886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887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888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889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890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891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892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893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894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895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896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897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898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899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900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901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902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903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904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905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906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907</v>
      </c>
      <c r="D76" s="310"/>
      <c r="E76" s="310"/>
      <c r="F76" s="310" t="s">
        <v>908</v>
      </c>
      <c r="G76" s="311"/>
      <c r="H76" s="310" t="s">
        <v>53</v>
      </c>
      <c r="I76" s="310" t="s">
        <v>56</v>
      </c>
      <c r="J76" s="310" t="s">
        <v>909</v>
      </c>
      <c r="K76" s="309"/>
    </row>
    <row r="77" s="1" customFormat="1" ht="17.25" customHeight="1">
      <c r="B77" s="307"/>
      <c r="C77" s="312" t="s">
        <v>910</v>
      </c>
      <c r="D77" s="312"/>
      <c r="E77" s="312"/>
      <c r="F77" s="313" t="s">
        <v>911</v>
      </c>
      <c r="G77" s="314"/>
      <c r="H77" s="312"/>
      <c r="I77" s="312"/>
      <c r="J77" s="312" t="s">
        <v>912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52</v>
      </c>
      <c r="D79" s="317"/>
      <c r="E79" s="317"/>
      <c r="F79" s="318" t="s">
        <v>913</v>
      </c>
      <c r="G79" s="319"/>
      <c r="H79" s="295" t="s">
        <v>914</v>
      </c>
      <c r="I79" s="295" t="s">
        <v>915</v>
      </c>
      <c r="J79" s="295">
        <v>20</v>
      </c>
      <c r="K79" s="309"/>
    </row>
    <row r="80" s="1" customFormat="1" ht="15" customHeight="1">
      <c r="B80" s="307"/>
      <c r="C80" s="295" t="s">
        <v>916</v>
      </c>
      <c r="D80" s="295"/>
      <c r="E80" s="295"/>
      <c r="F80" s="318" t="s">
        <v>913</v>
      </c>
      <c r="G80" s="319"/>
      <c r="H80" s="295" t="s">
        <v>917</v>
      </c>
      <c r="I80" s="295" t="s">
        <v>915</v>
      </c>
      <c r="J80" s="295">
        <v>120</v>
      </c>
      <c r="K80" s="309"/>
    </row>
    <row r="81" s="1" customFormat="1" ht="15" customHeight="1">
      <c r="B81" s="320"/>
      <c r="C81" s="295" t="s">
        <v>918</v>
      </c>
      <c r="D81" s="295"/>
      <c r="E81" s="295"/>
      <c r="F81" s="318" t="s">
        <v>919</v>
      </c>
      <c r="G81" s="319"/>
      <c r="H81" s="295" t="s">
        <v>920</v>
      </c>
      <c r="I81" s="295" t="s">
        <v>915</v>
      </c>
      <c r="J81" s="295">
        <v>50</v>
      </c>
      <c r="K81" s="309"/>
    </row>
    <row r="82" s="1" customFormat="1" ht="15" customHeight="1">
      <c r="B82" s="320"/>
      <c r="C82" s="295" t="s">
        <v>921</v>
      </c>
      <c r="D82" s="295"/>
      <c r="E82" s="295"/>
      <c r="F82" s="318" t="s">
        <v>913</v>
      </c>
      <c r="G82" s="319"/>
      <c r="H82" s="295" t="s">
        <v>922</v>
      </c>
      <c r="I82" s="295" t="s">
        <v>923</v>
      </c>
      <c r="J82" s="295"/>
      <c r="K82" s="309"/>
    </row>
    <row r="83" s="1" customFormat="1" ht="15" customHeight="1">
      <c r="B83" s="320"/>
      <c r="C83" s="321" t="s">
        <v>924</v>
      </c>
      <c r="D83" s="321"/>
      <c r="E83" s="321"/>
      <c r="F83" s="322" t="s">
        <v>919</v>
      </c>
      <c r="G83" s="321"/>
      <c r="H83" s="321" t="s">
        <v>925</v>
      </c>
      <c r="I83" s="321" t="s">
        <v>915</v>
      </c>
      <c r="J83" s="321">
        <v>15</v>
      </c>
      <c r="K83" s="309"/>
    </row>
    <row r="84" s="1" customFormat="1" ht="15" customHeight="1">
      <c r="B84" s="320"/>
      <c r="C84" s="321" t="s">
        <v>926</v>
      </c>
      <c r="D84" s="321"/>
      <c r="E84" s="321"/>
      <c r="F84" s="322" t="s">
        <v>919</v>
      </c>
      <c r="G84" s="321"/>
      <c r="H84" s="321" t="s">
        <v>927</v>
      </c>
      <c r="I84" s="321" t="s">
        <v>915</v>
      </c>
      <c r="J84" s="321">
        <v>15</v>
      </c>
      <c r="K84" s="309"/>
    </row>
    <row r="85" s="1" customFormat="1" ht="15" customHeight="1">
      <c r="B85" s="320"/>
      <c r="C85" s="321" t="s">
        <v>928</v>
      </c>
      <c r="D85" s="321"/>
      <c r="E85" s="321"/>
      <c r="F85" s="322" t="s">
        <v>919</v>
      </c>
      <c r="G85" s="321"/>
      <c r="H85" s="321" t="s">
        <v>929</v>
      </c>
      <c r="I85" s="321" t="s">
        <v>915</v>
      </c>
      <c r="J85" s="321">
        <v>20</v>
      </c>
      <c r="K85" s="309"/>
    </row>
    <row r="86" s="1" customFormat="1" ht="15" customHeight="1">
      <c r="B86" s="320"/>
      <c r="C86" s="321" t="s">
        <v>930</v>
      </c>
      <c r="D86" s="321"/>
      <c r="E86" s="321"/>
      <c r="F86" s="322" t="s">
        <v>919</v>
      </c>
      <c r="G86" s="321"/>
      <c r="H86" s="321" t="s">
        <v>931</v>
      </c>
      <c r="I86" s="321" t="s">
        <v>915</v>
      </c>
      <c r="J86" s="321">
        <v>20</v>
      </c>
      <c r="K86" s="309"/>
    </row>
    <row r="87" s="1" customFormat="1" ht="15" customHeight="1">
      <c r="B87" s="320"/>
      <c r="C87" s="295" t="s">
        <v>932</v>
      </c>
      <c r="D87" s="295"/>
      <c r="E87" s="295"/>
      <c r="F87" s="318" t="s">
        <v>919</v>
      </c>
      <c r="G87" s="319"/>
      <c r="H87" s="295" t="s">
        <v>933</v>
      </c>
      <c r="I87" s="295" t="s">
        <v>915</v>
      </c>
      <c r="J87" s="295">
        <v>50</v>
      </c>
      <c r="K87" s="309"/>
    </row>
    <row r="88" s="1" customFormat="1" ht="15" customHeight="1">
      <c r="B88" s="320"/>
      <c r="C88" s="295" t="s">
        <v>934</v>
      </c>
      <c r="D88" s="295"/>
      <c r="E88" s="295"/>
      <c r="F88" s="318" t="s">
        <v>919</v>
      </c>
      <c r="G88" s="319"/>
      <c r="H88" s="295" t="s">
        <v>935</v>
      </c>
      <c r="I88" s="295" t="s">
        <v>915</v>
      </c>
      <c r="J88" s="295">
        <v>20</v>
      </c>
      <c r="K88" s="309"/>
    </row>
    <row r="89" s="1" customFormat="1" ht="15" customHeight="1">
      <c r="B89" s="320"/>
      <c r="C89" s="295" t="s">
        <v>936</v>
      </c>
      <c r="D89" s="295"/>
      <c r="E89" s="295"/>
      <c r="F89" s="318" t="s">
        <v>919</v>
      </c>
      <c r="G89" s="319"/>
      <c r="H89" s="295" t="s">
        <v>937</v>
      </c>
      <c r="I89" s="295" t="s">
        <v>915</v>
      </c>
      <c r="J89" s="295">
        <v>20</v>
      </c>
      <c r="K89" s="309"/>
    </row>
    <row r="90" s="1" customFormat="1" ht="15" customHeight="1">
      <c r="B90" s="320"/>
      <c r="C90" s="295" t="s">
        <v>938</v>
      </c>
      <c r="D90" s="295"/>
      <c r="E90" s="295"/>
      <c r="F90" s="318" t="s">
        <v>919</v>
      </c>
      <c r="G90" s="319"/>
      <c r="H90" s="295" t="s">
        <v>939</v>
      </c>
      <c r="I90" s="295" t="s">
        <v>915</v>
      </c>
      <c r="J90" s="295">
        <v>50</v>
      </c>
      <c r="K90" s="309"/>
    </row>
    <row r="91" s="1" customFormat="1" ht="15" customHeight="1">
      <c r="B91" s="320"/>
      <c r="C91" s="295" t="s">
        <v>940</v>
      </c>
      <c r="D91" s="295"/>
      <c r="E91" s="295"/>
      <c r="F91" s="318" t="s">
        <v>919</v>
      </c>
      <c r="G91" s="319"/>
      <c r="H91" s="295" t="s">
        <v>940</v>
      </c>
      <c r="I91" s="295" t="s">
        <v>915</v>
      </c>
      <c r="J91" s="295">
        <v>50</v>
      </c>
      <c r="K91" s="309"/>
    </row>
    <row r="92" s="1" customFormat="1" ht="15" customHeight="1">
      <c r="B92" s="320"/>
      <c r="C92" s="295" t="s">
        <v>941</v>
      </c>
      <c r="D92" s="295"/>
      <c r="E92" s="295"/>
      <c r="F92" s="318" t="s">
        <v>919</v>
      </c>
      <c r="G92" s="319"/>
      <c r="H92" s="295" t="s">
        <v>942</v>
      </c>
      <c r="I92" s="295" t="s">
        <v>915</v>
      </c>
      <c r="J92" s="295">
        <v>255</v>
      </c>
      <c r="K92" s="309"/>
    </row>
    <row r="93" s="1" customFormat="1" ht="15" customHeight="1">
      <c r="B93" s="320"/>
      <c r="C93" s="295" t="s">
        <v>943</v>
      </c>
      <c r="D93" s="295"/>
      <c r="E93" s="295"/>
      <c r="F93" s="318" t="s">
        <v>913</v>
      </c>
      <c r="G93" s="319"/>
      <c r="H93" s="295" t="s">
        <v>944</v>
      </c>
      <c r="I93" s="295" t="s">
        <v>945</v>
      </c>
      <c r="J93" s="295"/>
      <c r="K93" s="309"/>
    </row>
    <row r="94" s="1" customFormat="1" ht="15" customHeight="1">
      <c r="B94" s="320"/>
      <c r="C94" s="295" t="s">
        <v>946</v>
      </c>
      <c r="D94" s="295"/>
      <c r="E94" s="295"/>
      <c r="F94" s="318" t="s">
        <v>913</v>
      </c>
      <c r="G94" s="319"/>
      <c r="H94" s="295" t="s">
        <v>947</v>
      </c>
      <c r="I94" s="295" t="s">
        <v>948</v>
      </c>
      <c r="J94" s="295"/>
      <c r="K94" s="309"/>
    </row>
    <row r="95" s="1" customFormat="1" ht="15" customHeight="1">
      <c r="B95" s="320"/>
      <c r="C95" s="295" t="s">
        <v>949</v>
      </c>
      <c r="D95" s="295"/>
      <c r="E95" s="295"/>
      <c r="F95" s="318" t="s">
        <v>913</v>
      </c>
      <c r="G95" s="319"/>
      <c r="H95" s="295" t="s">
        <v>949</v>
      </c>
      <c r="I95" s="295" t="s">
        <v>948</v>
      </c>
      <c r="J95" s="295"/>
      <c r="K95" s="309"/>
    </row>
    <row r="96" s="1" customFormat="1" ht="15" customHeight="1">
      <c r="B96" s="320"/>
      <c r="C96" s="295" t="s">
        <v>37</v>
      </c>
      <c r="D96" s="295"/>
      <c r="E96" s="295"/>
      <c r="F96" s="318" t="s">
        <v>913</v>
      </c>
      <c r="G96" s="319"/>
      <c r="H96" s="295" t="s">
        <v>950</v>
      </c>
      <c r="I96" s="295" t="s">
        <v>948</v>
      </c>
      <c r="J96" s="295"/>
      <c r="K96" s="309"/>
    </row>
    <row r="97" s="1" customFormat="1" ht="15" customHeight="1">
      <c r="B97" s="320"/>
      <c r="C97" s="295" t="s">
        <v>47</v>
      </c>
      <c r="D97" s="295"/>
      <c r="E97" s="295"/>
      <c r="F97" s="318" t="s">
        <v>913</v>
      </c>
      <c r="G97" s="319"/>
      <c r="H97" s="295" t="s">
        <v>951</v>
      </c>
      <c r="I97" s="295" t="s">
        <v>948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952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907</v>
      </c>
      <c r="D103" s="310"/>
      <c r="E103" s="310"/>
      <c r="F103" s="310" t="s">
        <v>908</v>
      </c>
      <c r="G103" s="311"/>
      <c r="H103" s="310" t="s">
        <v>53</v>
      </c>
      <c r="I103" s="310" t="s">
        <v>56</v>
      </c>
      <c r="J103" s="310" t="s">
        <v>909</v>
      </c>
      <c r="K103" s="309"/>
    </row>
    <row r="104" s="1" customFormat="1" ht="17.25" customHeight="1">
      <c r="B104" s="307"/>
      <c r="C104" s="312" t="s">
        <v>910</v>
      </c>
      <c r="D104" s="312"/>
      <c r="E104" s="312"/>
      <c r="F104" s="313" t="s">
        <v>911</v>
      </c>
      <c r="G104" s="314"/>
      <c r="H104" s="312"/>
      <c r="I104" s="312"/>
      <c r="J104" s="312" t="s">
        <v>912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52</v>
      </c>
      <c r="D106" s="317"/>
      <c r="E106" s="317"/>
      <c r="F106" s="318" t="s">
        <v>913</v>
      </c>
      <c r="G106" s="295"/>
      <c r="H106" s="295" t="s">
        <v>953</v>
      </c>
      <c r="I106" s="295" t="s">
        <v>915</v>
      </c>
      <c r="J106" s="295">
        <v>20</v>
      </c>
      <c r="K106" s="309"/>
    </row>
    <row r="107" s="1" customFormat="1" ht="15" customHeight="1">
      <c r="B107" s="307"/>
      <c r="C107" s="295" t="s">
        <v>916</v>
      </c>
      <c r="D107" s="295"/>
      <c r="E107" s="295"/>
      <c r="F107" s="318" t="s">
        <v>913</v>
      </c>
      <c r="G107" s="295"/>
      <c r="H107" s="295" t="s">
        <v>953</v>
      </c>
      <c r="I107" s="295" t="s">
        <v>915</v>
      </c>
      <c r="J107" s="295">
        <v>120</v>
      </c>
      <c r="K107" s="309"/>
    </row>
    <row r="108" s="1" customFormat="1" ht="15" customHeight="1">
      <c r="B108" s="320"/>
      <c r="C108" s="295" t="s">
        <v>918</v>
      </c>
      <c r="D108" s="295"/>
      <c r="E108" s="295"/>
      <c r="F108" s="318" t="s">
        <v>919</v>
      </c>
      <c r="G108" s="295"/>
      <c r="H108" s="295" t="s">
        <v>953</v>
      </c>
      <c r="I108" s="295" t="s">
        <v>915</v>
      </c>
      <c r="J108" s="295">
        <v>50</v>
      </c>
      <c r="K108" s="309"/>
    </row>
    <row r="109" s="1" customFormat="1" ht="15" customHeight="1">
      <c r="B109" s="320"/>
      <c r="C109" s="295" t="s">
        <v>921</v>
      </c>
      <c r="D109" s="295"/>
      <c r="E109" s="295"/>
      <c r="F109" s="318" t="s">
        <v>913</v>
      </c>
      <c r="G109" s="295"/>
      <c r="H109" s="295" t="s">
        <v>953</v>
      </c>
      <c r="I109" s="295" t="s">
        <v>923</v>
      </c>
      <c r="J109" s="295"/>
      <c r="K109" s="309"/>
    </row>
    <row r="110" s="1" customFormat="1" ht="15" customHeight="1">
      <c r="B110" s="320"/>
      <c r="C110" s="295" t="s">
        <v>932</v>
      </c>
      <c r="D110" s="295"/>
      <c r="E110" s="295"/>
      <c r="F110" s="318" t="s">
        <v>919</v>
      </c>
      <c r="G110" s="295"/>
      <c r="H110" s="295" t="s">
        <v>953</v>
      </c>
      <c r="I110" s="295" t="s">
        <v>915</v>
      </c>
      <c r="J110" s="295">
        <v>50</v>
      </c>
      <c r="K110" s="309"/>
    </row>
    <row r="111" s="1" customFormat="1" ht="15" customHeight="1">
      <c r="B111" s="320"/>
      <c r="C111" s="295" t="s">
        <v>940</v>
      </c>
      <c r="D111" s="295"/>
      <c r="E111" s="295"/>
      <c r="F111" s="318" t="s">
        <v>919</v>
      </c>
      <c r="G111" s="295"/>
      <c r="H111" s="295" t="s">
        <v>953</v>
      </c>
      <c r="I111" s="295" t="s">
        <v>915</v>
      </c>
      <c r="J111" s="295">
        <v>50</v>
      </c>
      <c r="K111" s="309"/>
    </row>
    <row r="112" s="1" customFormat="1" ht="15" customHeight="1">
      <c r="B112" s="320"/>
      <c r="C112" s="295" t="s">
        <v>938</v>
      </c>
      <c r="D112" s="295"/>
      <c r="E112" s="295"/>
      <c r="F112" s="318" t="s">
        <v>919</v>
      </c>
      <c r="G112" s="295"/>
      <c r="H112" s="295" t="s">
        <v>953</v>
      </c>
      <c r="I112" s="295" t="s">
        <v>915</v>
      </c>
      <c r="J112" s="295">
        <v>50</v>
      </c>
      <c r="K112" s="309"/>
    </row>
    <row r="113" s="1" customFormat="1" ht="15" customHeight="1">
      <c r="B113" s="320"/>
      <c r="C113" s="295" t="s">
        <v>52</v>
      </c>
      <c r="D113" s="295"/>
      <c r="E113" s="295"/>
      <c r="F113" s="318" t="s">
        <v>913</v>
      </c>
      <c r="G113" s="295"/>
      <c r="H113" s="295" t="s">
        <v>954</v>
      </c>
      <c r="I113" s="295" t="s">
        <v>915</v>
      </c>
      <c r="J113" s="295">
        <v>20</v>
      </c>
      <c r="K113" s="309"/>
    </row>
    <row r="114" s="1" customFormat="1" ht="15" customHeight="1">
      <c r="B114" s="320"/>
      <c r="C114" s="295" t="s">
        <v>955</v>
      </c>
      <c r="D114" s="295"/>
      <c r="E114" s="295"/>
      <c r="F114" s="318" t="s">
        <v>913</v>
      </c>
      <c r="G114" s="295"/>
      <c r="H114" s="295" t="s">
        <v>956</v>
      </c>
      <c r="I114" s="295" t="s">
        <v>915</v>
      </c>
      <c r="J114" s="295">
        <v>120</v>
      </c>
      <c r="K114" s="309"/>
    </row>
    <row r="115" s="1" customFormat="1" ht="15" customHeight="1">
      <c r="B115" s="320"/>
      <c r="C115" s="295" t="s">
        <v>37</v>
      </c>
      <c r="D115" s="295"/>
      <c r="E115" s="295"/>
      <c r="F115" s="318" t="s">
        <v>913</v>
      </c>
      <c r="G115" s="295"/>
      <c r="H115" s="295" t="s">
        <v>957</v>
      </c>
      <c r="I115" s="295" t="s">
        <v>948</v>
      </c>
      <c r="J115" s="295"/>
      <c r="K115" s="309"/>
    </row>
    <row r="116" s="1" customFormat="1" ht="15" customHeight="1">
      <c r="B116" s="320"/>
      <c r="C116" s="295" t="s">
        <v>47</v>
      </c>
      <c r="D116" s="295"/>
      <c r="E116" s="295"/>
      <c r="F116" s="318" t="s">
        <v>913</v>
      </c>
      <c r="G116" s="295"/>
      <c r="H116" s="295" t="s">
        <v>958</v>
      </c>
      <c r="I116" s="295" t="s">
        <v>948</v>
      </c>
      <c r="J116" s="295"/>
      <c r="K116" s="309"/>
    </row>
    <row r="117" s="1" customFormat="1" ht="15" customHeight="1">
      <c r="B117" s="320"/>
      <c r="C117" s="295" t="s">
        <v>56</v>
      </c>
      <c r="D117" s="295"/>
      <c r="E117" s="295"/>
      <c r="F117" s="318" t="s">
        <v>913</v>
      </c>
      <c r="G117" s="295"/>
      <c r="H117" s="295" t="s">
        <v>959</v>
      </c>
      <c r="I117" s="295" t="s">
        <v>960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961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907</v>
      </c>
      <c r="D123" s="310"/>
      <c r="E123" s="310"/>
      <c r="F123" s="310" t="s">
        <v>908</v>
      </c>
      <c r="G123" s="311"/>
      <c r="H123" s="310" t="s">
        <v>53</v>
      </c>
      <c r="I123" s="310" t="s">
        <v>56</v>
      </c>
      <c r="J123" s="310" t="s">
        <v>909</v>
      </c>
      <c r="K123" s="339"/>
    </row>
    <row r="124" s="1" customFormat="1" ht="17.25" customHeight="1">
      <c r="B124" s="338"/>
      <c r="C124" s="312" t="s">
        <v>910</v>
      </c>
      <c r="D124" s="312"/>
      <c r="E124" s="312"/>
      <c r="F124" s="313" t="s">
        <v>911</v>
      </c>
      <c r="G124" s="314"/>
      <c r="H124" s="312"/>
      <c r="I124" s="312"/>
      <c r="J124" s="312" t="s">
        <v>912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916</v>
      </c>
      <c r="D126" s="317"/>
      <c r="E126" s="317"/>
      <c r="F126" s="318" t="s">
        <v>913</v>
      </c>
      <c r="G126" s="295"/>
      <c r="H126" s="295" t="s">
        <v>953</v>
      </c>
      <c r="I126" s="295" t="s">
        <v>915</v>
      </c>
      <c r="J126" s="295">
        <v>120</v>
      </c>
      <c r="K126" s="343"/>
    </row>
    <row r="127" s="1" customFormat="1" ht="15" customHeight="1">
      <c r="B127" s="340"/>
      <c r="C127" s="295" t="s">
        <v>962</v>
      </c>
      <c r="D127" s="295"/>
      <c r="E127" s="295"/>
      <c r="F127" s="318" t="s">
        <v>913</v>
      </c>
      <c r="G127" s="295"/>
      <c r="H127" s="295" t="s">
        <v>963</v>
      </c>
      <c r="I127" s="295" t="s">
        <v>915</v>
      </c>
      <c r="J127" s="295" t="s">
        <v>964</v>
      </c>
      <c r="K127" s="343"/>
    </row>
    <row r="128" s="1" customFormat="1" ht="15" customHeight="1">
      <c r="B128" s="340"/>
      <c r="C128" s="295" t="s">
        <v>82</v>
      </c>
      <c r="D128" s="295"/>
      <c r="E128" s="295"/>
      <c r="F128" s="318" t="s">
        <v>913</v>
      </c>
      <c r="G128" s="295"/>
      <c r="H128" s="295" t="s">
        <v>965</v>
      </c>
      <c r="I128" s="295" t="s">
        <v>915</v>
      </c>
      <c r="J128" s="295" t="s">
        <v>964</v>
      </c>
      <c r="K128" s="343"/>
    </row>
    <row r="129" s="1" customFormat="1" ht="15" customHeight="1">
      <c r="B129" s="340"/>
      <c r="C129" s="295" t="s">
        <v>924</v>
      </c>
      <c r="D129" s="295"/>
      <c r="E129" s="295"/>
      <c r="F129" s="318" t="s">
        <v>919</v>
      </c>
      <c r="G129" s="295"/>
      <c r="H129" s="295" t="s">
        <v>925</v>
      </c>
      <c r="I129" s="295" t="s">
        <v>915</v>
      </c>
      <c r="J129" s="295">
        <v>15</v>
      </c>
      <c r="K129" s="343"/>
    </row>
    <row r="130" s="1" customFormat="1" ht="15" customHeight="1">
      <c r="B130" s="340"/>
      <c r="C130" s="321" t="s">
        <v>926</v>
      </c>
      <c r="D130" s="321"/>
      <c r="E130" s="321"/>
      <c r="F130" s="322" t="s">
        <v>919</v>
      </c>
      <c r="G130" s="321"/>
      <c r="H130" s="321" t="s">
        <v>927</v>
      </c>
      <c r="I130" s="321" t="s">
        <v>915</v>
      </c>
      <c r="J130" s="321">
        <v>15</v>
      </c>
      <c r="K130" s="343"/>
    </row>
    <row r="131" s="1" customFormat="1" ht="15" customHeight="1">
      <c r="B131" s="340"/>
      <c r="C131" s="321" t="s">
        <v>928</v>
      </c>
      <c r="D131" s="321"/>
      <c r="E131" s="321"/>
      <c r="F131" s="322" t="s">
        <v>919</v>
      </c>
      <c r="G131" s="321"/>
      <c r="H131" s="321" t="s">
        <v>929</v>
      </c>
      <c r="I131" s="321" t="s">
        <v>915</v>
      </c>
      <c r="J131" s="321">
        <v>20</v>
      </c>
      <c r="K131" s="343"/>
    </row>
    <row r="132" s="1" customFormat="1" ht="15" customHeight="1">
      <c r="B132" s="340"/>
      <c r="C132" s="321" t="s">
        <v>930</v>
      </c>
      <c r="D132" s="321"/>
      <c r="E132" s="321"/>
      <c r="F132" s="322" t="s">
        <v>919</v>
      </c>
      <c r="G132" s="321"/>
      <c r="H132" s="321" t="s">
        <v>931</v>
      </c>
      <c r="I132" s="321" t="s">
        <v>915</v>
      </c>
      <c r="J132" s="321">
        <v>20</v>
      </c>
      <c r="K132" s="343"/>
    </row>
    <row r="133" s="1" customFormat="1" ht="15" customHeight="1">
      <c r="B133" s="340"/>
      <c r="C133" s="295" t="s">
        <v>918</v>
      </c>
      <c r="D133" s="295"/>
      <c r="E133" s="295"/>
      <c r="F133" s="318" t="s">
        <v>919</v>
      </c>
      <c r="G133" s="295"/>
      <c r="H133" s="295" t="s">
        <v>953</v>
      </c>
      <c r="I133" s="295" t="s">
        <v>915</v>
      </c>
      <c r="J133" s="295">
        <v>50</v>
      </c>
      <c r="K133" s="343"/>
    </row>
    <row r="134" s="1" customFormat="1" ht="15" customHeight="1">
      <c r="B134" s="340"/>
      <c r="C134" s="295" t="s">
        <v>932</v>
      </c>
      <c r="D134" s="295"/>
      <c r="E134" s="295"/>
      <c r="F134" s="318" t="s">
        <v>919</v>
      </c>
      <c r="G134" s="295"/>
      <c r="H134" s="295" t="s">
        <v>953</v>
      </c>
      <c r="I134" s="295" t="s">
        <v>915</v>
      </c>
      <c r="J134" s="295">
        <v>50</v>
      </c>
      <c r="K134" s="343"/>
    </row>
    <row r="135" s="1" customFormat="1" ht="15" customHeight="1">
      <c r="B135" s="340"/>
      <c r="C135" s="295" t="s">
        <v>938</v>
      </c>
      <c r="D135" s="295"/>
      <c r="E135" s="295"/>
      <c r="F135" s="318" t="s">
        <v>919</v>
      </c>
      <c r="G135" s="295"/>
      <c r="H135" s="295" t="s">
        <v>953</v>
      </c>
      <c r="I135" s="295" t="s">
        <v>915</v>
      </c>
      <c r="J135" s="295">
        <v>50</v>
      </c>
      <c r="K135" s="343"/>
    </row>
    <row r="136" s="1" customFormat="1" ht="15" customHeight="1">
      <c r="B136" s="340"/>
      <c r="C136" s="295" t="s">
        <v>940</v>
      </c>
      <c r="D136" s="295"/>
      <c r="E136" s="295"/>
      <c r="F136" s="318" t="s">
        <v>919</v>
      </c>
      <c r="G136" s="295"/>
      <c r="H136" s="295" t="s">
        <v>953</v>
      </c>
      <c r="I136" s="295" t="s">
        <v>915</v>
      </c>
      <c r="J136" s="295">
        <v>50</v>
      </c>
      <c r="K136" s="343"/>
    </row>
    <row r="137" s="1" customFormat="1" ht="15" customHeight="1">
      <c r="B137" s="340"/>
      <c r="C137" s="295" t="s">
        <v>941</v>
      </c>
      <c r="D137" s="295"/>
      <c r="E137" s="295"/>
      <c r="F137" s="318" t="s">
        <v>919</v>
      </c>
      <c r="G137" s="295"/>
      <c r="H137" s="295" t="s">
        <v>966</v>
      </c>
      <c r="I137" s="295" t="s">
        <v>915</v>
      </c>
      <c r="J137" s="295">
        <v>255</v>
      </c>
      <c r="K137" s="343"/>
    </row>
    <row r="138" s="1" customFormat="1" ht="15" customHeight="1">
      <c r="B138" s="340"/>
      <c r="C138" s="295" t="s">
        <v>943</v>
      </c>
      <c r="D138" s="295"/>
      <c r="E138" s="295"/>
      <c r="F138" s="318" t="s">
        <v>913</v>
      </c>
      <c r="G138" s="295"/>
      <c r="H138" s="295" t="s">
        <v>967</v>
      </c>
      <c r="I138" s="295" t="s">
        <v>945</v>
      </c>
      <c r="J138" s="295"/>
      <c r="K138" s="343"/>
    </row>
    <row r="139" s="1" customFormat="1" ht="15" customHeight="1">
      <c r="B139" s="340"/>
      <c r="C139" s="295" t="s">
        <v>946</v>
      </c>
      <c r="D139" s="295"/>
      <c r="E139" s="295"/>
      <c r="F139" s="318" t="s">
        <v>913</v>
      </c>
      <c r="G139" s="295"/>
      <c r="H139" s="295" t="s">
        <v>968</v>
      </c>
      <c r="I139" s="295" t="s">
        <v>948</v>
      </c>
      <c r="J139" s="295"/>
      <c r="K139" s="343"/>
    </row>
    <row r="140" s="1" customFormat="1" ht="15" customHeight="1">
      <c r="B140" s="340"/>
      <c r="C140" s="295" t="s">
        <v>949</v>
      </c>
      <c r="D140" s="295"/>
      <c r="E140" s="295"/>
      <c r="F140" s="318" t="s">
        <v>913</v>
      </c>
      <c r="G140" s="295"/>
      <c r="H140" s="295" t="s">
        <v>949</v>
      </c>
      <c r="I140" s="295" t="s">
        <v>948</v>
      </c>
      <c r="J140" s="295"/>
      <c r="K140" s="343"/>
    </row>
    <row r="141" s="1" customFormat="1" ht="15" customHeight="1">
      <c r="B141" s="340"/>
      <c r="C141" s="295" t="s">
        <v>37</v>
      </c>
      <c r="D141" s="295"/>
      <c r="E141" s="295"/>
      <c r="F141" s="318" t="s">
        <v>913</v>
      </c>
      <c r="G141" s="295"/>
      <c r="H141" s="295" t="s">
        <v>969</v>
      </c>
      <c r="I141" s="295" t="s">
        <v>948</v>
      </c>
      <c r="J141" s="295"/>
      <c r="K141" s="343"/>
    </row>
    <row r="142" s="1" customFormat="1" ht="15" customHeight="1">
      <c r="B142" s="340"/>
      <c r="C142" s="295" t="s">
        <v>970</v>
      </c>
      <c r="D142" s="295"/>
      <c r="E142" s="295"/>
      <c r="F142" s="318" t="s">
        <v>913</v>
      </c>
      <c r="G142" s="295"/>
      <c r="H142" s="295" t="s">
        <v>971</v>
      </c>
      <c r="I142" s="295" t="s">
        <v>948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972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907</v>
      </c>
      <c r="D148" s="310"/>
      <c r="E148" s="310"/>
      <c r="F148" s="310" t="s">
        <v>908</v>
      </c>
      <c r="G148" s="311"/>
      <c r="H148" s="310" t="s">
        <v>53</v>
      </c>
      <c r="I148" s="310" t="s">
        <v>56</v>
      </c>
      <c r="J148" s="310" t="s">
        <v>909</v>
      </c>
      <c r="K148" s="309"/>
    </row>
    <row r="149" s="1" customFormat="1" ht="17.25" customHeight="1">
      <c r="B149" s="307"/>
      <c r="C149" s="312" t="s">
        <v>910</v>
      </c>
      <c r="D149" s="312"/>
      <c r="E149" s="312"/>
      <c r="F149" s="313" t="s">
        <v>911</v>
      </c>
      <c r="G149" s="314"/>
      <c r="H149" s="312"/>
      <c r="I149" s="312"/>
      <c r="J149" s="312" t="s">
        <v>912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916</v>
      </c>
      <c r="D151" s="295"/>
      <c r="E151" s="295"/>
      <c r="F151" s="348" t="s">
        <v>913</v>
      </c>
      <c r="G151" s="295"/>
      <c r="H151" s="347" t="s">
        <v>953</v>
      </c>
      <c r="I151" s="347" t="s">
        <v>915</v>
      </c>
      <c r="J151" s="347">
        <v>120</v>
      </c>
      <c r="K151" s="343"/>
    </row>
    <row r="152" s="1" customFormat="1" ht="15" customHeight="1">
      <c r="B152" s="320"/>
      <c r="C152" s="347" t="s">
        <v>962</v>
      </c>
      <c r="D152" s="295"/>
      <c r="E152" s="295"/>
      <c r="F152" s="348" t="s">
        <v>913</v>
      </c>
      <c r="G152" s="295"/>
      <c r="H152" s="347" t="s">
        <v>973</v>
      </c>
      <c r="I152" s="347" t="s">
        <v>915</v>
      </c>
      <c r="J152" s="347" t="s">
        <v>964</v>
      </c>
      <c r="K152" s="343"/>
    </row>
    <row r="153" s="1" customFormat="1" ht="15" customHeight="1">
      <c r="B153" s="320"/>
      <c r="C153" s="347" t="s">
        <v>82</v>
      </c>
      <c r="D153" s="295"/>
      <c r="E153" s="295"/>
      <c r="F153" s="348" t="s">
        <v>913</v>
      </c>
      <c r="G153" s="295"/>
      <c r="H153" s="347" t="s">
        <v>974</v>
      </c>
      <c r="I153" s="347" t="s">
        <v>915</v>
      </c>
      <c r="J153" s="347" t="s">
        <v>964</v>
      </c>
      <c r="K153" s="343"/>
    </row>
    <row r="154" s="1" customFormat="1" ht="15" customHeight="1">
      <c r="B154" s="320"/>
      <c r="C154" s="347" t="s">
        <v>918</v>
      </c>
      <c r="D154" s="295"/>
      <c r="E154" s="295"/>
      <c r="F154" s="348" t="s">
        <v>919</v>
      </c>
      <c r="G154" s="295"/>
      <c r="H154" s="347" t="s">
        <v>953</v>
      </c>
      <c r="I154" s="347" t="s">
        <v>915</v>
      </c>
      <c r="J154" s="347">
        <v>50</v>
      </c>
      <c r="K154" s="343"/>
    </row>
    <row r="155" s="1" customFormat="1" ht="15" customHeight="1">
      <c r="B155" s="320"/>
      <c r="C155" s="347" t="s">
        <v>921</v>
      </c>
      <c r="D155" s="295"/>
      <c r="E155" s="295"/>
      <c r="F155" s="348" t="s">
        <v>913</v>
      </c>
      <c r="G155" s="295"/>
      <c r="H155" s="347" t="s">
        <v>953</v>
      </c>
      <c r="I155" s="347" t="s">
        <v>923</v>
      </c>
      <c r="J155" s="347"/>
      <c r="K155" s="343"/>
    </row>
    <row r="156" s="1" customFormat="1" ht="15" customHeight="1">
      <c r="B156" s="320"/>
      <c r="C156" s="347" t="s">
        <v>932</v>
      </c>
      <c r="D156" s="295"/>
      <c r="E156" s="295"/>
      <c r="F156" s="348" t="s">
        <v>919</v>
      </c>
      <c r="G156" s="295"/>
      <c r="H156" s="347" t="s">
        <v>953</v>
      </c>
      <c r="I156" s="347" t="s">
        <v>915</v>
      </c>
      <c r="J156" s="347">
        <v>50</v>
      </c>
      <c r="K156" s="343"/>
    </row>
    <row r="157" s="1" customFormat="1" ht="15" customHeight="1">
      <c r="B157" s="320"/>
      <c r="C157" s="347" t="s">
        <v>940</v>
      </c>
      <c r="D157" s="295"/>
      <c r="E157" s="295"/>
      <c r="F157" s="348" t="s">
        <v>919</v>
      </c>
      <c r="G157" s="295"/>
      <c r="H157" s="347" t="s">
        <v>953</v>
      </c>
      <c r="I157" s="347" t="s">
        <v>915</v>
      </c>
      <c r="J157" s="347">
        <v>50</v>
      </c>
      <c r="K157" s="343"/>
    </row>
    <row r="158" s="1" customFormat="1" ht="15" customHeight="1">
      <c r="B158" s="320"/>
      <c r="C158" s="347" t="s">
        <v>938</v>
      </c>
      <c r="D158" s="295"/>
      <c r="E158" s="295"/>
      <c r="F158" s="348" t="s">
        <v>919</v>
      </c>
      <c r="G158" s="295"/>
      <c r="H158" s="347" t="s">
        <v>953</v>
      </c>
      <c r="I158" s="347" t="s">
        <v>915</v>
      </c>
      <c r="J158" s="347">
        <v>50</v>
      </c>
      <c r="K158" s="343"/>
    </row>
    <row r="159" s="1" customFormat="1" ht="15" customHeight="1">
      <c r="B159" s="320"/>
      <c r="C159" s="347" t="s">
        <v>97</v>
      </c>
      <c r="D159" s="295"/>
      <c r="E159" s="295"/>
      <c r="F159" s="348" t="s">
        <v>913</v>
      </c>
      <c r="G159" s="295"/>
      <c r="H159" s="347" t="s">
        <v>975</v>
      </c>
      <c r="I159" s="347" t="s">
        <v>915</v>
      </c>
      <c r="J159" s="347" t="s">
        <v>976</v>
      </c>
      <c r="K159" s="343"/>
    </row>
    <row r="160" s="1" customFormat="1" ht="15" customHeight="1">
      <c r="B160" s="320"/>
      <c r="C160" s="347" t="s">
        <v>977</v>
      </c>
      <c r="D160" s="295"/>
      <c r="E160" s="295"/>
      <c r="F160" s="348" t="s">
        <v>913</v>
      </c>
      <c r="G160" s="295"/>
      <c r="H160" s="347" t="s">
        <v>978</v>
      </c>
      <c r="I160" s="347" t="s">
        <v>948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979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907</v>
      </c>
      <c r="D166" s="310"/>
      <c r="E166" s="310"/>
      <c r="F166" s="310" t="s">
        <v>908</v>
      </c>
      <c r="G166" s="352"/>
      <c r="H166" s="353" t="s">
        <v>53</v>
      </c>
      <c r="I166" s="353" t="s">
        <v>56</v>
      </c>
      <c r="J166" s="310" t="s">
        <v>909</v>
      </c>
      <c r="K166" s="287"/>
    </row>
    <row r="167" s="1" customFormat="1" ht="17.25" customHeight="1">
      <c r="B167" s="288"/>
      <c r="C167" s="312" t="s">
        <v>910</v>
      </c>
      <c r="D167" s="312"/>
      <c r="E167" s="312"/>
      <c r="F167" s="313" t="s">
        <v>911</v>
      </c>
      <c r="G167" s="354"/>
      <c r="H167" s="355"/>
      <c r="I167" s="355"/>
      <c r="J167" s="312" t="s">
        <v>912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916</v>
      </c>
      <c r="D169" s="295"/>
      <c r="E169" s="295"/>
      <c r="F169" s="318" t="s">
        <v>913</v>
      </c>
      <c r="G169" s="295"/>
      <c r="H169" s="295" t="s">
        <v>953</v>
      </c>
      <c r="I169" s="295" t="s">
        <v>915</v>
      </c>
      <c r="J169" s="295">
        <v>120</v>
      </c>
      <c r="K169" s="343"/>
    </row>
    <row r="170" s="1" customFormat="1" ht="15" customHeight="1">
      <c r="B170" s="320"/>
      <c r="C170" s="295" t="s">
        <v>962</v>
      </c>
      <c r="D170" s="295"/>
      <c r="E170" s="295"/>
      <c r="F170" s="318" t="s">
        <v>913</v>
      </c>
      <c r="G170" s="295"/>
      <c r="H170" s="295" t="s">
        <v>963</v>
      </c>
      <c r="I170" s="295" t="s">
        <v>915</v>
      </c>
      <c r="J170" s="295" t="s">
        <v>964</v>
      </c>
      <c r="K170" s="343"/>
    </row>
    <row r="171" s="1" customFormat="1" ht="15" customHeight="1">
      <c r="B171" s="320"/>
      <c r="C171" s="295" t="s">
        <v>82</v>
      </c>
      <c r="D171" s="295"/>
      <c r="E171" s="295"/>
      <c r="F171" s="318" t="s">
        <v>913</v>
      </c>
      <c r="G171" s="295"/>
      <c r="H171" s="295" t="s">
        <v>980</v>
      </c>
      <c r="I171" s="295" t="s">
        <v>915</v>
      </c>
      <c r="J171" s="295" t="s">
        <v>964</v>
      </c>
      <c r="K171" s="343"/>
    </row>
    <row r="172" s="1" customFormat="1" ht="15" customHeight="1">
      <c r="B172" s="320"/>
      <c r="C172" s="295" t="s">
        <v>918</v>
      </c>
      <c r="D172" s="295"/>
      <c r="E172" s="295"/>
      <c r="F172" s="318" t="s">
        <v>919</v>
      </c>
      <c r="G172" s="295"/>
      <c r="H172" s="295" t="s">
        <v>980</v>
      </c>
      <c r="I172" s="295" t="s">
        <v>915</v>
      </c>
      <c r="J172" s="295">
        <v>50</v>
      </c>
      <c r="K172" s="343"/>
    </row>
    <row r="173" s="1" customFormat="1" ht="15" customHeight="1">
      <c r="B173" s="320"/>
      <c r="C173" s="295" t="s">
        <v>921</v>
      </c>
      <c r="D173" s="295"/>
      <c r="E173" s="295"/>
      <c r="F173" s="318" t="s">
        <v>913</v>
      </c>
      <c r="G173" s="295"/>
      <c r="H173" s="295" t="s">
        <v>980</v>
      </c>
      <c r="I173" s="295" t="s">
        <v>923</v>
      </c>
      <c r="J173" s="295"/>
      <c r="K173" s="343"/>
    </row>
    <row r="174" s="1" customFormat="1" ht="15" customHeight="1">
      <c r="B174" s="320"/>
      <c r="C174" s="295" t="s">
        <v>932</v>
      </c>
      <c r="D174" s="295"/>
      <c r="E174" s="295"/>
      <c r="F174" s="318" t="s">
        <v>919</v>
      </c>
      <c r="G174" s="295"/>
      <c r="H174" s="295" t="s">
        <v>980</v>
      </c>
      <c r="I174" s="295" t="s">
        <v>915</v>
      </c>
      <c r="J174" s="295">
        <v>50</v>
      </c>
      <c r="K174" s="343"/>
    </row>
    <row r="175" s="1" customFormat="1" ht="15" customHeight="1">
      <c r="B175" s="320"/>
      <c r="C175" s="295" t="s">
        <v>940</v>
      </c>
      <c r="D175" s="295"/>
      <c r="E175" s="295"/>
      <c r="F175" s="318" t="s">
        <v>919</v>
      </c>
      <c r="G175" s="295"/>
      <c r="H175" s="295" t="s">
        <v>980</v>
      </c>
      <c r="I175" s="295" t="s">
        <v>915</v>
      </c>
      <c r="J175" s="295">
        <v>50</v>
      </c>
      <c r="K175" s="343"/>
    </row>
    <row r="176" s="1" customFormat="1" ht="15" customHeight="1">
      <c r="B176" s="320"/>
      <c r="C176" s="295" t="s">
        <v>938</v>
      </c>
      <c r="D176" s="295"/>
      <c r="E176" s="295"/>
      <c r="F176" s="318" t="s">
        <v>919</v>
      </c>
      <c r="G176" s="295"/>
      <c r="H176" s="295" t="s">
        <v>980</v>
      </c>
      <c r="I176" s="295" t="s">
        <v>915</v>
      </c>
      <c r="J176" s="295">
        <v>50</v>
      </c>
      <c r="K176" s="343"/>
    </row>
    <row r="177" s="1" customFormat="1" ht="15" customHeight="1">
      <c r="B177" s="320"/>
      <c r="C177" s="295" t="s">
        <v>112</v>
      </c>
      <c r="D177" s="295"/>
      <c r="E177" s="295"/>
      <c r="F177" s="318" t="s">
        <v>913</v>
      </c>
      <c r="G177" s="295"/>
      <c r="H177" s="295" t="s">
        <v>981</v>
      </c>
      <c r="I177" s="295" t="s">
        <v>982</v>
      </c>
      <c r="J177" s="295"/>
      <c r="K177" s="343"/>
    </row>
    <row r="178" s="1" customFormat="1" ht="15" customHeight="1">
      <c r="B178" s="320"/>
      <c r="C178" s="295" t="s">
        <v>56</v>
      </c>
      <c r="D178" s="295"/>
      <c r="E178" s="295"/>
      <c r="F178" s="318" t="s">
        <v>913</v>
      </c>
      <c r="G178" s="295"/>
      <c r="H178" s="295" t="s">
        <v>983</v>
      </c>
      <c r="I178" s="295" t="s">
        <v>984</v>
      </c>
      <c r="J178" s="295">
        <v>1</v>
      </c>
      <c r="K178" s="343"/>
    </row>
    <row r="179" s="1" customFormat="1" ht="15" customHeight="1">
      <c r="B179" s="320"/>
      <c r="C179" s="295" t="s">
        <v>52</v>
      </c>
      <c r="D179" s="295"/>
      <c r="E179" s="295"/>
      <c r="F179" s="318" t="s">
        <v>913</v>
      </c>
      <c r="G179" s="295"/>
      <c r="H179" s="295" t="s">
        <v>985</v>
      </c>
      <c r="I179" s="295" t="s">
        <v>915</v>
      </c>
      <c r="J179" s="295">
        <v>20</v>
      </c>
      <c r="K179" s="343"/>
    </row>
    <row r="180" s="1" customFormat="1" ht="15" customHeight="1">
      <c r="B180" s="320"/>
      <c r="C180" s="295" t="s">
        <v>53</v>
      </c>
      <c r="D180" s="295"/>
      <c r="E180" s="295"/>
      <c r="F180" s="318" t="s">
        <v>913</v>
      </c>
      <c r="G180" s="295"/>
      <c r="H180" s="295" t="s">
        <v>986</v>
      </c>
      <c r="I180" s="295" t="s">
        <v>915</v>
      </c>
      <c r="J180" s="295">
        <v>255</v>
      </c>
      <c r="K180" s="343"/>
    </row>
    <row r="181" s="1" customFormat="1" ht="15" customHeight="1">
      <c r="B181" s="320"/>
      <c r="C181" s="295" t="s">
        <v>113</v>
      </c>
      <c r="D181" s="295"/>
      <c r="E181" s="295"/>
      <c r="F181" s="318" t="s">
        <v>913</v>
      </c>
      <c r="G181" s="295"/>
      <c r="H181" s="295" t="s">
        <v>877</v>
      </c>
      <c r="I181" s="295" t="s">
        <v>915</v>
      </c>
      <c r="J181" s="295">
        <v>10</v>
      </c>
      <c r="K181" s="343"/>
    </row>
    <row r="182" s="1" customFormat="1" ht="15" customHeight="1">
      <c r="B182" s="320"/>
      <c r="C182" s="295" t="s">
        <v>114</v>
      </c>
      <c r="D182" s="295"/>
      <c r="E182" s="295"/>
      <c r="F182" s="318" t="s">
        <v>913</v>
      </c>
      <c r="G182" s="295"/>
      <c r="H182" s="295" t="s">
        <v>987</v>
      </c>
      <c r="I182" s="295" t="s">
        <v>948</v>
      </c>
      <c r="J182" s="295"/>
      <c r="K182" s="343"/>
    </row>
    <row r="183" s="1" customFormat="1" ht="15" customHeight="1">
      <c r="B183" s="320"/>
      <c r="C183" s="295" t="s">
        <v>988</v>
      </c>
      <c r="D183" s="295"/>
      <c r="E183" s="295"/>
      <c r="F183" s="318" t="s">
        <v>913</v>
      </c>
      <c r="G183" s="295"/>
      <c r="H183" s="295" t="s">
        <v>989</v>
      </c>
      <c r="I183" s="295" t="s">
        <v>948</v>
      </c>
      <c r="J183" s="295"/>
      <c r="K183" s="343"/>
    </row>
    <row r="184" s="1" customFormat="1" ht="15" customHeight="1">
      <c r="B184" s="320"/>
      <c r="C184" s="295" t="s">
        <v>977</v>
      </c>
      <c r="D184" s="295"/>
      <c r="E184" s="295"/>
      <c r="F184" s="318" t="s">
        <v>913</v>
      </c>
      <c r="G184" s="295"/>
      <c r="H184" s="295" t="s">
        <v>990</v>
      </c>
      <c r="I184" s="295" t="s">
        <v>948</v>
      </c>
      <c r="J184" s="295"/>
      <c r="K184" s="343"/>
    </row>
    <row r="185" s="1" customFormat="1" ht="15" customHeight="1">
      <c r="B185" s="320"/>
      <c r="C185" s="295" t="s">
        <v>116</v>
      </c>
      <c r="D185" s="295"/>
      <c r="E185" s="295"/>
      <c r="F185" s="318" t="s">
        <v>919</v>
      </c>
      <c r="G185" s="295"/>
      <c r="H185" s="295" t="s">
        <v>991</v>
      </c>
      <c r="I185" s="295" t="s">
        <v>915</v>
      </c>
      <c r="J185" s="295">
        <v>50</v>
      </c>
      <c r="K185" s="343"/>
    </row>
    <row r="186" s="1" customFormat="1" ht="15" customHeight="1">
      <c r="B186" s="320"/>
      <c r="C186" s="295" t="s">
        <v>992</v>
      </c>
      <c r="D186" s="295"/>
      <c r="E186" s="295"/>
      <c r="F186" s="318" t="s">
        <v>919</v>
      </c>
      <c r="G186" s="295"/>
      <c r="H186" s="295" t="s">
        <v>993</v>
      </c>
      <c r="I186" s="295" t="s">
        <v>994</v>
      </c>
      <c r="J186" s="295"/>
      <c r="K186" s="343"/>
    </row>
    <row r="187" s="1" customFormat="1" ht="15" customHeight="1">
      <c r="B187" s="320"/>
      <c r="C187" s="295" t="s">
        <v>995</v>
      </c>
      <c r="D187" s="295"/>
      <c r="E187" s="295"/>
      <c r="F187" s="318" t="s">
        <v>919</v>
      </c>
      <c r="G187" s="295"/>
      <c r="H187" s="295" t="s">
        <v>996</v>
      </c>
      <c r="I187" s="295" t="s">
        <v>994</v>
      </c>
      <c r="J187" s="295"/>
      <c r="K187" s="343"/>
    </row>
    <row r="188" s="1" customFormat="1" ht="15" customHeight="1">
      <c r="B188" s="320"/>
      <c r="C188" s="295" t="s">
        <v>997</v>
      </c>
      <c r="D188" s="295"/>
      <c r="E188" s="295"/>
      <c r="F188" s="318" t="s">
        <v>919</v>
      </c>
      <c r="G188" s="295"/>
      <c r="H188" s="295" t="s">
        <v>998</v>
      </c>
      <c r="I188" s="295" t="s">
        <v>994</v>
      </c>
      <c r="J188" s="295"/>
      <c r="K188" s="343"/>
    </row>
    <row r="189" s="1" customFormat="1" ht="15" customHeight="1">
      <c r="B189" s="320"/>
      <c r="C189" s="356" t="s">
        <v>999</v>
      </c>
      <c r="D189" s="295"/>
      <c r="E189" s="295"/>
      <c r="F189" s="318" t="s">
        <v>919</v>
      </c>
      <c r="G189" s="295"/>
      <c r="H189" s="295" t="s">
        <v>1000</v>
      </c>
      <c r="I189" s="295" t="s">
        <v>1001</v>
      </c>
      <c r="J189" s="357" t="s">
        <v>1002</v>
      </c>
      <c r="K189" s="343"/>
    </row>
    <row r="190" s="1" customFormat="1" ht="15" customHeight="1">
      <c r="B190" s="320"/>
      <c r="C190" s="356" t="s">
        <v>41</v>
      </c>
      <c r="D190" s="295"/>
      <c r="E190" s="295"/>
      <c r="F190" s="318" t="s">
        <v>913</v>
      </c>
      <c r="G190" s="295"/>
      <c r="H190" s="292" t="s">
        <v>1003</v>
      </c>
      <c r="I190" s="295" t="s">
        <v>1004</v>
      </c>
      <c r="J190" s="295"/>
      <c r="K190" s="343"/>
    </row>
    <row r="191" s="1" customFormat="1" ht="15" customHeight="1">
      <c r="B191" s="320"/>
      <c r="C191" s="356" t="s">
        <v>1005</v>
      </c>
      <c r="D191" s="295"/>
      <c r="E191" s="295"/>
      <c r="F191" s="318" t="s">
        <v>913</v>
      </c>
      <c r="G191" s="295"/>
      <c r="H191" s="295" t="s">
        <v>1006</v>
      </c>
      <c r="I191" s="295" t="s">
        <v>948</v>
      </c>
      <c r="J191" s="295"/>
      <c r="K191" s="343"/>
    </row>
    <row r="192" s="1" customFormat="1" ht="15" customHeight="1">
      <c r="B192" s="320"/>
      <c r="C192" s="356" t="s">
        <v>1007</v>
      </c>
      <c r="D192" s="295"/>
      <c r="E192" s="295"/>
      <c r="F192" s="318" t="s">
        <v>913</v>
      </c>
      <c r="G192" s="295"/>
      <c r="H192" s="295" t="s">
        <v>1008</v>
      </c>
      <c r="I192" s="295" t="s">
        <v>948</v>
      </c>
      <c r="J192" s="295"/>
      <c r="K192" s="343"/>
    </row>
    <row r="193" s="1" customFormat="1" ht="15" customHeight="1">
      <c r="B193" s="320"/>
      <c r="C193" s="356" t="s">
        <v>1009</v>
      </c>
      <c r="D193" s="295"/>
      <c r="E193" s="295"/>
      <c r="F193" s="318" t="s">
        <v>919</v>
      </c>
      <c r="G193" s="295"/>
      <c r="H193" s="295" t="s">
        <v>1010</v>
      </c>
      <c r="I193" s="295" t="s">
        <v>948</v>
      </c>
      <c r="J193" s="295"/>
      <c r="K193" s="343"/>
    </row>
    <row r="194" s="1" customFormat="1" ht="15" customHeight="1">
      <c r="B194" s="349"/>
      <c r="C194" s="358"/>
      <c r="D194" s="329"/>
      <c r="E194" s="329"/>
      <c r="F194" s="329"/>
      <c r="G194" s="329"/>
      <c r="H194" s="329"/>
      <c r="I194" s="329"/>
      <c r="J194" s="329"/>
      <c r="K194" s="350"/>
    </row>
    <row r="195" s="1" customFormat="1" ht="18.75" customHeight="1">
      <c r="B195" s="331"/>
      <c r="C195" s="341"/>
      <c r="D195" s="341"/>
      <c r="E195" s="341"/>
      <c r="F195" s="351"/>
      <c r="G195" s="341"/>
      <c r="H195" s="341"/>
      <c r="I195" s="341"/>
      <c r="J195" s="341"/>
      <c r="K195" s="331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03"/>
      <c r="C197" s="303"/>
      <c r="D197" s="303"/>
      <c r="E197" s="303"/>
      <c r="F197" s="303"/>
      <c r="G197" s="303"/>
      <c r="H197" s="303"/>
      <c r="I197" s="303"/>
      <c r="J197" s="303"/>
      <c r="K197" s="303"/>
    </row>
    <row r="198" s="1" customFormat="1" ht="13.5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="1" customFormat="1" ht="21">
      <c r="B199" s="285"/>
      <c r="C199" s="286" t="s">
        <v>1011</v>
      </c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5.5" customHeight="1">
      <c r="B200" s="285"/>
      <c r="C200" s="359" t="s">
        <v>1012</v>
      </c>
      <c r="D200" s="359"/>
      <c r="E200" s="359"/>
      <c r="F200" s="359" t="s">
        <v>1013</v>
      </c>
      <c r="G200" s="360"/>
      <c r="H200" s="359" t="s">
        <v>1014</v>
      </c>
      <c r="I200" s="359"/>
      <c r="J200" s="359"/>
      <c r="K200" s="287"/>
    </row>
    <row r="201" s="1" customFormat="1" ht="5.25" customHeight="1">
      <c r="B201" s="320"/>
      <c r="C201" s="315"/>
      <c r="D201" s="315"/>
      <c r="E201" s="315"/>
      <c r="F201" s="315"/>
      <c r="G201" s="341"/>
      <c r="H201" s="315"/>
      <c r="I201" s="315"/>
      <c r="J201" s="315"/>
      <c r="K201" s="343"/>
    </row>
    <row r="202" s="1" customFormat="1" ht="15" customHeight="1">
      <c r="B202" s="320"/>
      <c r="C202" s="295" t="s">
        <v>1004</v>
      </c>
      <c r="D202" s="295"/>
      <c r="E202" s="295"/>
      <c r="F202" s="318" t="s">
        <v>42</v>
      </c>
      <c r="G202" s="295"/>
      <c r="H202" s="295" t="s">
        <v>1015</v>
      </c>
      <c r="I202" s="295"/>
      <c r="J202" s="295"/>
      <c r="K202" s="343"/>
    </row>
    <row r="203" s="1" customFormat="1" ht="15" customHeight="1">
      <c r="B203" s="320"/>
      <c r="C203" s="295"/>
      <c r="D203" s="295"/>
      <c r="E203" s="295"/>
      <c r="F203" s="318" t="s">
        <v>43</v>
      </c>
      <c r="G203" s="295"/>
      <c r="H203" s="295" t="s">
        <v>1016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46</v>
      </c>
      <c r="G204" s="295"/>
      <c r="H204" s="295" t="s">
        <v>1017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44</v>
      </c>
      <c r="G205" s="295"/>
      <c r="H205" s="295" t="s">
        <v>1018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45</v>
      </c>
      <c r="G206" s="295"/>
      <c r="H206" s="295" t="s">
        <v>1019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/>
      <c r="G207" s="295"/>
      <c r="H207" s="295"/>
      <c r="I207" s="295"/>
      <c r="J207" s="295"/>
      <c r="K207" s="343"/>
    </row>
    <row r="208" s="1" customFormat="1" ht="15" customHeight="1">
      <c r="B208" s="320"/>
      <c r="C208" s="295" t="s">
        <v>960</v>
      </c>
      <c r="D208" s="295"/>
      <c r="E208" s="295"/>
      <c r="F208" s="318" t="s">
        <v>77</v>
      </c>
      <c r="G208" s="295"/>
      <c r="H208" s="295" t="s">
        <v>1020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856</v>
      </c>
      <c r="G209" s="295"/>
      <c r="H209" s="295" t="s">
        <v>857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854</v>
      </c>
      <c r="G210" s="295"/>
      <c r="H210" s="295" t="s">
        <v>1021</v>
      </c>
      <c r="I210" s="295"/>
      <c r="J210" s="295"/>
      <c r="K210" s="343"/>
    </row>
    <row r="211" s="1" customFormat="1" ht="15" customHeight="1">
      <c r="B211" s="361"/>
      <c r="C211" s="295"/>
      <c r="D211" s="295"/>
      <c r="E211" s="295"/>
      <c r="F211" s="318" t="s">
        <v>858</v>
      </c>
      <c r="G211" s="356"/>
      <c r="H211" s="347" t="s">
        <v>859</v>
      </c>
      <c r="I211" s="347"/>
      <c r="J211" s="347"/>
      <c r="K211" s="362"/>
    </row>
    <row r="212" s="1" customFormat="1" ht="15" customHeight="1">
      <c r="B212" s="361"/>
      <c r="C212" s="295"/>
      <c r="D212" s="295"/>
      <c r="E212" s="295"/>
      <c r="F212" s="318" t="s">
        <v>860</v>
      </c>
      <c r="G212" s="356"/>
      <c r="H212" s="347" t="s">
        <v>1022</v>
      </c>
      <c r="I212" s="347"/>
      <c r="J212" s="347"/>
      <c r="K212" s="362"/>
    </row>
    <row r="213" s="1" customFormat="1" ht="15" customHeight="1">
      <c r="B213" s="361"/>
      <c r="C213" s="295"/>
      <c r="D213" s="295"/>
      <c r="E213" s="295"/>
      <c r="F213" s="318"/>
      <c r="G213" s="356"/>
      <c r="H213" s="347"/>
      <c r="I213" s="347"/>
      <c r="J213" s="347"/>
      <c r="K213" s="362"/>
    </row>
    <row r="214" s="1" customFormat="1" ht="15" customHeight="1">
      <c r="B214" s="361"/>
      <c r="C214" s="295" t="s">
        <v>984</v>
      </c>
      <c r="D214" s="295"/>
      <c r="E214" s="295"/>
      <c r="F214" s="318">
        <v>1</v>
      </c>
      <c r="G214" s="356"/>
      <c r="H214" s="347" t="s">
        <v>1023</v>
      </c>
      <c r="I214" s="347"/>
      <c r="J214" s="347"/>
      <c r="K214" s="362"/>
    </row>
    <row r="215" s="1" customFormat="1" ht="15" customHeight="1">
      <c r="B215" s="361"/>
      <c r="C215" s="295"/>
      <c r="D215" s="295"/>
      <c r="E215" s="295"/>
      <c r="F215" s="318">
        <v>2</v>
      </c>
      <c r="G215" s="356"/>
      <c r="H215" s="347" t="s">
        <v>1024</v>
      </c>
      <c r="I215" s="347"/>
      <c r="J215" s="347"/>
      <c r="K215" s="362"/>
    </row>
    <row r="216" s="1" customFormat="1" ht="15" customHeight="1">
      <c r="B216" s="361"/>
      <c r="C216" s="295"/>
      <c r="D216" s="295"/>
      <c r="E216" s="295"/>
      <c r="F216" s="318">
        <v>3</v>
      </c>
      <c r="G216" s="356"/>
      <c r="H216" s="347" t="s">
        <v>1025</v>
      </c>
      <c r="I216" s="347"/>
      <c r="J216" s="347"/>
      <c r="K216" s="362"/>
    </row>
    <row r="217" s="1" customFormat="1" ht="15" customHeight="1">
      <c r="B217" s="361"/>
      <c r="C217" s="295"/>
      <c r="D217" s="295"/>
      <c r="E217" s="295"/>
      <c r="F217" s="318">
        <v>4</v>
      </c>
      <c r="G217" s="356"/>
      <c r="H217" s="347" t="s">
        <v>1026</v>
      </c>
      <c r="I217" s="347"/>
      <c r="J217" s="347"/>
      <c r="K217" s="362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Rozpoctar02-PC\Rozpoctar02</dc:creator>
  <cp:lastModifiedBy>Rozpoctar02-PC\Rozpoctar02</cp:lastModifiedBy>
  <dcterms:created xsi:type="dcterms:W3CDTF">2021-05-05T10:57:05Z</dcterms:created>
  <dcterms:modified xsi:type="dcterms:W3CDTF">2021-05-05T10:57:10Z</dcterms:modified>
</cp:coreProperties>
</file>