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3.2 - Cyklostezka II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103.2 - Cyklostezka II.'!$C$90:$K$249</definedName>
    <definedName name="_xlnm.Print_Area" localSheetId="1">'SO 103.2 - Cyklostezka II.'!$C$4:$J$41,'SO 103.2 - Cyklostezka II.'!$C$47:$J$70,'SO 103.2 - Cyklostezka II.'!$C$76:$K$249</definedName>
    <definedName name="_xlnm.Print_Titles" localSheetId="1">'SO 103.2 - Cyklostezka II.'!$90:$90</definedName>
    <definedName name="_xlnm._FilterDatabase" localSheetId="2" hidden="1">'VRN - Vedlejší rozpočtové...'!$C$88:$K$109</definedName>
    <definedName name="_xlnm.Print_Area" localSheetId="2">'VRN - Vedlejší rozpočtové...'!$C$4:$J$41,'VRN - Vedlejší rozpočtové...'!$C$47:$J$68,'VRN - Vedlejší rozpočtové...'!$C$74:$K$109</definedName>
    <definedName name="_xlnm.Print_Titles" localSheetId="2">'VRN - Vedlejší rozpočtové...'!$88:$88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2" r="J39"/>
  <c r="J38"/>
  <c i="1" r="AY56"/>
  <c i="2" r="J37"/>
  <c i="1" r="AX56"/>
  <c i="2" r="BI247"/>
  <c r="BH247"/>
  <c r="BG247"/>
  <c r="BF247"/>
  <c r="T247"/>
  <c r="T246"/>
  <c r="R247"/>
  <c r="R246"/>
  <c r="P247"/>
  <c r="P246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T192"/>
  <c r="R193"/>
  <c r="R192"/>
  <c r="P193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6"/>
  <c r="BH136"/>
  <c r="BG136"/>
  <c r="BF136"/>
  <c r="T136"/>
  <c r="R136"/>
  <c r="P136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1" r="L50"/>
  <c r="AM50"/>
  <c r="AM49"/>
  <c r="L49"/>
  <c r="AM47"/>
  <c r="L47"/>
  <c r="L45"/>
  <c r="L44"/>
  <c i="3" r="BK108"/>
  <c r="J105"/>
  <c r="J103"/>
  <c r="BK101"/>
  <c r="J98"/>
  <c r="BK96"/>
  <c r="J94"/>
  <c r="BK92"/>
  <c i="2" r="BK240"/>
  <c r="BK237"/>
  <c r="J233"/>
  <c r="BK229"/>
  <c r="J223"/>
  <c r="BK220"/>
  <c r="J220"/>
  <c r="BK214"/>
  <c r="J211"/>
  <c r="BK207"/>
  <c r="J202"/>
  <c r="BK198"/>
  <c r="BK193"/>
  <c r="J186"/>
  <c r="BK182"/>
  <c r="J173"/>
  <c r="BK165"/>
  <c r="J157"/>
  <c r="BK150"/>
  <c r="BK143"/>
  <c r="BK128"/>
  <c r="BK120"/>
  <c r="BK110"/>
  <c r="BK98"/>
  <c i="1" r="AS55"/>
  <c i="3" r="BK105"/>
  <c r="J101"/>
  <c r="J96"/>
  <c r="J92"/>
  <c i="2" r="J247"/>
  <c r="J237"/>
  <c r="J229"/>
  <c r="J217"/>
  <c r="BK211"/>
  <c r="BK202"/>
  <c r="J193"/>
  <c r="BK186"/>
  <c r="J177"/>
  <c r="J170"/>
  <c r="J161"/>
  <c r="J154"/>
  <c r="J146"/>
  <c r="BK136"/>
  <c r="BK124"/>
  <c r="J116"/>
  <c r="J98"/>
  <c i="1" r="AS57"/>
  <c i="2" r="BK217"/>
  <c r="BK189"/>
  <c r="BK177"/>
  <c r="BK170"/>
  <c r="BK161"/>
  <c r="BK154"/>
  <c r="BK146"/>
  <c r="J136"/>
  <c r="J124"/>
  <c r="BK116"/>
  <c r="BK106"/>
  <c r="BK94"/>
  <c i="3" r="J108"/>
  <c r="BK103"/>
  <c r="BK98"/>
  <c r="BK94"/>
  <c i="2" r="BK247"/>
  <c r="J240"/>
  <c r="BK233"/>
  <c r="BK223"/>
  <c r="J214"/>
  <c r="J207"/>
  <c r="J198"/>
  <c r="J189"/>
  <c r="J182"/>
  <c r="BK173"/>
  <c r="J165"/>
  <c r="BK157"/>
  <c r="J150"/>
  <c r="J143"/>
  <c r="J128"/>
  <c r="J120"/>
  <c r="J110"/>
  <c r="J106"/>
  <c r="J94"/>
  <c l="1" r="P93"/>
  <c r="T93"/>
  <c r="P164"/>
  <c r="T164"/>
  <c r="BK197"/>
  <c r="J197"/>
  <c r="J68"/>
  <c r="R197"/>
  <c i="3" r="BK91"/>
  <c r="R91"/>
  <c r="BK100"/>
  <c r="J100"/>
  <c r="J66"/>
  <c r="P100"/>
  <c r="T100"/>
  <c i="2" r="BK93"/>
  <c r="J93"/>
  <c r="J65"/>
  <c r="R93"/>
  <c r="BK164"/>
  <c r="J164"/>
  <c r="J66"/>
  <c r="R164"/>
  <c r="P197"/>
  <c r="T197"/>
  <c i="3" r="P91"/>
  <c r="P90"/>
  <c r="P89"/>
  <c i="1" r="AU58"/>
  <c i="3" r="T91"/>
  <c r="T90"/>
  <c r="T89"/>
  <c r="R100"/>
  <c i="2" r="E50"/>
  <c r="F59"/>
  <c r="J85"/>
  <c r="BE98"/>
  <c r="BE106"/>
  <c r="BE120"/>
  <c r="BE128"/>
  <c r="BE154"/>
  <c r="BE170"/>
  <c r="BE182"/>
  <c r="BE189"/>
  <c r="BE193"/>
  <c r="BE198"/>
  <c r="BE211"/>
  <c r="BE217"/>
  <c r="BE229"/>
  <c r="BE237"/>
  <c r="BE247"/>
  <c r="BK246"/>
  <c r="J246"/>
  <c r="J69"/>
  <c i="3" r="E50"/>
  <c r="J56"/>
  <c r="F86"/>
  <c r="BE92"/>
  <c r="BE96"/>
  <c r="BE98"/>
  <c r="BE101"/>
  <c r="BE103"/>
  <c r="BE108"/>
  <c i="2" r="BE94"/>
  <c r="BE110"/>
  <c r="BE116"/>
  <c r="BE124"/>
  <c r="BE136"/>
  <c r="BE143"/>
  <c r="BE146"/>
  <c r="BE150"/>
  <c r="BE157"/>
  <c r="BE161"/>
  <c r="BE165"/>
  <c r="BE173"/>
  <c r="BE177"/>
  <c r="BE186"/>
  <c r="BE202"/>
  <c r="BE207"/>
  <c r="BE214"/>
  <c r="BE220"/>
  <c r="BE223"/>
  <c r="BE233"/>
  <c r="BE240"/>
  <c r="BK192"/>
  <c r="J192"/>
  <c r="J67"/>
  <c i="3" r="BE94"/>
  <c r="BE105"/>
  <c r="BK107"/>
  <c r="J107"/>
  <c r="J67"/>
  <c i="2" r="F38"/>
  <c i="1" r="BC56"/>
  <c r="BC55"/>
  <c r="AY55"/>
  <c i="3" r="J36"/>
  <c i="1" r="AW58"/>
  <c i="2" r="F36"/>
  <c i="1" r="BA56"/>
  <c r="BA55"/>
  <c r="AW55"/>
  <c i="2" r="F37"/>
  <c i="1" r="BB56"/>
  <c r="BB55"/>
  <c i="3" r="F37"/>
  <c i="1" r="BB58"/>
  <c r="BB57"/>
  <c r="AX57"/>
  <c r="AU57"/>
  <c r="AS54"/>
  <c i="2" r="J36"/>
  <c i="1" r="AW56"/>
  <c i="3" r="F36"/>
  <c i="1" r="BA58"/>
  <c r="BA57"/>
  <c r="AW57"/>
  <c i="3" r="F39"/>
  <c i="1" r="BD58"/>
  <c r="BD57"/>
  <c i="2" r="F39"/>
  <c i="1" r="BD56"/>
  <c r="BD55"/>
  <c r="BD54"/>
  <c r="W33"/>
  <c i="3" r="F38"/>
  <c i="1" r="BC58"/>
  <c r="BC57"/>
  <c r="AY57"/>
  <c i="2" l="1" r="R92"/>
  <c r="R91"/>
  <c i="3" r="R90"/>
  <c r="R89"/>
  <c r="BK90"/>
  <c r="BK89"/>
  <c r="J89"/>
  <c i="2" r="T92"/>
  <c r="T91"/>
  <c r="P92"/>
  <c r="P91"/>
  <c i="1" r="AU56"/>
  <c i="2" r="BK92"/>
  <c r="J92"/>
  <c r="J64"/>
  <c i="3" r="J91"/>
  <c r="J65"/>
  <c i="1" r="BB54"/>
  <c r="W31"/>
  <c i="3" r="J32"/>
  <c i="1" r="AG58"/>
  <c r="AU55"/>
  <c r="AU54"/>
  <c r="BC54"/>
  <c r="AY54"/>
  <c r="AX55"/>
  <c r="BA54"/>
  <c r="W30"/>
  <c i="2" r="J35"/>
  <c i="1" r="AV56"/>
  <c r="AT56"/>
  <c i="3" r="F35"/>
  <c i="1" r="AZ58"/>
  <c r="AZ57"/>
  <c r="AV57"/>
  <c r="AT57"/>
  <c i="2" r="F35"/>
  <c i="1" r="AZ56"/>
  <c r="AZ55"/>
  <c r="AV55"/>
  <c r="AT55"/>
  <c i="3" r="J35"/>
  <c i="1" r="AV58"/>
  <c r="AT58"/>
  <c i="3" l="1" r="J41"/>
  <c i="2" r="BK91"/>
  <c r="J91"/>
  <c r="J63"/>
  <c i="3" r="J63"/>
  <c r="J90"/>
  <c r="J64"/>
  <c i="1" r="AN58"/>
  <c r="AX54"/>
  <c r="AZ54"/>
  <c r="W29"/>
  <c r="AG57"/>
  <c r="AN57"/>
  <c r="W32"/>
  <c r="AW54"/>
  <c r="AK30"/>
  <c l="1" r="AV54"/>
  <c r="AK29"/>
  <c i="2" r="J32"/>
  <c i="1" r="AG56"/>
  <c r="AG55"/>
  <c r="AN55"/>
  <c l="1" r="AN56"/>
  <c i="2" r="J41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<sst xmlns="http://schemas.openxmlformats.org/spreadsheetml/2006/main">
  <si>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</si>
  <si>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</si>
  <si>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</si>
  <si>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</si>
  <si>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</si>
  <si>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{52d551ad-3087-49f5-a8de-a48fae62b0b2}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</si>
  <si>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</si>
  <si>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</si>
  <si>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</si>
  <si>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</si>
  <si>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</si>
  <si>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</si>
  <si>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</si>
  <si>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</si>
  <si>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VD07017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</si>
  <si>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</si>
  <si>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</si>
  <si>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cyklostezka Včelínek</t>
  </si>
  <si>
    <t>KSO:</t>
  </si>
  <si>
    <t/>
  </si>
  <si>
    <t>CC-CZ:</t>
  </si>
  <si>
    <t>Místo:</t>
  </si>
  <si>
    <t>Břeclav</t>
  </si>
  <si>
    <t>Datum:</t>
  </si>
  <si>
    <t>24. 5. 2021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</si>
  <si>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</si>
  <si>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</si>
  <si>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</si>
  <si>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</si>
  <si>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</si>
  <si>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</si>
  <si>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</si>
  <si>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</si>
  <si>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</si>
  <si>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</si>
  <si>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</si>
  <si>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</si>
  <si>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</si>
  <si>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</si>
  <si>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</si>
  <si>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</si>
  <si>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</si>
  <si>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</si>
  <si>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</si>
  <si>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</si>
  <si>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</si>
  <si>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</si>
  <si>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</si>
  <si>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</si>
  <si>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</si>
  <si>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</si>
  <si>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</si>
  <si>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</si>
  <si>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</si>
  <si>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</si>
  <si>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</si>
  <si>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</si>
  <si>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</si>
  <si>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</si>
  <si>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</si>
  <si>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</si>
  <si>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</si>
  <si>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</si>
  <si>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</si>
  <si>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</si>
  <si>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</si>
  <si>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</si>
  <si>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</si>
  <si>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</si>
  <si>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</si>
  <si>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</si>
  <si>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</si>
  <si>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</si>
  <si>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</si>
  <si>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</si>
  <si>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</si>
  <si>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103.2</t>
  </si>
  <si>
    <t>Cyklostezka úsek II.</t>
  </si>
  <si>
    <t>STA</t>
  </si>
  <si>
    <t>1</t>
  </si>
  <si>
    <t>{4669dc6c-0612-4b4c-af16-f79dbf5748e2}</t>
  </si>
  <si>
    <t>2</t>
  </si>
  <si>
    <t>/</t>
  </si>
  <si>
    <t>Cyklostezka II.</t>
  </si>
  <si>
    <t>Soupis</t>
  </si>
  <si>
    <t>{68a21c5a-19d5-4b6c-be01-07307674c551}</t>
  </si>
  <si>
    <t>VRN</t>
  </si>
  <si>
    <t>Vedlejší rozpočtové náklady</t>
  </si>
  <si>
    <t>{7982727b-01fd-4f0c-832e-68e480859956}</t>
  </si>
  <si>
    <t>{bb673cd1-e8c5-4ce1-a6d4-d0d4b8bd3274}</t>
  </si>
  <si>
    <t>KRYCÍ LIST SOUPISU PRACÍ</t>
  </si>
  <si>
    <t>Objekt:</t>
  </si>
  <si>
    <t>SO 103.2 - Cyklostezka úsek II.</t>
  </si>
  <si>
    <t>Soupis:</t>
  </si>
  <si>
    <t>SO 103.2 - Cyklostezka II.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</si>
  <si>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</si>
  <si>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</si>
  <si>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</si>
  <si>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</si>
  <si>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</si>
  <si>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</si>
  <si>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</si>
  <si>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</si>
  <si>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</si>
  <si>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</si>
  <si>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</si>
  <si>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</si>
  <si>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</si>
  <si>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</si>
  <si>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</si>
  <si>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</si>
  <si>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</si>
  <si>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</si>
  <si>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</si>
  <si>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</si>
  <si>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</si>
  <si>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</si>
  <si>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</si>
  <si>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</si>
  <si>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</si>
  <si>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</si>
  <si>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</si>
  <si>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</si>
  <si>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</si>
  <si>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svahu do 1:5</t>
  </si>
  <si>
    <t>m3</t>
  </si>
  <si>
    <t>CS ÚRS 2021 01</t>
  </si>
  <si>
    <t>4</t>
  </si>
  <si>
    <t>990076873</t>
  </si>
  <si>
    <t>PP</t>
  </si>
  <si>
    <t>Skrývka zemin schopných zúrodnění v rovině a ve sklonu do 1:5</t>
  </si>
  <si>
    <t>PSC</t>
  </si>
  <si>
    <t xml:space="preserve">Poznámka k souboru cen:_x000d_
1. V ceně jsou započteny i náklady spojené s naložením na dopravní prostředek nebo s přehozením do 3,0 m._x000d_
2. Ceny lze použít i pro těžení zemin schopných zúrodnění ve výkopišti, zemníku, i ulehlých z deponie._x000d_
</t>
  </si>
  <si>
    <t>VV</t>
  </si>
  <si>
    <t>"tl.300mm" 0,3*(333+(0,7*133*2)+661,5+(0,7*2*165,5))</t>
  </si>
  <si>
    <t>122251106</t>
  </si>
  <si>
    <t>Odkopávky a prokopávky nezapažené v hornině třídy těžitelnosti I, skupiny 3 objem do 5000 m3 strojně</t>
  </si>
  <si>
    <t>-1550552507</t>
  </si>
  <si>
    <t>Odkopávky a prokopávky nezapažené strojně v hornině třídy těžitelnosti I skupiny 3 přes 1 000 do 5 000 m3</t>
  </si>
  <si>
    <t xml:space="preserve">Poznámka k souboru cen:_x000d_
1. V cenách jsou započteny i náklady na přehození výkopku na vzdálenost do 3 m nebo naložení na dopravní prostředek._x000d_
</t>
  </si>
  <si>
    <t>"odkop pro novou kci tl.400mm" 0,4*(268,1+(0,7*107*2)+68,5+(0,7*3,5*2)+52+(0,7*16*2))</t>
  </si>
  <si>
    <t>"odkop pro novou kci tl.100mm po sejmutí ornice" 0,1*(333+(0,7*133*2)+661,5+(0,7*165,5*2))</t>
  </si>
  <si>
    <t>"zmenšený odkop dle příčných řezů" -20*(1+0,5+0,5+0,5+0,5+0,5+0,2+0,65+0,7+0,6+0,3+0,2+0,35+0,6)</t>
  </si>
  <si>
    <t>"odkop sanace tl.400mm" 0,4*(1738,5-113-126-160+(0,7*437*2)+(0,25*108*2))</t>
  </si>
  <si>
    <t>Součet</t>
  </si>
  <si>
    <t>3</t>
  </si>
  <si>
    <t>162451106</t>
  </si>
  <si>
    <t>Vodorovné přemístění do 2000 m výkopku/sypaniny z horniny třídy těžitelnosti I, skupiny 1 až 3</t>
  </si>
  <si>
    <t>12186270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</si>
  <si>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</si>
  <si>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</si>
  <si>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"rozvoz ornice" 423,72</t>
  </si>
  <si>
    <t>162751117</t>
  </si>
  <si>
    <t>Vodorovné přemístění do 10000 m výkopku/sypaniny z horniny třídy těžitelnosti I, skupiny 1 až 3</t>
  </si>
  <si>
    <t>106515345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</si>
  <si>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</si>
  <si>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"skládka" 1027,64-43,38</t>
  </si>
  <si>
    <t>"meziskládka - zemina pro zpětné využití" 43,38</t>
  </si>
  <si>
    <t>5</t>
  </si>
  <si>
    <t>162751119</t>
  </si>
  <si>
    <t>Příplatek k vodorovnému přemístění výkopku/sypaniny z horniny třídy těžitelnosti I, skupiny 1 až 3 ZKD 1000 m přes 10000 m</t>
  </si>
  <si>
    <t>189151079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</si>
  <si>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</si>
  <si>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15*1027,64</t>
  </si>
  <si>
    <t>6</t>
  </si>
  <si>
    <t>171201201</t>
  </si>
  <si>
    <t>Uložení sypaniny na skládky nebo meziskládky</t>
  </si>
  <si>
    <t>886878780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</si>
  <si>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</si>
  <si>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</si>
  <si>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1027,64</t>
  </si>
  <si>
    <t>7</t>
  </si>
  <si>
    <t>171201231</t>
  </si>
  <si>
    <t>Poplatek za uložení zeminy a kamení na recyklační skládce (skládkovné) kód odpadu 17 05 04</t>
  </si>
  <si>
    <t>t</t>
  </si>
  <si>
    <t>311434431</t>
  </si>
  <si>
    <t>Poplatek za uložení stavebního odpadu na recyklační skládce (skládkovné) zeminy a kamení zatříděného do Katalogu odpadů pod kódem 17 05 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</si>
  <si>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</si>
  <si>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1,8*1027,64</t>
  </si>
  <si>
    <t>8</t>
  </si>
  <si>
    <t>174101101</t>
  </si>
  <si>
    <t>Zásyp jam, šachet rýh nebo kolem objektů sypaninou se zhutněním</t>
  </si>
  <si>
    <t>-859232043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</si>
  <si>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</si>
  <si>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</si>
  <si>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P</t>
  </si>
  <si>
    <t>Poznámka k položce:_x000d_
Hutněno po vrstvách</t>
  </si>
  <si>
    <t>"dosyp pod krajnici - ŠD" (0,1*2*437)</t>
  </si>
  <si>
    <t xml:space="preserve">"násyp k hrázi u zdymadel - ŠD" (9,8*30)+(7,9*20) </t>
  </si>
  <si>
    <t>"násyp k hrázi st.0,540-0,640 - ŠD" (5,8*20)+(9,9*20)+(4,7*20)+(4,8*20)+(3,2*20)</t>
  </si>
  <si>
    <t>9</t>
  </si>
  <si>
    <t>M</t>
  </si>
  <si>
    <t>58344197</t>
  </si>
  <si>
    <t>štěrkodrť frakce 0/63</t>
  </si>
  <si>
    <t>13730505</t>
  </si>
  <si>
    <t>"dosyp pod krajnici - ŠD" 2*87,4</t>
  </si>
  <si>
    <t>"násyp k hrázi u zdymadel - ŠD" 452*2</t>
  </si>
  <si>
    <t>"násyp k hrázi st.0,700-0,800 - ŠD" 568*2</t>
  </si>
  <si>
    <t>10</t>
  </si>
  <si>
    <t>181006111</t>
  </si>
  <si>
    <t>Rozprostření zemin tl vrstvy do 0,1 m schopných zúrodnění v rovině a sklonu do 1:5</t>
  </si>
  <si>
    <t>m2</t>
  </si>
  <si>
    <t>-1814315895</t>
  </si>
  <si>
    <t>Rozprostření zemin schopných zúrodnění v rovině a ve sklonu do 1:5, tloušťka vrstvy do 0,10 m</t>
  </si>
  <si>
    <t>"na tl.100mm" 423,72/0,1</t>
  </si>
  <si>
    <t>11</t>
  </si>
  <si>
    <t>181951112</t>
  </si>
  <si>
    <t>Úprava pláně v hornině třídy těžitelnosti I, skupiny 1 až 3 se zhutněním strojně</t>
  </si>
  <si>
    <t>1396521588</t>
  </si>
  <si>
    <t>Úprava pláně vyrovnáním výškových rozdílů strojně v hornině třídy těžitelnosti I, skupiny 1 až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</si>
  <si>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</si>
  <si>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1738,5+(0,7*437*2)+(0,25*108*2)</t>
  </si>
  <si>
    <t>12</t>
  </si>
  <si>
    <t>182301131</t>
  </si>
  <si>
    <t>Rozprostření ornice pl přes 500 m2 ve svahu nad 1:5 tl vrstvy do 200 mm strojně</t>
  </si>
  <si>
    <t>-2097265533</t>
  </si>
  <si>
    <t>Rozprostření a urovnání ornice ve svahu sklonu přes 1:5 strojně při souvislé ploše přes 500 m2, tl. vrstvy do 200 mm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</si>
  <si>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</si>
  <si>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"pro zatravnění" 692,5</t>
  </si>
  <si>
    <t>13</t>
  </si>
  <si>
    <t>10371500</t>
  </si>
  <si>
    <t>substrát pro trávníky VL</t>
  </si>
  <si>
    <t>1775130276</t>
  </si>
  <si>
    <t>"tl.100mm" 0,1*692,5</t>
  </si>
  <si>
    <t>14</t>
  </si>
  <si>
    <t>181411132</t>
  </si>
  <si>
    <t>Založení parkového trávníku výsevem plochy do 1000 m2 ve svahu do 1:2</t>
  </si>
  <si>
    <t>-1574352175</t>
  </si>
  <si>
    <t>Založení trávníku na půdě předem připravené plochy do 1000 m2 výsevem včetně utažení parkového na svahu přes 1:5 do 1:2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</si>
  <si>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</si>
  <si>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"nové zatravnění" 692,5</t>
  </si>
  <si>
    <t>00572410</t>
  </si>
  <si>
    <t>osivo směs travní parková</t>
  </si>
  <si>
    <t>kg</t>
  </si>
  <si>
    <t>-672095423</t>
  </si>
  <si>
    <t>0,04*692,5</t>
  </si>
  <si>
    <t>Komunikace pozemní</t>
  </si>
  <si>
    <t>16</t>
  </si>
  <si>
    <t>564851111</t>
  </si>
  <si>
    <t>Podklad ze štěrkodrtě ŠD tl 150 mm</t>
  </si>
  <si>
    <t>-264735640</t>
  </si>
  <si>
    <t>Podklad ze štěrkodrti ŠD s rozprostřením a zhutněním, po zhutnění tl. 150 mm</t>
  </si>
  <si>
    <t>"nová kce ŠDa 0/32" 1738,5+(0,7*437*2)+(0,25*108*2)</t>
  </si>
  <si>
    <t>"nová kce ŠDa 0/32" 1738,5+(0,4*437*2)</t>
  </si>
  <si>
    <t>17</t>
  </si>
  <si>
    <t>564861111</t>
  </si>
  <si>
    <t>Podklad ze štěrkodrtě ŠD tl 200 mm</t>
  </si>
  <si>
    <t>-1556212762</t>
  </si>
  <si>
    <t>Podklad ze štěrkodrti ŠD s rozprostřením a zhutněním, po zhutnění tl. 200 mm</t>
  </si>
  <si>
    <t>"sanace ŠDa 0/63" 2*(1738,5+(0,7*437*2)+(0,25*108*2))</t>
  </si>
  <si>
    <t>18</t>
  </si>
  <si>
    <t>565145111</t>
  </si>
  <si>
    <t>Asfaltový beton vrstva podkladní ACP 16 (obalované kamenivo OKS) tl 60 mm š do 3 m</t>
  </si>
  <si>
    <t>2071623285</t>
  </si>
  <si>
    <t>Asfaltový beton vrstva podkladní ACP 16 (obalované kamenivo střednězrnné - OKS) s rozprostřením a zhutněním v pruhu šířky přes 1,5 do 3 m, po zhutnění tl. 60 mm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</si>
  <si>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</si>
  <si>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"nová kce ACP 16+" 1738,5+(0,1*437*2)</t>
  </si>
  <si>
    <t>19</t>
  </si>
  <si>
    <t>569903311</t>
  </si>
  <si>
    <t>Zřízení zemních krajnic se zhutněním</t>
  </si>
  <si>
    <t>-582356210</t>
  </si>
  <si>
    <t>Zřízení zemních krajnic z hornin jakékoliv třídy se zhutněním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</si>
  <si>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</si>
  <si>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Poznámka k položce:_x000d_
včetně dovozu z meziskládky</t>
  </si>
  <si>
    <t>"nová krajnice tl.100mm - zemina zpětně využita z odkopů stavby" 0,1*433,8</t>
  </si>
  <si>
    <t>20</t>
  </si>
  <si>
    <t>573191111</t>
  </si>
  <si>
    <t>Postřik infiltrační kationaktivní emulzí v množství 1 kg/m2</t>
  </si>
  <si>
    <t>1914968113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</si>
  <si>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</si>
  <si>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</si>
  <si>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"nová kce 0,7kg/m2" 1738,5+(0,1*437*2)</t>
  </si>
  <si>
    <t>573231106</t>
  </si>
  <si>
    <t>Postřik živičný spojovací ze silniční emulze v množství 0,30 kg/m2</t>
  </si>
  <si>
    <t>-1036154453</t>
  </si>
  <si>
    <t>Postřik spojovací PS bez posypu kamenivem ze silniční emulze, v množství 0,30 kg/m2</t>
  </si>
  <si>
    <t>"nová kce" 1738,5+(0,02*437*2)</t>
  </si>
  <si>
    <t>22</t>
  </si>
  <si>
    <t>577133111</t>
  </si>
  <si>
    <t>Asfaltový beton vrstva obrusná ACO 8 (ABJ) tl 40 mm š do 3 m z nemodifikovaného asfaltu</t>
  </si>
  <si>
    <t>1796520602</t>
  </si>
  <si>
    <t>Asfaltový beton vrstva obrusná ACO 8 (ABJ) s rozprostřením a se zhutněním z nemodifikovaného asfaltu v pruhu šířky do 3 m, po zhutnění tl. 40 mm</t>
  </si>
  <si>
    <t>Trubní vedení</t>
  </si>
  <si>
    <t>23</t>
  </si>
  <si>
    <t>899331111</t>
  </si>
  <si>
    <t>Výšková úprava uličního vstupu nebo vpusti do 200 mm zvýšením poklopu</t>
  </si>
  <si>
    <t>kus</t>
  </si>
  <si>
    <t>2050333004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</si>
  <si>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</si>
  <si>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Ostatní konstrukce a práce, bourání</t>
  </si>
  <si>
    <t>24</t>
  </si>
  <si>
    <t>914111111</t>
  </si>
  <si>
    <t>Montáž svislé dopravní značky do velikosti 1 m2 objímkami na sloupek nebo konzolu</t>
  </si>
  <si>
    <t>1200156814</t>
  </si>
  <si>
    <t>Montáž svislé dopravní značky základní velikosti do 1 m2 objímkami na sloupky nebo konzoly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</si>
  <si>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</si>
  <si>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"nové DZ" 2</t>
  </si>
  <si>
    <t>25</t>
  </si>
  <si>
    <t>40445620</t>
  </si>
  <si>
    <t>zákazové, příkazové dopravní značky B1-B34, C1-15 700mm</t>
  </si>
  <si>
    <t>587729304</t>
  </si>
  <si>
    <t>"C9a" 1</t>
  </si>
  <si>
    <t>"C9b" 1</t>
  </si>
  <si>
    <t>26</t>
  </si>
  <si>
    <t>914511112</t>
  </si>
  <si>
    <t>Montáž sloupku dopravních značek délky do 3,5 m s betonovým základem a patkou</t>
  </si>
  <si>
    <t>-1010947201</t>
  </si>
  <si>
    <t>Montáž sloupku dopravních značek délky do 3,5 m do hliníkové patky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</si>
  <si>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</si>
  <si>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"pro nové DZ" 2</t>
  </si>
  <si>
    <t>27</t>
  </si>
  <si>
    <t>40445225</t>
  </si>
  <si>
    <t>sloupek pro dopravní značku Zn D 60mm v 3,5m</t>
  </si>
  <si>
    <t>1725832305</t>
  </si>
  <si>
    <t>28</t>
  </si>
  <si>
    <t>40445240</t>
  </si>
  <si>
    <t>patka pro sloupek Al D 60mm</t>
  </si>
  <si>
    <t>-363238372</t>
  </si>
  <si>
    <t>29</t>
  </si>
  <si>
    <t>40445256</t>
  </si>
  <si>
    <t>svorka upínací na sloupek dopravní značky D 60mm</t>
  </si>
  <si>
    <t>1491869570</t>
  </si>
  <si>
    <t>2*2</t>
  </si>
  <si>
    <t>30</t>
  </si>
  <si>
    <t>40445253</t>
  </si>
  <si>
    <t>víčko plastové na sloupek D 60mm</t>
  </si>
  <si>
    <t>536184025</t>
  </si>
  <si>
    <t>31</t>
  </si>
  <si>
    <t>915131112</t>
  </si>
  <si>
    <t>Vodorovné dopravní značení přechody pro chodce, šipky, symboly retroreflexní bílá barva</t>
  </si>
  <si>
    <t>-1769083383</t>
  </si>
  <si>
    <t>Vodorovné dopravní značení stříkané barvou přechody pro chodce, šipky, symboly bílé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</si>
  <si>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</si>
  <si>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"V18 (0,1)" 0,1*12,5</t>
  </si>
  <si>
    <t>"V6a" 1</t>
  </si>
  <si>
    <t>32</t>
  </si>
  <si>
    <t>915621111</t>
  </si>
  <si>
    <t>Předznačení vodorovného plošného značení</t>
  </si>
  <si>
    <t>-1064076143</t>
  </si>
  <si>
    <t>Předznačení pro vodorovné značení stříkané barvou nebo prováděné z nátěrových hmot plošné šipky, symboly, nápisy</t>
  </si>
  <si>
    <t xml:space="preserve">Poznámka k souboru cen:_x000d_
1. Množství měrných jednotek se určuje:_x000d_
a) pro cenu -61 1111 v m délky dělicí čáry nebo vodícího proužku (včetně mezer),_x000d_
b) pro cenu -62 1111 v m2 natírané nebo stříkané plochy._x000d_
</t>
  </si>
  <si>
    <t>2,25</t>
  </si>
  <si>
    <t>33</t>
  </si>
  <si>
    <t>916231213</t>
  </si>
  <si>
    <t>Osazení chodníkového obrubníku betonového stojatého s boční opěrou do lože z betonu prostého</t>
  </si>
  <si>
    <t>m</t>
  </si>
  <si>
    <t>-1111767685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</si>
  <si>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</si>
  <si>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</si>
  <si>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"nová obruba" 2*108</t>
  </si>
  <si>
    <t>34</t>
  </si>
  <si>
    <t>59217017</t>
  </si>
  <si>
    <t>obrubník betonový chodníkový 1000x100x250mm</t>
  </si>
  <si>
    <t>1373884844</t>
  </si>
  <si>
    <t>"216+2%" 221</t>
  </si>
  <si>
    <t>35</t>
  </si>
  <si>
    <t>919732211</t>
  </si>
  <si>
    <t>Styčná spára napojení nového živičného povrchu na stávající za tepla š 15 mm hl 25 mm s prořezáním</t>
  </si>
  <si>
    <t>1037716779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</si>
  <si>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</si>
  <si>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Poznámka k souboru cen:_x000d_
1. V cenách jsou započteny i náklady na vyčištění spár, na impregnaci a zalití spár včetně dodání hmot._x000d_
</t>
  </si>
  <si>
    <t>"v místech napojení" 3+7,3+6,7</t>
  </si>
  <si>
    <t>"pracovní spára st.0,303-0,560" 257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</si>
  <si>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</si>
  <si>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</si>
  <si>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</si>
  <si>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</si>
  <si>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</si>
  <si>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287947996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</si>
  <si>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</si>
  <si>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</si>
  <si>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</si>
  <si>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</si>
  <si>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</si>
  <si>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</si>
  <si>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</si>
  <si>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</si>
  <si>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</si>
  <si>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</si>
  <si>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</si>
  <si>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</si>
  <si>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-268429904</t>
  </si>
  <si>
    <t>012103000</t>
  </si>
  <si>
    <t>Geodetické práce před výstavbou</t>
  </si>
  <si>
    <t>-518368449</t>
  </si>
  <si>
    <t>012303000</t>
  </si>
  <si>
    <t>Geodetické práce po výstavbě</t>
  </si>
  <si>
    <t>1281802655</t>
  </si>
  <si>
    <t>013254000</t>
  </si>
  <si>
    <t>Dokumentace skutečného provedení stavby</t>
  </si>
  <si>
    <t>-671329427</t>
  </si>
  <si>
    <t>VRN3</t>
  </si>
  <si>
    <t>Zařízení staveniště</t>
  </si>
  <si>
    <t>032002000</t>
  </si>
  <si>
    <t>Vybavení staveniště</t>
  </si>
  <si>
    <t>557072799</t>
  </si>
  <si>
    <t>034403000</t>
  </si>
  <si>
    <t>Osvětlení staveniště</t>
  </si>
  <si>
    <t>-2040019104</t>
  </si>
  <si>
    <t>039002000</t>
  </si>
  <si>
    <t>Zrušení zařízení staveniště</t>
  </si>
  <si>
    <t>1169141485</t>
  </si>
  <si>
    <t>VRN4</t>
  </si>
  <si>
    <t>Inženýrská činnost</t>
  </si>
  <si>
    <t>043194000</t>
  </si>
  <si>
    <t>Ostatní zkoušky</t>
  </si>
  <si>
    <t>583048570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</si>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</sst>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VD07017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Břeclav - cyklostezka Včelínek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Břeclav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24. 5. 2021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Břeclav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ViaDesigne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ROUND(AG55+AG57,2)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ROUND(AS55+AS57,2)</f>
        <v>0</v>
      </c>
      <c r="AT54" s="106">
        <f>ROUND(SUM(AV54:AW54),2)</f>
        <v>0</v>
      </c>
      <c r="AU54" s="107">
        <f>ROUND(AU55+AU57,5)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ROUND(AZ55+AZ57,2)</f>
        <v>0</v>
      </c>
      <c r="BA54" s="106">
        <f>ROUND(BA55+BA57,2)</f>
        <v>0</v>
      </c>
      <c r="BB54" s="106">
        <f>ROUND(BB55+BB57,2)</f>
        <v>0</v>
      </c>
      <c r="BC54" s="106">
        <f>ROUND(BC55+BC57,2)</f>
        <v>0</v>
      </c>
      <c r="BD54" s="108">
        <f>ROUND(BD55+BD57,2)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ROUND(AG56,2)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ROUND(AS56,2)</f>
        <v>0</v>
      </c>
      <c r="AT55" s="120">
        <f>ROUND(SUM(AV55:AW55),2)</f>
        <v>0</v>
      </c>
      <c r="AU55" s="121">
        <f>ROUND(AU56,5)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ROUND(AZ56,2)</f>
        <v>0</v>
      </c>
      <c r="BA55" s="120">
        <f>ROUND(BA56,2)</f>
        <v>0</v>
      </c>
      <c r="BB55" s="120">
        <f>ROUND(BB56,2)</f>
        <v>0</v>
      </c>
      <c r="BC55" s="120">
        <f>ROUND(BC56,2)</f>
        <v>0</v>
      </c>
      <c r="BD55" s="122">
        <f>ROUND(BD56,2)</f>
        <v>0</v>
      </c>
      <c r="BE55" s="7"/>
      <c r="BS55" s="123" t="s">
        <v>71</v>
      </c>
      <c r="BT55" s="123" t="s">
        <v>79</v>
      </c>
      <c r="BU55" s="123" t="s">
        <v>73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4" customFormat="1" ht="23.25" customHeight="1">
      <c r="A56" s="124" t="s">
        <v>82</v>
      </c>
      <c r="B56" s="63"/>
      <c r="C56" s="125"/>
      <c r="D56" s="125"/>
      <c r="E56" s="126" t="s">
        <v>76</v>
      </c>
      <c r="F56" s="126"/>
      <c r="G56" s="126"/>
      <c r="H56" s="126"/>
      <c r="I56" s="126"/>
      <c r="J56" s="125"/>
      <c r="K56" s="126" t="s">
        <v>83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103.2 - Cyklostezka II.'!J32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84</v>
      </c>
      <c r="AR56" s="65"/>
      <c r="AS56" s="129">
        <v>0</v>
      </c>
      <c r="AT56" s="130">
        <f>ROUND(SUM(AV56:AW56),2)</f>
        <v>0</v>
      </c>
      <c r="AU56" s="131">
        <f>'SO 103.2 - Cyklostezka II.'!P91</f>
        <v>0</v>
      </c>
      <c r="AV56" s="130">
        <f>'SO 103.2 - Cyklostezka II.'!J35</f>
        <v>0</v>
      </c>
      <c r="AW56" s="130">
        <f>'SO 103.2 - Cyklostezka II.'!J36</f>
        <v>0</v>
      </c>
      <c r="AX56" s="130">
        <f>'SO 103.2 - Cyklostezka II.'!J37</f>
        <v>0</v>
      </c>
      <c r="AY56" s="130">
        <f>'SO 103.2 - Cyklostezka II.'!J38</f>
        <v>0</v>
      </c>
      <c r="AZ56" s="130">
        <f>'SO 103.2 - Cyklostezka II.'!F35</f>
        <v>0</v>
      </c>
      <c r="BA56" s="130">
        <f>'SO 103.2 - Cyklostezka II.'!F36</f>
        <v>0</v>
      </c>
      <c r="BB56" s="130">
        <f>'SO 103.2 - Cyklostezka II.'!F37</f>
        <v>0</v>
      </c>
      <c r="BC56" s="130">
        <f>'SO 103.2 - Cyklostezka II.'!F38</f>
        <v>0</v>
      </c>
      <c r="BD56" s="132">
        <f>'SO 103.2 - Cyklostezka II.'!F39</f>
        <v>0</v>
      </c>
      <c r="BE56" s="4"/>
      <c r="BT56" s="133" t="s">
        <v>81</v>
      </c>
      <c r="BV56" s="133" t="s">
        <v>74</v>
      </c>
      <c r="BW56" s="133" t="s">
        <v>85</v>
      </c>
      <c r="BX56" s="133" t="s">
        <v>80</v>
      </c>
      <c r="CL56" s="133" t="s">
        <v>19</v>
      </c>
    </row>
    <row r="57" s="7" customFormat="1" ht="16.5" customHeight="1">
      <c r="A57" s="7"/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ROUND(AG58,2)</f>
        <v>0</v>
      </c>
      <c r="AH57" s="114"/>
      <c r="AI57" s="114"/>
      <c r="AJ57" s="114"/>
      <c r="AK57" s="114"/>
      <c r="AL57" s="114"/>
      <c r="AM57" s="114"/>
      <c r="AN57" s="116">
        <f>SUM(AG57,AT57)</f>
        <v>0</v>
      </c>
      <c r="AO57" s="114"/>
      <c r="AP57" s="114"/>
      <c r="AQ57" s="117" t="s">
        <v>78</v>
      </c>
      <c r="AR57" s="118"/>
      <c r="AS57" s="119">
        <f>ROUND(AS58,2)</f>
        <v>0</v>
      </c>
      <c r="AT57" s="120">
        <f>ROUND(SUM(AV57:AW57),2)</f>
        <v>0</v>
      </c>
      <c r="AU57" s="121">
        <f>ROUND(AU58,5)</f>
        <v>0</v>
      </c>
      <c r="AV57" s="120">
        <f>ROUND(AZ57*L29,2)</f>
        <v>0</v>
      </c>
      <c r="AW57" s="120">
        <f>ROUND(BA57*L30,2)</f>
        <v>0</v>
      </c>
      <c r="AX57" s="120">
        <f>ROUND(BB57*L29,2)</f>
        <v>0</v>
      </c>
      <c r="AY57" s="120">
        <f>ROUND(BC57*L30,2)</f>
        <v>0</v>
      </c>
      <c r="AZ57" s="120">
        <f>ROUND(AZ58,2)</f>
        <v>0</v>
      </c>
      <c r="BA57" s="120">
        <f>ROUND(BA58,2)</f>
        <v>0</v>
      </c>
      <c r="BB57" s="120">
        <f>ROUND(BB58,2)</f>
        <v>0</v>
      </c>
      <c r="BC57" s="120">
        <f>ROUND(BC58,2)</f>
        <v>0</v>
      </c>
      <c r="BD57" s="122">
        <f>ROUND(BD58,2)</f>
        <v>0</v>
      </c>
      <c r="BE57" s="7"/>
      <c r="BS57" s="123" t="s">
        <v>71</v>
      </c>
      <c r="BT57" s="123" t="s">
        <v>79</v>
      </c>
      <c r="BU57" s="123" t="s">
        <v>73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81</v>
      </c>
    </row>
    <row r="58" s="4" customFormat="1" ht="16.5" customHeight="1">
      <c r="A58" s="124" t="s">
        <v>82</v>
      </c>
      <c r="B58" s="63"/>
      <c r="C58" s="125"/>
      <c r="D58" s="125"/>
      <c r="E58" s="126" t="s">
        <v>86</v>
      </c>
      <c r="F58" s="126"/>
      <c r="G58" s="126"/>
      <c r="H58" s="126"/>
      <c r="I58" s="126"/>
      <c r="J58" s="125"/>
      <c r="K58" s="126" t="s">
        <v>87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'VRN - Vedlejší rozpočtové...'!J32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84</v>
      </c>
      <c r="AR58" s="65"/>
      <c r="AS58" s="134">
        <v>0</v>
      </c>
      <c r="AT58" s="135">
        <f>ROUND(SUM(AV58:AW58),2)</f>
        <v>0</v>
      </c>
      <c r="AU58" s="136">
        <f>'VRN - Vedlejší rozpočtové...'!P89</f>
        <v>0</v>
      </c>
      <c r="AV58" s="135">
        <f>'VRN - Vedlejší rozpočtové...'!J35</f>
        <v>0</v>
      </c>
      <c r="AW58" s="135">
        <f>'VRN - Vedlejší rozpočtové...'!J36</f>
        <v>0</v>
      </c>
      <c r="AX58" s="135">
        <f>'VRN - Vedlejší rozpočtové...'!J37</f>
        <v>0</v>
      </c>
      <c r="AY58" s="135">
        <f>'VRN - Vedlejší rozpočtové...'!J38</f>
        <v>0</v>
      </c>
      <c r="AZ58" s="135">
        <f>'VRN - Vedlejší rozpočtové...'!F35</f>
        <v>0</v>
      </c>
      <c r="BA58" s="135">
        <f>'VRN - Vedlejší rozpočtové...'!F36</f>
        <v>0</v>
      </c>
      <c r="BB58" s="135">
        <f>'VRN - Vedlejší rozpočtové...'!F37</f>
        <v>0</v>
      </c>
      <c r="BC58" s="135">
        <f>'VRN - Vedlejší rozpočtové...'!F38</f>
        <v>0</v>
      </c>
      <c r="BD58" s="137">
        <f>'VRN - Vedlejší rozpočtové...'!F39</f>
        <v>0</v>
      </c>
      <c r="BE58" s="4"/>
      <c r="BT58" s="133" t="s">
        <v>81</v>
      </c>
      <c r="BV58" s="133" t="s">
        <v>74</v>
      </c>
      <c r="BW58" s="133" t="s">
        <v>89</v>
      </c>
      <c r="BX58" s="133" t="s">
        <v>88</v>
      </c>
      <c r="CL58" s="133" t="s">
        <v>19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JGzDRdUjbiq/QP78D5q0CeqUPuqBBRn8gb5iQUzYZSXPyvF1P9G3CiTLjkVbxuchwc/iCNLlDlga/CzHqz60nQ==" hashValue="ODHg8bQ1wW/ImImFzZSvYj61M3hQDHyLhte6mhiSoYUSUQ1XJSCkpy/05SCQAfEzBM2GPekzVkQvsVxXljgUN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3.2 - Cyklostezka II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90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Břeclav - cyklostezka Včelínek</v>
      </c>
      <c r="F7" s="142"/>
      <c r="G7" s="142"/>
      <c r="H7" s="142"/>
      <c r="L7" s="20"/>
    </row>
    <row r="8" s="1" customFormat="1" ht="12" customHeight="1">
      <c r="B8" s="20"/>
      <c r="D8" s="142" t="s">
        <v>91</v>
      </c>
      <c r="L8" s="20"/>
    </row>
    <row r="9" s="2" customFormat="1" ht="16.5" customHeight="1">
      <c r="A9" s="38"/>
      <c r="B9" s="44"/>
      <c r="C9" s="38"/>
      <c r="D9" s="38"/>
      <c r="E9" s="143" t="s">
        <v>92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24. 5. 2021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ROUND((SUM(BE91:BE249)),  2)</f>
        <v>0</v>
      </c>
      <c r="G35" s="38"/>
      <c r="H35" s="38"/>
      <c r="I35" s="157">
        <v>0.20999999999999999</v>
      </c>
      <c r="J35" s="156">
        <f>ROUND(((SUM(BE91:BE249))*I35),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ROUND((SUM(BF91:BF249)),  2)</f>
        <v>0</v>
      </c>
      <c r="G36" s="38"/>
      <c r="H36" s="38"/>
      <c r="I36" s="157">
        <v>0.14999999999999999</v>
      </c>
      <c r="J36" s="156">
        <f>ROUND(((SUM(BF91:BF249))*I36),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ROUND((SUM(BG91:BG249)),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ROUND((SUM(BH91:BH249)),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ROUND((SUM(BI91:BI249)),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Břeclav - cyklostezka Včelínek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103.2 - Cyklostezka II.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Břeclav</v>
      </c>
      <c r="G56" s="40"/>
      <c r="H56" s="40"/>
      <c r="I56" s="32" t="s">
        <v>23</v>
      </c>
      <c r="J56" s="72" t="str">
        <f>IF(J14="","",J14)</f>
        <v>24. 5. 2021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Břeclav</v>
      </c>
      <c r="G58" s="40"/>
      <c r="H58" s="40"/>
      <c r="I58" s="32" t="s">
        <v>31</v>
      </c>
      <c r="J58" s="36" t="str">
        <f>E23</f>
        <v>ViaDesigne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96</v>
      </c>
      <c r="D61" s="171"/>
      <c r="E61" s="171"/>
      <c r="F61" s="171"/>
      <c r="G61" s="171"/>
      <c r="H61" s="171"/>
      <c r="I61" s="171"/>
      <c r="J61" s="172" t="s">
        <v>97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98</v>
      </c>
    </row>
    <row r="64" s="9" customFormat="1" ht="24.96" customHeight="1">
      <c r="A64" s="9"/>
      <c r="B64" s="174"/>
      <c r="C64" s="175"/>
      <c r="D64" s="176" t="s">
        <v>99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100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101</v>
      </c>
      <c r="E66" s="182"/>
      <c r="F66" s="182"/>
      <c r="G66" s="182"/>
      <c r="H66" s="182"/>
      <c r="I66" s="182"/>
      <c r="J66" s="183">
        <f>J164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102</v>
      </c>
      <c r="E67" s="182"/>
      <c r="F67" s="182"/>
      <c r="G67" s="182"/>
      <c r="H67" s="182"/>
      <c r="I67" s="182"/>
      <c r="J67" s="183">
        <f>J192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103</v>
      </c>
      <c r="E68" s="182"/>
      <c r="F68" s="182"/>
      <c r="G68" s="182"/>
      <c r="H68" s="182"/>
      <c r="I68" s="182"/>
      <c r="J68" s="183">
        <f>J197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104</v>
      </c>
      <c r="E69" s="182"/>
      <c r="F69" s="182"/>
      <c r="G69" s="182"/>
      <c r="H69" s="182"/>
      <c r="I69" s="182"/>
      <c r="J69" s="183">
        <f>J246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Břeclav - cyklostezka Včelínek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91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92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93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SO 103.2 - Cyklostezka II.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Břeclav</v>
      </c>
      <c r="G85" s="40"/>
      <c r="H85" s="40"/>
      <c r="I85" s="32" t="s">
        <v>23</v>
      </c>
      <c r="J85" s="72" t="str">
        <f>IF(J14="","",J14)</f>
        <v>24. 5. 2021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>Město Břeclav</v>
      </c>
      <c r="G87" s="40"/>
      <c r="H87" s="40"/>
      <c r="I87" s="32" t="s">
        <v>31</v>
      </c>
      <c r="J87" s="36" t="str">
        <f>E23</f>
        <v>ViaDesigne s.r.o.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106</v>
      </c>
      <c r="D90" s="188" t="s">
        <v>57</v>
      </c>
      <c r="E90" s="188" t="s">
        <v>53</v>
      </c>
      <c r="F90" s="188" t="s">
        <v>54</v>
      </c>
      <c r="G90" s="188" t="s">
        <v>107</v>
      </c>
      <c r="H90" s="188" t="s">
        <v>108</v>
      </c>
      <c r="I90" s="188" t="s">
        <v>109</v>
      </c>
      <c r="J90" s="188" t="s">
        <v>97</v>
      </c>
      <c r="K90" s="189" t="s">
        <v>110</v>
      </c>
      <c r="L90" s="190"/>
      <c r="M90" s="92" t="s">
        <v>19</v>
      </c>
      <c r="N90" s="93" t="s">
        <v>42</v>
      </c>
      <c r="O90" s="93" t="s">
        <v>111</v>
      </c>
      <c r="P90" s="93" t="s">
        <v>112</v>
      </c>
      <c r="Q90" s="93" t="s">
        <v>113</v>
      </c>
      <c r="R90" s="93" t="s">
        <v>114</v>
      </c>
      <c r="S90" s="93" t="s">
        <v>115</v>
      </c>
      <c r="T90" s="94" t="s">
        <v>116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117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6504.6995141999996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98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118</v>
      </c>
      <c r="F92" s="199" t="s">
        <v>119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P93+P164+P192+P197+P246</f>
        <v>0</v>
      </c>
      <c r="Q92" s="204"/>
      <c r="R92" s="205">
        <f>R93+R164+R192+R197+R246</f>
        <v>6504.6995141999996</v>
      </c>
      <c r="S92" s="204"/>
      <c r="T92" s="206">
        <f>T93+T164+T192+T197+T246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79</v>
      </c>
      <c r="AT92" s="208" t="s">
        <v>71</v>
      </c>
      <c r="AU92" s="208" t="s">
        <v>72</v>
      </c>
      <c r="AY92" s="207" t="s">
        <v>120</v>
      </c>
      <c r="BK92" s="209">
        <f>BK93+BK164+BK192+BK197+BK246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79</v>
      </c>
      <c r="F93" s="210" t="s">
        <v>121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SUM(P94:P163)</f>
        <v>0</v>
      </c>
      <c r="Q93" s="204"/>
      <c r="R93" s="205">
        <f>SUM(R94:R163)</f>
        <v>2229.3702000000003</v>
      </c>
      <c r="S93" s="204"/>
      <c r="T93" s="206">
        <f>SUM(T94:T163)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79</v>
      </c>
      <c r="AT93" s="208" t="s">
        <v>71</v>
      </c>
      <c r="AU93" s="208" t="s">
        <v>79</v>
      </c>
      <c r="AY93" s="207" t="s">
        <v>120</v>
      </c>
      <c r="BK93" s="209">
        <f>SUM(BK94:BK163)</f>
        <v>0</v>
      </c>
    </row>
    <row r="94" s="2" customFormat="1" ht="16.5" customHeight="1">
      <c r="A94" s="38"/>
      <c r="B94" s="39"/>
      <c r="C94" s="212" t="s">
        <v>79</v>
      </c>
      <c r="D94" s="212" t="s">
        <v>122</v>
      </c>
      <c r="E94" s="213" t="s">
        <v>123</v>
      </c>
      <c r="F94" s="214" t="s">
        <v>124</v>
      </c>
      <c r="G94" s="215" t="s">
        <v>125</v>
      </c>
      <c r="H94" s="216">
        <v>423.72000000000003</v>
      </c>
      <c r="I94" s="217"/>
      <c r="J94" s="218">
        <f>ROUND(I94*H94,2)</f>
        <v>0</v>
      </c>
      <c r="K94" s="214" t="s">
        <v>126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127</v>
      </c>
      <c r="AT94" s="223" t="s">
        <v>122</v>
      </c>
      <c r="AU94" s="223" t="s">
        <v>81</v>
      </c>
      <c r="AY94" s="17" t="s">
        <v>120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127</v>
      </c>
      <c r="BM94" s="223" t="s">
        <v>128</v>
      </c>
    </row>
    <row r="95" s="2" customFormat="1">
      <c r="A95" s="38"/>
      <c r="B95" s="39"/>
      <c r="C95" s="40"/>
      <c r="D95" s="225" t="s">
        <v>129</v>
      </c>
      <c r="E95" s="40"/>
      <c r="F95" s="226" t="s">
        <v>130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81</v>
      </c>
    </row>
    <row r="96" s="2" customFormat="1">
      <c r="A96" s="38"/>
      <c r="B96" s="39"/>
      <c r="C96" s="40"/>
      <c r="D96" s="225" t="s">
        <v>131</v>
      </c>
      <c r="E96" s="40"/>
      <c r="F96" s="230" t="s">
        <v>132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81</v>
      </c>
    </row>
    <row r="97" s="13" customFormat="1">
      <c r="A97" s="13"/>
      <c r="B97" s="231"/>
      <c r="C97" s="232"/>
      <c r="D97" s="225" t="s">
        <v>133</v>
      </c>
      <c r="E97" s="233" t="s">
        <v>19</v>
      </c>
      <c r="F97" s="234" t="s">
        <v>134</v>
      </c>
      <c r="G97" s="232"/>
      <c r="H97" s="235">
        <v>423.72000000000003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133</v>
      </c>
      <c r="AU97" s="241" t="s">
        <v>81</v>
      </c>
      <c r="AV97" s="13" t="s">
        <v>81</v>
      </c>
      <c r="AW97" s="13" t="s">
        <v>33</v>
      </c>
      <c r="AX97" s="13" t="s">
        <v>79</v>
      </c>
      <c r="AY97" s="241" t="s">
        <v>120</v>
      </c>
    </row>
    <row r="98" s="2" customFormat="1" ht="21.75" customHeight="1">
      <c r="A98" s="38"/>
      <c r="B98" s="39"/>
      <c r="C98" s="212" t="s">
        <v>81</v>
      </c>
      <c r="D98" s="212" t="s">
        <v>122</v>
      </c>
      <c r="E98" s="213" t="s">
        <v>135</v>
      </c>
      <c r="F98" s="214" t="s">
        <v>136</v>
      </c>
      <c r="G98" s="215" t="s">
        <v>125</v>
      </c>
      <c r="H98" s="216">
        <v>1027.6400000000001</v>
      </c>
      <c r="I98" s="217"/>
      <c r="J98" s="218">
        <f>ROUND(I98*H98,2)</f>
        <v>0</v>
      </c>
      <c r="K98" s="214" t="s">
        <v>126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127</v>
      </c>
      <c r="AT98" s="223" t="s">
        <v>122</v>
      </c>
      <c r="AU98" s="223" t="s">
        <v>81</v>
      </c>
      <c r="AY98" s="17" t="s">
        <v>120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127</v>
      </c>
      <c r="BM98" s="223" t="s">
        <v>137</v>
      </c>
    </row>
    <row r="99" s="2" customFormat="1">
      <c r="A99" s="38"/>
      <c r="B99" s="39"/>
      <c r="C99" s="40"/>
      <c r="D99" s="225" t="s">
        <v>129</v>
      </c>
      <c r="E99" s="40"/>
      <c r="F99" s="226" t="s">
        <v>138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81</v>
      </c>
    </row>
    <row r="100" s="2" customFormat="1">
      <c r="A100" s="38"/>
      <c r="B100" s="39"/>
      <c r="C100" s="40"/>
      <c r="D100" s="225" t="s">
        <v>131</v>
      </c>
      <c r="E100" s="40"/>
      <c r="F100" s="230" t="s">
        <v>139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81</v>
      </c>
    </row>
    <row r="101" s="13" customFormat="1">
      <c r="A101" s="13"/>
      <c r="B101" s="231"/>
      <c r="C101" s="232"/>
      <c r="D101" s="225" t="s">
        <v>133</v>
      </c>
      <c r="E101" s="233" t="s">
        <v>19</v>
      </c>
      <c r="F101" s="234" t="s">
        <v>140</v>
      </c>
      <c r="G101" s="232"/>
      <c r="H101" s="235">
        <v>226.28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133</v>
      </c>
      <c r="AU101" s="241" t="s">
        <v>81</v>
      </c>
      <c r="AV101" s="13" t="s">
        <v>81</v>
      </c>
      <c r="AW101" s="13" t="s">
        <v>33</v>
      </c>
      <c r="AX101" s="13" t="s">
        <v>72</v>
      </c>
      <c r="AY101" s="241" t="s">
        <v>120</v>
      </c>
    </row>
    <row r="102" s="13" customFormat="1">
      <c r="A102" s="13"/>
      <c r="B102" s="231"/>
      <c r="C102" s="232"/>
      <c r="D102" s="225" t="s">
        <v>133</v>
      </c>
      <c r="E102" s="233" t="s">
        <v>19</v>
      </c>
      <c r="F102" s="234" t="s">
        <v>141</v>
      </c>
      <c r="G102" s="232"/>
      <c r="H102" s="235">
        <v>141.24000000000001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133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120</v>
      </c>
    </row>
    <row r="103" s="13" customFormat="1">
      <c r="A103" s="13"/>
      <c r="B103" s="231"/>
      <c r="C103" s="232"/>
      <c r="D103" s="225" t="s">
        <v>133</v>
      </c>
      <c r="E103" s="233" t="s">
        <v>19</v>
      </c>
      <c r="F103" s="234" t="s">
        <v>142</v>
      </c>
      <c r="G103" s="232"/>
      <c r="H103" s="235">
        <v>-142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133</v>
      </c>
      <c r="AU103" s="241" t="s">
        <v>81</v>
      </c>
      <c r="AV103" s="13" t="s">
        <v>81</v>
      </c>
      <c r="AW103" s="13" t="s">
        <v>33</v>
      </c>
      <c r="AX103" s="13" t="s">
        <v>72</v>
      </c>
      <c r="AY103" s="241" t="s">
        <v>120</v>
      </c>
    </row>
    <row r="104" s="13" customFormat="1">
      <c r="A104" s="13"/>
      <c r="B104" s="231"/>
      <c r="C104" s="232"/>
      <c r="D104" s="225" t="s">
        <v>133</v>
      </c>
      <c r="E104" s="233" t="s">
        <v>19</v>
      </c>
      <c r="F104" s="234" t="s">
        <v>143</v>
      </c>
      <c r="G104" s="232"/>
      <c r="H104" s="235">
        <v>802.12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133</v>
      </c>
      <c r="AU104" s="241" t="s">
        <v>81</v>
      </c>
      <c r="AV104" s="13" t="s">
        <v>81</v>
      </c>
      <c r="AW104" s="13" t="s">
        <v>33</v>
      </c>
      <c r="AX104" s="13" t="s">
        <v>72</v>
      </c>
      <c r="AY104" s="241" t="s">
        <v>120</v>
      </c>
    </row>
    <row r="105" s="14" customFormat="1">
      <c r="A105" s="14"/>
      <c r="B105" s="242"/>
      <c r="C105" s="243"/>
      <c r="D105" s="225" t="s">
        <v>133</v>
      </c>
      <c r="E105" s="244" t="s">
        <v>19</v>
      </c>
      <c r="F105" s="245" t="s">
        <v>144</v>
      </c>
      <c r="G105" s="243"/>
      <c r="H105" s="246">
        <v>1027.6400000000001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133</v>
      </c>
      <c r="AU105" s="252" t="s">
        <v>81</v>
      </c>
      <c r="AV105" s="14" t="s">
        <v>127</v>
      </c>
      <c r="AW105" s="14" t="s">
        <v>33</v>
      </c>
      <c r="AX105" s="14" t="s">
        <v>79</v>
      </c>
      <c r="AY105" s="252" t="s">
        <v>120</v>
      </c>
    </row>
    <row r="106" s="2" customFormat="1" ht="16.5" customHeight="1">
      <c r="A106" s="38"/>
      <c r="B106" s="39"/>
      <c r="C106" s="212" t="s">
        <v>145</v>
      </c>
      <c r="D106" s="212" t="s">
        <v>122</v>
      </c>
      <c r="E106" s="213" t="s">
        <v>146</v>
      </c>
      <c r="F106" s="214" t="s">
        <v>147</v>
      </c>
      <c r="G106" s="215" t="s">
        <v>125</v>
      </c>
      <c r="H106" s="216">
        <v>423.72000000000003</v>
      </c>
      <c r="I106" s="217"/>
      <c r="J106" s="218">
        <f>ROUND(I106*H106,2)</f>
        <v>0</v>
      </c>
      <c r="K106" s="214" t="s">
        <v>126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127</v>
      </c>
      <c r="AT106" s="223" t="s">
        <v>122</v>
      </c>
      <c r="AU106" s="223" t="s">
        <v>81</v>
      </c>
      <c r="AY106" s="17" t="s">
        <v>120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127</v>
      </c>
      <c r="BM106" s="223" t="s">
        <v>148</v>
      </c>
    </row>
    <row r="107" s="2" customFormat="1">
      <c r="A107" s="38"/>
      <c r="B107" s="39"/>
      <c r="C107" s="40"/>
      <c r="D107" s="225" t="s">
        <v>129</v>
      </c>
      <c r="E107" s="40"/>
      <c r="F107" s="226" t="s">
        <v>149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81</v>
      </c>
    </row>
    <row r="108" s="2" customFormat="1">
      <c r="A108" s="38"/>
      <c r="B108" s="39"/>
      <c r="C108" s="40"/>
      <c r="D108" s="225" t="s">
        <v>131</v>
      </c>
      <c r="E108" s="40"/>
      <c r="F108" s="230" t="s">
        <v>150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81</v>
      </c>
    </row>
    <row r="109" s="13" customFormat="1">
      <c r="A109" s="13"/>
      <c r="B109" s="231"/>
      <c r="C109" s="232"/>
      <c r="D109" s="225" t="s">
        <v>133</v>
      </c>
      <c r="E109" s="233" t="s">
        <v>19</v>
      </c>
      <c r="F109" s="234" t="s">
        <v>151</v>
      </c>
      <c r="G109" s="232"/>
      <c r="H109" s="235">
        <v>423.72000000000003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133</v>
      </c>
      <c r="AU109" s="241" t="s">
        <v>81</v>
      </c>
      <c r="AV109" s="13" t="s">
        <v>81</v>
      </c>
      <c r="AW109" s="13" t="s">
        <v>33</v>
      </c>
      <c r="AX109" s="13" t="s">
        <v>79</v>
      </c>
      <c r="AY109" s="241" t="s">
        <v>120</v>
      </c>
    </row>
    <row r="110" s="2" customFormat="1" ht="16.5" customHeight="1">
      <c r="A110" s="38"/>
      <c r="B110" s="39"/>
      <c r="C110" s="212" t="s">
        <v>127</v>
      </c>
      <c r="D110" s="212" t="s">
        <v>122</v>
      </c>
      <c r="E110" s="213" t="s">
        <v>152</v>
      </c>
      <c r="F110" s="214" t="s">
        <v>153</v>
      </c>
      <c r="G110" s="215" t="s">
        <v>125</v>
      </c>
      <c r="H110" s="216">
        <v>1027.6400000000001</v>
      </c>
      <c r="I110" s="217"/>
      <c r="J110" s="218">
        <f>ROUND(I110*H110,2)</f>
        <v>0</v>
      </c>
      <c r="K110" s="214" t="s">
        <v>126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127</v>
      </c>
      <c r="AT110" s="223" t="s">
        <v>122</v>
      </c>
      <c r="AU110" s="223" t="s">
        <v>81</v>
      </c>
      <c r="AY110" s="17" t="s">
        <v>120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127</v>
      </c>
      <c r="BM110" s="223" t="s">
        <v>154</v>
      </c>
    </row>
    <row r="111" s="2" customFormat="1">
      <c r="A111" s="38"/>
      <c r="B111" s="39"/>
      <c r="C111" s="40"/>
      <c r="D111" s="225" t="s">
        <v>129</v>
      </c>
      <c r="E111" s="40"/>
      <c r="F111" s="226" t="s">
        <v>155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81</v>
      </c>
    </row>
    <row r="112" s="2" customFormat="1">
      <c r="A112" s="38"/>
      <c r="B112" s="39"/>
      <c r="C112" s="40"/>
      <c r="D112" s="225" t="s">
        <v>131</v>
      </c>
      <c r="E112" s="40"/>
      <c r="F112" s="230" t="s">
        <v>150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81</v>
      </c>
    </row>
    <row r="113" s="13" customFormat="1">
      <c r="A113" s="13"/>
      <c r="B113" s="231"/>
      <c r="C113" s="232"/>
      <c r="D113" s="225" t="s">
        <v>133</v>
      </c>
      <c r="E113" s="233" t="s">
        <v>19</v>
      </c>
      <c r="F113" s="234" t="s">
        <v>156</v>
      </c>
      <c r="G113" s="232"/>
      <c r="H113" s="235">
        <v>984.25999999999999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133</v>
      </c>
      <c r="AU113" s="241" t="s">
        <v>81</v>
      </c>
      <c r="AV113" s="13" t="s">
        <v>81</v>
      </c>
      <c r="AW113" s="13" t="s">
        <v>33</v>
      </c>
      <c r="AX113" s="13" t="s">
        <v>72</v>
      </c>
      <c r="AY113" s="241" t="s">
        <v>120</v>
      </c>
    </row>
    <row r="114" s="13" customFormat="1">
      <c r="A114" s="13"/>
      <c r="B114" s="231"/>
      <c r="C114" s="232"/>
      <c r="D114" s="225" t="s">
        <v>133</v>
      </c>
      <c r="E114" s="233" t="s">
        <v>19</v>
      </c>
      <c r="F114" s="234" t="s">
        <v>157</v>
      </c>
      <c r="G114" s="232"/>
      <c r="H114" s="235">
        <v>43.380000000000003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133</v>
      </c>
      <c r="AU114" s="241" t="s">
        <v>81</v>
      </c>
      <c r="AV114" s="13" t="s">
        <v>81</v>
      </c>
      <c r="AW114" s="13" t="s">
        <v>33</v>
      </c>
      <c r="AX114" s="13" t="s">
        <v>72</v>
      </c>
      <c r="AY114" s="241" t="s">
        <v>120</v>
      </c>
    </row>
    <row r="115" s="14" customFormat="1">
      <c r="A115" s="14"/>
      <c r="B115" s="242"/>
      <c r="C115" s="243"/>
      <c r="D115" s="225" t="s">
        <v>133</v>
      </c>
      <c r="E115" s="244" t="s">
        <v>19</v>
      </c>
      <c r="F115" s="245" t="s">
        <v>144</v>
      </c>
      <c r="G115" s="243"/>
      <c r="H115" s="246">
        <v>1027.6400000000001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133</v>
      </c>
      <c r="AU115" s="252" t="s">
        <v>81</v>
      </c>
      <c r="AV115" s="14" t="s">
        <v>127</v>
      </c>
      <c r="AW115" s="14" t="s">
        <v>33</v>
      </c>
      <c r="AX115" s="14" t="s">
        <v>79</v>
      </c>
      <c r="AY115" s="252" t="s">
        <v>120</v>
      </c>
    </row>
    <row r="116" s="2" customFormat="1">
      <c r="A116" s="38"/>
      <c r="B116" s="39"/>
      <c r="C116" s="212" t="s">
        <v>158</v>
      </c>
      <c r="D116" s="212" t="s">
        <v>122</v>
      </c>
      <c r="E116" s="213" t="s">
        <v>159</v>
      </c>
      <c r="F116" s="214" t="s">
        <v>160</v>
      </c>
      <c r="G116" s="215" t="s">
        <v>125</v>
      </c>
      <c r="H116" s="216">
        <v>15414.6</v>
      </c>
      <c r="I116" s="217"/>
      <c r="J116" s="218">
        <f>ROUND(I116*H116,2)</f>
        <v>0</v>
      </c>
      <c r="K116" s="214" t="s">
        <v>126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127</v>
      </c>
      <c r="AT116" s="223" t="s">
        <v>122</v>
      </c>
      <c r="AU116" s="223" t="s">
        <v>81</v>
      </c>
      <c r="AY116" s="17" t="s">
        <v>120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127</v>
      </c>
      <c r="BM116" s="223" t="s">
        <v>161</v>
      </c>
    </row>
    <row r="117" s="2" customFormat="1">
      <c r="A117" s="38"/>
      <c r="B117" s="39"/>
      <c r="C117" s="40"/>
      <c r="D117" s="225" t="s">
        <v>129</v>
      </c>
      <c r="E117" s="40"/>
      <c r="F117" s="226" t="s">
        <v>162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81</v>
      </c>
    </row>
    <row r="118" s="2" customFormat="1">
      <c r="A118" s="38"/>
      <c r="B118" s="39"/>
      <c r="C118" s="40"/>
      <c r="D118" s="225" t="s">
        <v>131</v>
      </c>
      <c r="E118" s="40"/>
      <c r="F118" s="230" t="s">
        <v>150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131</v>
      </c>
      <c r="AU118" s="17" t="s">
        <v>81</v>
      </c>
    </row>
    <row r="119" s="13" customFormat="1">
      <c r="A119" s="13"/>
      <c r="B119" s="231"/>
      <c r="C119" s="232"/>
      <c r="D119" s="225" t="s">
        <v>133</v>
      </c>
      <c r="E119" s="233" t="s">
        <v>19</v>
      </c>
      <c r="F119" s="234" t="s">
        <v>163</v>
      </c>
      <c r="G119" s="232"/>
      <c r="H119" s="235">
        <v>15414.6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133</v>
      </c>
      <c r="AU119" s="241" t="s">
        <v>81</v>
      </c>
      <c r="AV119" s="13" t="s">
        <v>81</v>
      </c>
      <c r="AW119" s="13" t="s">
        <v>33</v>
      </c>
      <c r="AX119" s="13" t="s">
        <v>79</v>
      </c>
      <c r="AY119" s="241" t="s">
        <v>120</v>
      </c>
    </row>
    <row r="120" s="2" customFormat="1" ht="16.5" customHeight="1">
      <c r="A120" s="38"/>
      <c r="B120" s="39"/>
      <c r="C120" s="212" t="s">
        <v>164</v>
      </c>
      <c r="D120" s="212" t="s">
        <v>122</v>
      </c>
      <c r="E120" s="213" t="s">
        <v>165</v>
      </c>
      <c r="F120" s="214" t="s">
        <v>166</v>
      </c>
      <c r="G120" s="215" t="s">
        <v>125</v>
      </c>
      <c r="H120" s="216">
        <v>1027.6400000000001</v>
      </c>
      <c r="I120" s="217"/>
      <c r="J120" s="218">
        <f>ROUND(I120*H120,2)</f>
        <v>0</v>
      </c>
      <c r="K120" s="214" t="s">
        <v>126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127</v>
      </c>
      <c r="AT120" s="223" t="s">
        <v>122</v>
      </c>
      <c r="AU120" s="223" t="s">
        <v>81</v>
      </c>
      <c r="AY120" s="17" t="s">
        <v>120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127</v>
      </c>
      <c r="BM120" s="223" t="s">
        <v>167</v>
      </c>
    </row>
    <row r="121" s="2" customFormat="1">
      <c r="A121" s="38"/>
      <c r="B121" s="39"/>
      <c r="C121" s="40"/>
      <c r="D121" s="225" t="s">
        <v>129</v>
      </c>
      <c r="E121" s="40"/>
      <c r="F121" s="226" t="s">
        <v>168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81</v>
      </c>
    </row>
    <row r="122" s="2" customFormat="1">
      <c r="A122" s="38"/>
      <c r="B122" s="39"/>
      <c r="C122" s="40"/>
      <c r="D122" s="225" t="s">
        <v>131</v>
      </c>
      <c r="E122" s="40"/>
      <c r="F122" s="230" t="s">
        <v>169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81</v>
      </c>
    </row>
    <row r="123" s="13" customFormat="1">
      <c r="A123" s="13"/>
      <c r="B123" s="231"/>
      <c r="C123" s="232"/>
      <c r="D123" s="225" t="s">
        <v>133</v>
      </c>
      <c r="E123" s="233" t="s">
        <v>19</v>
      </c>
      <c r="F123" s="234" t="s">
        <v>170</v>
      </c>
      <c r="G123" s="232"/>
      <c r="H123" s="235">
        <v>1027.6400000000001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133</v>
      </c>
      <c r="AU123" s="241" t="s">
        <v>81</v>
      </c>
      <c r="AV123" s="13" t="s">
        <v>81</v>
      </c>
      <c r="AW123" s="13" t="s">
        <v>33</v>
      </c>
      <c r="AX123" s="13" t="s">
        <v>79</v>
      </c>
      <c r="AY123" s="241" t="s">
        <v>120</v>
      </c>
    </row>
    <row r="124" s="2" customFormat="1" ht="16.5" customHeight="1">
      <c r="A124" s="38"/>
      <c r="B124" s="39"/>
      <c r="C124" s="212" t="s">
        <v>171</v>
      </c>
      <c r="D124" s="212" t="s">
        <v>122</v>
      </c>
      <c r="E124" s="213" t="s">
        <v>172</v>
      </c>
      <c r="F124" s="214" t="s">
        <v>173</v>
      </c>
      <c r="G124" s="215" t="s">
        <v>174</v>
      </c>
      <c r="H124" s="216">
        <v>1849.752</v>
      </c>
      <c r="I124" s="217"/>
      <c r="J124" s="218">
        <f>ROUND(I124*H124,2)</f>
        <v>0</v>
      </c>
      <c r="K124" s="214" t="s">
        <v>126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127</v>
      </c>
      <c r="AT124" s="223" t="s">
        <v>122</v>
      </c>
      <c r="AU124" s="223" t="s">
        <v>81</v>
      </c>
      <c r="AY124" s="17" t="s">
        <v>120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127</v>
      </c>
      <c r="BM124" s="223" t="s">
        <v>175</v>
      </c>
    </row>
    <row r="125" s="2" customFormat="1">
      <c r="A125" s="38"/>
      <c r="B125" s="39"/>
      <c r="C125" s="40"/>
      <c r="D125" s="225" t="s">
        <v>129</v>
      </c>
      <c r="E125" s="40"/>
      <c r="F125" s="226" t="s">
        <v>176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81</v>
      </c>
    </row>
    <row r="126" s="2" customFormat="1">
      <c r="A126" s="38"/>
      <c r="B126" s="39"/>
      <c r="C126" s="40"/>
      <c r="D126" s="225" t="s">
        <v>131</v>
      </c>
      <c r="E126" s="40"/>
      <c r="F126" s="230" t="s">
        <v>177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81</v>
      </c>
    </row>
    <row r="127" s="13" customFormat="1">
      <c r="A127" s="13"/>
      <c r="B127" s="231"/>
      <c r="C127" s="232"/>
      <c r="D127" s="225" t="s">
        <v>133</v>
      </c>
      <c r="E127" s="233" t="s">
        <v>19</v>
      </c>
      <c r="F127" s="234" t="s">
        <v>178</v>
      </c>
      <c r="G127" s="232"/>
      <c r="H127" s="235">
        <v>1849.752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133</v>
      </c>
      <c r="AU127" s="241" t="s">
        <v>81</v>
      </c>
      <c r="AV127" s="13" t="s">
        <v>81</v>
      </c>
      <c r="AW127" s="13" t="s">
        <v>33</v>
      </c>
      <c r="AX127" s="13" t="s">
        <v>79</v>
      </c>
      <c r="AY127" s="241" t="s">
        <v>120</v>
      </c>
    </row>
    <row r="128" s="2" customFormat="1" ht="16.5" customHeight="1">
      <c r="A128" s="38"/>
      <c r="B128" s="39"/>
      <c r="C128" s="212" t="s">
        <v>179</v>
      </c>
      <c r="D128" s="212" t="s">
        <v>122</v>
      </c>
      <c r="E128" s="213" t="s">
        <v>180</v>
      </c>
      <c r="F128" s="214" t="s">
        <v>181</v>
      </c>
      <c r="G128" s="215" t="s">
        <v>125</v>
      </c>
      <c r="H128" s="216">
        <v>1107.4000000000001</v>
      </c>
      <c r="I128" s="217"/>
      <c r="J128" s="218">
        <f>ROUND(I128*H128,2)</f>
        <v>0</v>
      </c>
      <c r="K128" s="214" t="s">
        <v>126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127</v>
      </c>
      <c r="AT128" s="223" t="s">
        <v>122</v>
      </c>
      <c r="AU128" s="223" t="s">
        <v>81</v>
      </c>
      <c r="AY128" s="17" t="s">
        <v>120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127</v>
      </c>
      <c r="BM128" s="223" t="s">
        <v>182</v>
      </c>
    </row>
    <row r="129" s="2" customFormat="1">
      <c r="A129" s="38"/>
      <c r="B129" s="39"/>
      <c r="C129" s="40"/>
      <c r="D129" s="225" t="s">
        <v>129</v>
      </c>
      <c r="E129" s="40"/>
      <c r="F129" s="226" t="s">
        <v>183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81</v>
      </c>
    </row>
    <row r="130" s="2" customFormat="1">
      <c r="A130" s="38"/>
      <c r="B130" s="39"/>
      <c r="C130" s="40"/>
      <c r="D130" s="225" t="s">
        <v>131</v>
      </c>
      <c r="E130" s="40"/>
      <c r="F130" s="230" t="s">
        <v>184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81</v>
      </c>
    </row>
    <row r="131" s="2" customFormat="1">
      <c r="A131" s="38"/>
      <c r="B131" s="39"/>
      <c r="C131" s="40"/>
      <c r="D131" s="225" t="s">
        <v>185</v>
      </c>
      <c r="E131" s="40"/>
      <c r="F131" s="230" t="s">
        <v>186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81</v>
      </c>
    </row>
    <row r="132" s="13" customFormat="1">
      <c r="A132" s="13"/>
      <c r="B132" s="231"/>
      <c r="C132" s="232"/>
      <c r="D132" s="225" t="s">
        <v>133</v>
      </c>
      <c r="E132" s="233" t="s">
        <v>19</v>
      </c>
      <c r="F132" s="234" t="s">
        <v>187</v>
      </c>
      <c r="G132" s="232"/>
      <c r="H132" s="235">
        <v>87.400000000000006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133</v>
      </c>
      <c r="AU132" s="241" t="s">
        <v>81</v>
      </c>
      <c r="AV132" s="13" t="s">
        <v>81</v>
      </c>
      <c r="AW132" s="13" t="s">
        <v>33</v>
      </c>
      <c r="AX132" s="13" t="s">
        <v>72</v>
      </c>
      <c r="AY132" s="241" t="s">
        <v>120</v>
      </c>
    </row>
    <row r="133" s="13" customFormat="1">
      <c r="A133" s="13"/>
      <c r="B133" s="231"/>
      <c r="C133" s="232"/>
      <c r="D133" s="225" t="s">
        <v>133</v>
      </c>
      <c r="E133" s="233" t="s">
        <v>19</v>
      </c>
      <c r="F133" s="234" t="s">
        <v>188</v>
      </c>
      <c r="G133" s="232"/>
      <c r="H133" s="235">
        <v>452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133</v>
      </c>
      <c r="AU133" s="241" t="s">
        <v>81</v>
      </c>
      <c r="AV133" s="13" t="s">
        <v>81</v>
      </c>
      <c r="AW133" s="13" t="s">
        <v>33</v>
      </c>
      <c r="AX133" s="13" t="s">
        <v>72</v>
      </c>
      <c r="AY133" s="241" t="s">
        <v>120</v>
      </c>
    </row>
    <row r="134" s="13" customFormat="1">
      <c r="A134" s="13"/>
      <c r="B134" s="231"/>
      <c r="C134" s="232"/>
      <c r="D134" s="225" t="s">
        <v>133</v>
      </c>
      <c r="E134" s="233" t="s">
        <v>19</v>
      </c>
      <c r="F134" s="234" t="s">
        <v>189</v>
      </c>
      <c r="G134" s="232"/>
      <c r="H134" s="235">
        <v>568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133</v>
      </c>
      <c r="AU134" s="241" t="s">
        <v>81</v>
      </c>
      <c r="AV134" s="13" t="s">
        <v>81</v>
      </c>
      <c r="AW134" s="13" t="s">
        <v>33</v>
      </c>
      <c r="AX134" s="13" t="s">
        <v>72</v>
      </c>
      <c r="AY134" s="241" t="s">
        <v>120</v>
      </c>
    </row>
    <row r="135" s="14" customFormat="1">
      <c r="A135" s="14"/>
      <c r="B135" s="242"/>
      <c r="C135" s="243"/>
      <c r="D135" s="225" t="s">
        <v>133</v>
      </c>
      <c r="E135" s="244" t="s">
        <v>19</v>
      </c>
      <c r="F135" s="245" t="s">
        <v>144</v>
      </c>
      <c r="G135" s="243"/>
      <c r="H135" s="246">
        <v>1107.4000000000001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133</v>
      </c>
      <c r="AU135" s="252" t="s">
        <v>81</v>
      </c>
      <c r="AV135" s="14" t="s">
        <v>127</v>
      </c>
      <c r="AW135" s="14" t="s">
        <v>33</v>
      </c>
      <c r="AX135" s="14" t="s">
        <v>79</v>
      </c>
      <c r="AY135" s="252" t="s">
        <v>120</v>
      </c>
    </row>
    <row r="136" s="2" customFormat="1" ht="16.5" customHeight="1">
      <c r="A136" s="38"/>
      <c r="B136" s="39"/>
      <c r="C136" s="253" t="s">
        <v>190</v>
      </c>
      <c r="D136" s="253" t="s">
        <v>191</v>
      </c>
      <c r="E136" s="254" t="s">
        <v>192</v>
      </c>
      <c r="F136" s="255" t="s">
        <v>193</v>
      </c>
      <c r="G136" s="256" t="s">
        <v>174</v>
      </c>
      <c r="H136" s="257">
        <v>2214.8000000000002</v>
      </c>
      <c r="I136" s="258"/>
      <c r="J136" s="259">
        <f>ROUND(I136*H136,2)</f>
        <v>0</v>
      </c>
      <c r="K136" s="255" t="s">
        <v>126</v>
      </c>
      <c r="L136" s="260"/>
      <c r="M136" s="261" t="s">
        <v>19</v>
      </c>
      <c r="N136" s="262" t="s">
        <v>43</v>
      </c>
      <c r="O136" s="84"/>
      <c r="P136" s="221">
        <f>O136*H136</f>
        <v>0</v>
      </c>
      <c r="Q136" s="221">
        <v>1</v>
      </c>
      <c r="R136" s="221">
        <f>Q136*H136</f>
        <v>2214.8000000000002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179</v>
      </c>
      <c r="AT136" s="223" t="s">
        <v>191</v>
      </c>
      <c r="AU136" s="223" t="s">
        <v>81</v>
      </c>
      <c r="AY136" s="17" t="s">
        <v>120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127</v>
      </c>
      <c r="BM136" s="223" t="s">
        <v>194</v>
      </c>
    </row>
    <row r="137" s="2" customFormat="1">
      <c r="A137" s="38"/>
      <c r="B137" s="39"/>
      <c r="C137" s="40"/>
      <c r="D137" s="225" t="s">
        <v>129</v>
      </c>
      <c r="E137" s="40"/>
      <c r="F137" s="226" t="s">
        <v>193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81</v>
      </c>
    </row>
    <row r="138" s="2" customFormat="1">
      <c r="A138" s="38"/>
      <c r="B138" s="39"/>
      <c r="C138" s="40"/>
      <c r="D138" s="225" t="s">
        <v>185</v>
      </c>
      <c r="E138" s="40"/>
      <c r="F138" s="230" t="s">
        <v>186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81</v>
      </c>
    </row>
    <row r="139" s="13" customFormat="1">
      <c r="A139" s="13"/>
      <c r="B139" s="231"/>
      <c r="C139" s="232"/>
      <c r="D139" s="225" t="s">
        <v>133</v>
      </c>
      <c r="E139" s="233" t="s">
        <v>19</v>
      </c>
      <c r="F139" s="234" t="s">
        <v>195</v>
      </c>
      <c r="G139" s="232"/>
      <c r="H139" s="235">
        <v>174.80000000000001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133</v>
      </c>
      <c r="AU139" s="241" t="s">
        <v>81</v>
      </c>
      <c r="AV139" s="13" t="s">
        <v>81</v>
      </c>
      <c r="AW139" s="13" t="s">
        <v>33</v>
      </c>
      <c r="AX139" s="13" t="s">
        <v>72</v>
      </c>
      <c r="AY139" s="241" t="s">
        <v>120</v>
      </c>
    </row>
    <row r="140" s="13" customFormat="1">
      <c r="A140" s="13"/>
      <c r="B140" s="231"/>
      <c r="C140" s="232"/>
      <c r="D140" s="225" t="s">
        <v>133</v>
      </c>
      <c r="E140" s="233" t="s">
        <v>19</v>
      </c>
      <c r="F140" s="234" t="s">
        <v>196</v>
      </c>
      <c r="G140" s="232"/>
      <c r="H140" s="235">
        <v>904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133</v>
      </c>
      <c r="AU140" s="241" t="s">
        <v>81</v>
      </c>
      <c r="AV140" s="13" t="s">
        <v>81</v>
      </c>
      <c r="AW140" s="13" t="s">
        <v>33</v>
      </c>
      <c r="AX140" s="13" t="s">
        <v>72</v>
      </c>
      <c r="AY140" s="241" t="s">
        <v>120</v>
      </c>
    </row>
    <row r="141" s="13" customFormat="1">
      <c r="A141" s="13"/>
      <c r="B141" s="231"/>
      <c r="C141" s="232"/>
      <c r="D141" s="225" t="s">
        <v>133</v>
      </c>
      <c r="E141" s="233" t="s">
        <v>19</v>
      </c>
      <c r="F141" s="234" t="s">
        <v>197</v>
      </c>
      <c r="G141" s="232"/>
      <c r="H141" s="235">
        <v>1136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133</v>
      </c>
      <c r="AU141" s="241" t="s">
        <v>81</v>
      </c>
      <c r="AV141" s="13" t="s">
        <v>81</v>
      </c>
      <c r="AW141" s="13" t="s">
        <v>33</v>
      </c>
      <c r="AX141" s="13" t="s">
        <v>72</v>
      </c>
      <c r="AY141" s="241" t="s">
        <v>120</v>
      </c>
    </row>
    <row r="142" s="14" customFormat="1">
      <c r="A142" s="14"/>
      <c r="B142" s="242"/>
      <c r="C142" s="243"/>
      <c r="D142" s="225" t="s">
        <v>133</v>
      </c>
      <c r="E142" s="244" t="s">
        <v>19</v>
      </c>
      <c r="F142" s="245" t="s">
        <v>144</v>
      </c>
      <c r="G142" s="243"/>
      <c r="H142" s="246">
        <v>2214.8000000000002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133</v>
      </c>
      <c r="AU142" s="252" t="s">
        <v>81</v>
      </c>
      <c r="AV142" s="14" t="s">
        <v>127</v>
      </c>
      <c r="AW142" s="14" t="s">
        <v>33</v>
      </c>
      <c r="AX142" s="14" t="s">
        <v>79</v>
      </c>
      <c r="AY142" s="252" t="s">
        <v>120</v>
      </c>
    </row>
    <row r="143" s="2" customFormat="1" ht="16.5" customHeight="1">
      <c r="A143" s="38"/>
      <c r="B143" s="39"/>
      <c r="C143" s="212" t="s">
        <v>198</v>
      </c>
      <c r="D143" s="212" t="s">
        <v>122</v>
      </c>
      <c r="E143" s="213" t="s">
        <v>199</v>
      </c>
      <c r="F143" s="214" t="s">
        <v>200</v>
      </c>
      <c r="G143" s="215" t="s">
        <v>201</v>
      </c>
      <c r="H143" s="216">
        <v>4237.1999999999998</v>
      </c>
      <c r="I143" s="217"/>
      <c r="J143" s="218">
        <f>ROUND(I143*H143,2)</f>
        <v>0</v>
      </c>
      <c r="K143" s="214" t="s">
        <v>126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127</v>
      </c>
      <c r="AT143" s="223" t="s">
        <v>122</v>
      </c>
      <c r="AU143" s="223" t="s">
        <v>81</v>
      </c>
      <c r="AY143" s="17" t="s">
        <v>120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127</v>
      </c>
      <c r="BM143" s="223" t="s">
        <v>202</v>
      </c>
    </row>
    <row r="144" s="2" customFormat="1">
      <c r="A144" s="38"/>
      <c r="B144" s="39"/>
      <c r="C144" s="40"/>
      <c r="D144" s="225" t="s">
        <v>129</v>
      </c>
      <c r="E144" s="40"/>
      <c r="F144" s="226" t="s">
        <v>203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81</v>
      </c>
    </row>
    <row r="145" s="13" customFormat="1">
      <c r="A145" s="13"/>
      <c r="B145" s="231"/>
      <c r="C145" s="232"/>
      <c r="D145" s="225" t="s">
        <v>133</v>
      </c>
      <c r="E145" s="233" t="s">
        <v>19</v>
      </c>
      <c r="F145" s="234" t="s">
        <v>204</v>
      </c>
      <c r="G145" s="232"/>
      <c r="H145" s="235">
        <v>4237.1999999999998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133</v>
      </c>
      <c r="AU145" s="241" t="s">
        <v>81</v>
      </c>
      <c r="AV145" s="13" t="s">
        <v>81</v>
      </c>
      <c r="AW145" s="13" t="s">
        <v>33</v>
      </c>
      <c r="AX145" s="13" t="s">
        <v>79</v>
      </c>
      <c r="AY145" s="241" t="s">
        <v>120</v>
      </c>
    </row>
    <row r="146" s="2" customFormat="1" ht="16.5" customHeight="1">
      <c r="A146" s="38"/>
      <c r="B146" s="39"/>
      <c r="C146" s="212" t="s">
        <v>205</v>
      </c>
      <c r="D146" s="212" t="s">
        <v>122</v>
      </c>
      <c r="E146" s="213" t="s">
        <v>206</v>
      </c>
      <c r="F146" s="214" t="s">
        <v>207</v>
      </c>
      <c r="G146" s="215" t="s">
        <v>201</v>
      </c>
      <c r="H146" s="216">
        <v>2404.3000000000002</v>
      </c>
      <c r="I146" s="217"/>
      <c r="J146" s="218">
        <f>ROUND(I146*H146,2)</f>
        <v>0</v>
      </c>
      <c r="K146" s="214" t="s">
        <v>126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127</v>
      </c>
      <c r="AT146" s="223" t="s">
        <v>122</v>
      </c>
      <c r="AU146" s="223" t="s">
        <v>81</v>
      </c>
      <c r="AY146" s="17" t="s">
        <v>120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127</v>
      </c>
      <c r="BM146" s="223" t="s">
        <v>208</v>
      </c>
    </row>
    <row r="147" s="2" customFormat="1">
      <c r="A147" s="38"/>
      <c r="B147" s="39"/>
      <c r="C147" s="40"/>
      <c r="D147" s="225" t="s">
        <v>129</v>
      </c>
      <c r="E147" s="40"/>
      <c r="F147" s="226" t="s">
        <v>209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81</v>
      </c>
    </row>
    <row r="148" s="2" customFormat="1">
      <c r="A148" s="38"/>
      <c r="B148" s="39"/>
      <c r="C148" s="40"/>
      <c r="D148" s="225" t="s">
        <v>131</v>
      </c>
      <c r="E148" s="40"/>
      <c r="F148" s="230" t="s">
        <v>210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81</v>
      </c>
    </row>
    <row r="149" s="13" customFormat="1">
      <c r="A149" s="13"/>
      <c r="B149" s="231"/>
      <c r="C149" s="232"/>
      <c r="D149" s="225" t="s">
        <v>133</v>
      </c>
      <c r="E149" s="233" t="s">
        <v>19</v>
      </c>
      <c r="F149" s="234" t="s">
        <v>211</v>
      </c>
      <c r="G149" s="232"/>
      <c r="H149" s="235">
        <v>2404.3000000000002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133</v>
      </c>
      <c r="AU149" s="241" t="s">
        <v>81</v>
      </c>
      <c r="AV149" s="13" t="s">
        <v>81</v>
      </c>
      <c r="AW149" s="13" t="s">
        <v>33</v>
      </c>
      <c r="AX149" s="13" t="s">
        <v>79</v>
      </c>
      <c r="AY149" s="241" t="s">
        <v>120</v>
      </c>
    </row>
    <row r="150" s="2" customFormat="1" ht="16.5" customHeight="1">
      <c r="A150" s="38"/>
      <c r="B150" s="39"/>
      <c r="C150" s="212" t="s">
        <v>212</v>
      </c>
      <c r="D150" s="212" t="s">
        <v>122</v>
      </c>
      <c r="E150" s="213" t="s">
        <v>213</v>
      </c>
      <c r="F150" s="214" t="s">
        <v>214</v>
      </c>
      <c r="G150" s="215" t="s">
        <v>201</v>
      </c>
      <c r="H150" s="216">
        <v>692.5</v>
      </c>
      <c r="I150" s="217"/>
      <c r="J150" s="218">
        <f>ROUND(I150*H150,2)</f>
        <v>0</v>
      </c>
      <c r="K150" s="214" t="s">
        <v>126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127</v>
      </c>
      <c r="AT150" s="223" t="s">
        <v>122</v>
      </c>
      <c r="AU150" s="223" t="s">
        <v>81</v>
      </c>
      <c r="AY150" s="17" t="s">
        <v>120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127</v>
      </c>
      <c r="BM150" s="223" t="s">
        <v>215</v>
      </c>
    </row>
    <row r="151" s="2" customFormat="1">
      <c r="A151" s="38"/>
      <c r="B151" s="39"/>
      <c r="C151" s="40"/>
      <c r="D151" s="225" t="s">
        <v>129</v>
      </c>
      <c r="E151" s="40"/>
      <c r="F151" s="226" t="s">
        <v>216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81</v>
      </c>
    </row>
    <row r="152" s="2" customFormat="1">
      <c r="A152" s="38"/>
      <c r="B152" s="39"/>
      <c r="C152" s="40"/>
      <c r="D152" s="225" t="s">
        <v>131</v>
      </c>
      <c r="E152" s="40"/>
      <c r="F152" s="230" t="s">
        <v>217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81</v>
      </c>
    </row>
    <row r="153" s="13" customFormat="1">
      <c r="A153" s="13"/>
      <c r="B153" s="231"/>
      <c r="C153" s="232"/>
      <c r="D153" s="225" t="s">
        <v>133</v>
      </c>
      <c r="E153" s="233" t="s">
        <v>19</v>
      </c>
      <c r="F153" s="234" t="s">
        <v>218</v>
      </c>
      <c r="G153" s="232"/>
      <c r="H153" s="235">
        <v>692.5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133</v>
      </c>
      <c r="AU153" s="241" t="s">
        <v>81</v>
      </c>
      <c r="AV153" s="13" t="s">
        <v>81</v>
      </c>
      <c r="AW153" s="13" t="s">
        <v>33</v>
      </c>
      <c r="AX153" s="13" t="s">
        <v>79</v>
      </c>
      <c r="AY153" s="241" t="s">
        <v>120</v>
      </c>
    </row>
    <row r="154" s="2" customFormat="1" ht="16.5" customHeight="1">
      <c r="A154" s="38"/>
      <c r="B154" s="39"/>
      <c r="C154" s="253" t="s">
        <v>219</v>
      </c>
      <c r="D154" s="253" t="s">
        <v>191</v>
      </c>
      <c r="E154" s="254" t="s">
        <v>220</v>
      </c>
      <c r="F154" s="255" t="s">
        <v>221</v>
      </c>
      <c r="G154" s="256" t="s">
        <v>125</v>
      </c>
      <c r="H154" s="257">
        <v>69.25</v>
      </c>
      <c r="I154" s="258"/>
      <c r="J154" s="259">
        <f>ROUND(I154*H154,2)</f>
        <v>0</v>
      </c>
      <c r="K154" s="255" t="s">
        <v>126</v>
      </c>
      <c r="L154" s="260"/>
      <c r="M154" s="261" t="s">
        <v>19</v>
      </c>
      <c r="N154" s="262" t="s">
        <v>43</v>
      </c>
      <c r="O154" s="84"/>
      <c r="P154" s="221">
        <f>O154*H154</f>
        <v>0</v>
      </c>
      <c r="Q154" s="221">
        <v>0.20999999999999999</v>
      </c>
      <c r="R154" s="221">
        <f>Q154*H154</f>
        <v>14.542499999999999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179</v>
      </c>
      <c r="AT154" s="223" t="s">
        <v>191</v>
      </c>
      <c r="AU154" s="223" t="s">
        <v>81</v>
      </c>
      <c r="AY154" s="17" t="s">
        <v>120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79</v>
      </c>
      <c r="BK154" s="224">
        <f>ROUND(I154*H154,2)</f>
        <v>0</v>
      </c>
      <c r="BL154" s="17" t="s">
        <v>127</v>
      </c>
      <c r="BM154" s="223" t="s">
        <v>222</v>
      </c>
    </row>
    <row r="155" s="2" customFormat="1">
      <c r="A155" s="38"/>
      <c r="B155" s="39"/>
      <c r="C155" s="40"/>
      <c r="D155" s="225" t="s">
        <v>129</v>
      </c>
      <c r="E155" s="40"/>
      <c r="F155" s="226" t="s">
        <v>221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81</v>
      </c>
    </row>
    <row r="156" s="13" customFormat="1">
      <c r="A156" s="13"/>
      <c r="B156" s="231"/>
      <c r="C156" s="232"/>
      <c r="D156" s="225" t="s">
        <v>133</v>
      </c>
      <c r="E156" s="233" t="s">
        <v>19</v>
      </c>
      <c r="F156" s="234" t="s">
        <v>223</v>
      </c>
      <c r="G156" s="232"/>
      <c r="H156" s="235">
        <v>69.25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133</v>
      </c>
      <c r="AU156" s="241" t="s">
        <v>81</v>
      </c>
      <c r="AV156" s="13" t="s">
        <v>81</v>
      </c>
      <c r="AW156" s="13" t="s">
        <v>33</v>
      </c>
      <c r="AX156" s="13" t="s">
        <v>79</v>
      </c>
      <c r="AY156" s="241" t="s">
        <v>120</v>
      </c>
    </row>
    <row r="157" s="2" customFormat="1" ht="16.5" customHeight="1">
      <c r="A157" s="38"/>
      <c r="B157" s="39"/>
      <c r="C157" s="212" t="s">
        <v>224</v>
      </c>
      <c r="D157" s="212" t="s">
        <v>122</v>
      </c>
      <c r="E157" s="213" t="s">
        <v>225</v>
      </c>
      <c r="F157" s="214" t="s">
        <v>226</v>
      </c>
      <c r="G157" s="215" t="s">
        <v>201</v>
      </c>
      <c r="H157" s="216">
        <v>692.5</v>
      </c>
      <c r="I157" s="217"/>
      <c r="J157" s="218">
        <f>ROUND(I157*H157,2)</f>
        <v>0</v>
      </c>
      <c r="K157" s="214" t="s">
        <v>126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127</v>
      </c>
      <c r="AT157" s="223" t="s">
        <v>122</v>
      </c>
      <c r="AU157" s="223" t="s">
        <v>81</v>
      </c>
      <c r="AY157" s="17" t="s">
        <v>120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79</v>
      </c>
      <c r="BK157" s="224">
        <f>ROUND(I157*H157,2)</f>
        <v>0</v>
      </c>
      <c r="BL157" s="17" t="s">
        <v>127</v>
      </c>
      <c r="BM157" s="223" t="s">
        <v>227</v>
      </c>
    </row>
    <row r="158" s="2" customFormat="1">
      <c r="A158" s="38"/>
      <c r="B158" s="39"/>
      <c r="C158" s="40"/>
      <c r="D158" s="225" t="s">
        <v>129</v>
      </c>
      <c r="E158" s="40"/>
      <c r="F158" s="226" t="s">
        <v>228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81</v>
      </c>
    </row>
    <row r="159" s="2" customFormat="1">
      <c r="A159" s="38"/>
      <c r="B159" s="39"/>
      <c r="C159" s="40"/>
      <c r="D159" s="225" t="s">
        <v>131</v>
      </c>
      <c r="E159" s="40"/>
      <c r="F159" s="230" t="s">
        <v>229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81</v>
      </c>
    </row>
    <row r="160" s="13" customFormat="1">
      <c r="A160" s="13"/>
      <c r="B160" s="231"/>
      <c r="C160" s="232"/>
      <c r="D160" s="225" t="s">
        <v>133</v>
      </c>
      <c r="E160" s="233" t="s">
        <v>19</v>
      </c>
      <c r="F160" s="234" t="s">
        <v>230</v>
      </c>
      <c r="G160" s="232"/>
      <c r="H160" s="235">
        <v>692.5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133</v>
      </c>
      <c r="AU160" s="241" t="s">
        <v>81</v>
      </c>
      <c r="AV160" s="13" t="s">
        <v>81</v>
      </c>
      <c r="AW160" s="13" t="s">
        <v>33</v>
      </c>
      <c r="AX160" s="13" t="s">
        <v>79</v>
      </c>
      <c r="AY160" s="241" t="s">
        <v>120</v>
      </c>
    </row>
    <row r="161" s="2" customFormat="1" ht="16.5" customHeight="1">
      <c r="A161" s="38"/>
      <c r="B161" s="39"/>
      <c r="C161" s="253" t="s">
        <v>8</v>
      </c>
      <c r="D161" s="253" t="s">
        <v>191</v>
      </c>
      <c r="E161" s="254" t="s">
        <v>231</v>
      </c>
      <c r="F161" s="255" t="s">
        <v>232</v>
      </c>
      <c r="G161" s="256" t="s">
        <v>233</v>
      </c>
      <c r="H161" s="257">
        <v>27.699999999999999</v>
      </c>
      <c r="I161" s="258"/>
      <c r="J161" s="259">
        <f>ROUND(I161*H161,2)</f>
        <v>0</v>
      </c>
      <c r="K161" s="255" t="s">
        <v>126</v>
      </c>
      <c r="L161" s="260"/>
      <c r="M161" s="261" t="s">
        <v>19</v>
      </c>
      <c r="N161" s="262" t="s">
        <v>43</v>
      </c>
      <c r="O161" s="84"/>
      <c r="P161" s="221">
        <f>O161*H161</f>
        <v>0</v>
      </c>
      <c r="Q161" s="221">
        <v>0.001</v>
      </c>
      <c r="R161" s="221">
        <f>Q161*H161</f>
        <v>0.027699999999999999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179</v>
      </c>
      <c r="AT161" s="223" t="s">
        <v>191</v>
      </c>
      <c r="AU161" s="223" t="s">
        <v>81</v>
      </c>
      <c r="AY161" s="17" t="s">
        <v>120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79</v>
      </c>
      <c r="BK161" s="224">
        <f>ROUND(I161*H161,2)</f>
        <v>0</v>
      </c>
      <c r="BL161" s="17" t="s">
        <v>127</v>
      </c>
      <c r="BM161" s="223" t="s">
        <v>234</v>
      </c>
    </row>
    <row r="162" s="2" customFormat="1">
      <c r="A162" s="38"/>
      <c r="B162" s="39"/>
      <c r="C162" s="40"/>
      <c r="D162" s="225" t="s">
        <v>129</v>
      </c>
      <c r="E162" s="40"/>
      <c r="F162" s="226" t="s">
        <v>232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81</v>
      </c>
    </row>
    <row r="163" s="13" customFormat="1">
      <c r="A163" s="13"/>
      <c r="B163" s="231"/>
      <c r="C163" s="232"/>
      <c r="D163" s="225" t="s">
        <v>133</v>
      </c>
      <c r="E163" s="233" t="s">
        <v>19</v>
      </c>
      <c r="F163" s="234" t="s">
        <v>235</v>
      </c>
      <c r="G163" s="232"/>
      <c r="H163" s="235">
        <v>27.699999999999999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133</v>
      </c>
      <c r="AU163" s="241" t="s">
        <v>81</v>
      </c>
      <c r="AV163" s="13" t="s">
        <v>81</v>
      </c>
      <c r="AW163" s="13" t="s">
        <v>33</v>
      </c>
      <c r="AX163" s="13" t="s">
        <v>79</v>
      </c>
      <c r="AY163" s="241" t="s">
        <v>120</v>
      </c>
    </row>
    <row r="164" s="12" customFormat="1" ht="22.8" customHeight="1">
      <c r="A164" s="12"/>
      <c r="B164" s="196"/>
      <c r="C164" s="197"/>
      <c r="D164" s="198" t="s">
        <v>71</v>
      </c>
      <c r="E164" s="210" t="s">
        <v>158</v>
      </c>
      <c r="F164" s="210" t="s">
        <v>236</v>
      </c>
      <c r="G164" s="197"/>
      <c r="H164" s="197"/>
      <c r="I164" s="200"/>
      <c r="J164" s="211">
        <f>BK164</f>
        <v>0</v>
      </c>
      <c r="K164" s="197"/>
      <c r="L164" s="202"/>
      <c r="M164" s="203"/>
      <c r="N164" s="204"/>
      <c r="O164" s="204"/>
      <c r="P164" s="205">
        <f>SUM(P165:P191)</f>
        <v>0</v>
      </c>
      <c r="Q164" s="204"/>
      <c r="R164" s="205">
        <f>SUM(R165:R191)</f>
        <v>4234.1138991999997</v>
      </c>
      <c r="S164" s="204"/>
      <c r="T164" s="206">
        <f>SUM(T165:T191)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79</v>
      </c>
      <c r="AT164" s="208" t="s">
        <v>71</v>
      </c>
      <c r="AU164" s="208" t="s">
        <v>79</v>
      </c>
      <c r="AY164" s="207" t="s">
        <v>120</v>
      </c>
      <c r="BK164" s="209">
        <f>SUM(BK165:BK191)</f>
        <v>0</v>
      </c>
    </row>
    <row r="165" s="2" customFormat="1" ht="16.5" customHeight="1">
      <c r="A165" s="38"/>
      <c r="B165" s="39"/>
      <c r="C165" s="212" t="s">
        <v>237</v>
      </c>
      <c r="D165" s="212" t="s">
        <v>122</v>
      </c>
      <c r="E165" s="213" t="s">
        <v>238</v>
      </c>
      <c r="F165" s="214" t="s">
        <v>239</v>
      </c>
      <c r="G165" s="215" t="s">
        <v>201</v>
      </c>
      <c r="H165" s="216">
        <v>4492.3999999999996</v>
      </c>
      <c r="I165" s="217"/>
      <c r="J165" s="218">
        <f>ROUND(I165*H165,2)</f>
        <v>0</v>
      </c>
      <c r="K165" s="214" t="s">
        <v>126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0.34499999999999997</v>
      </c>
      <c r="R165" s="221">
        <f>Q165*H165</f>
        <v>1549.8779999999997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127</v>
      </c>
      <c r="AT165" s="223" t="s">
        <v>122</v>
      </c>
      <c r="AU165" s="223" t="s">
        <v>81</v>
      </c>
      <c r="AY165" s="17" t="s">
        <v>120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79</v>
      </c>
      <c r="BK165" s="224">
        <f>ROUND(I165*H165,2)</f>
        <v>0</v>
      </c>
      <c r="BL165" s="17" t="s">
        <v>127</v>
      </c>
      <c r="BM165" s="223" t="s">
        <v>240</v>
      </c>
    </row>
    <row r="166" s="2" customFormat="1">
      <c r="A166" s="38"/>
      <c r="B166" s="39"/>
      <c r="C166" s="40"/>
      <c r="D166" s="225" t="s">
        <v>129</v>
      </c>
      <c r="E166" s="40"/>
      <c r="F166" s="226" t="s">
        <v>241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81</v>
      </c>
    </row>
    <row r="167" s="13" customFormat="1">
      <c r="A167" s="13"/>
      <c r="B167" s="231"/>
      <c r="C167" s="232"/>
      <c r="D167" s="225" t="s">
        <v>133</v>
      </c>
      <c r="E167" s="233" t="s">
        <v>19</v>
      </c>
      <c r="F167" s="234" t="s">
        <v>242</v>
      </c>
      <c r="G167" s="232"/>
      <c r="H167" s="235">
        <v>2404.3000000000002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133</v>
      </c>
      <c r="AU167" s="241" t="s">
        <v>81</v>
      </c>
      <c r="AV167" s="13" t="s">
        <v>81</v>
      </c>
      <c r="AW167" s="13" t="s">
        <v>33</v>
      </c>
      <c r="AX167" s="13" t="s">
        <v>72</v>
      </c>
      <c r="AY167" s="241" t="s">
        <v>120</v>
      </c>
    </row>
    <row r="168" s="13" customFormat="1">
      <c r="A168" s="13"/>
      <c r="B168" s="231"/>
      <c r="C168" s="232"/>
      <c r="D168" s="225" t="s">
        <v>133</v>
      </c>
      <c r="E168" s="233" t="s">
        <v>19</v>
      </c>
      <c r="F168" s="234" t="s">
        <v>243</v>
      </c>
      <c r="G168" s="232"/>
      <c r="H168" s="235">
        <v>2088.0999999999999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133</v>
      </c>
      <c r="AU168" s="241" t="s">
        <v>81</v>
      </c>
      <c r="AV168" s="13" t="s">
        <v>81</v>
      </c>
      <c r="AW168" s="13" t="s">
        <v>33</v>
      </c>
      <c r="AX168" s="13" t="s">
        <v>72</v>
      </c>
      <c r="AY168" s="241" t="s">
        <v>120</v>
      </c>
    </row>
    <row r="169" s="14" customFormat="1">
      <c r="A169" s="14"/>
      <c r="B169" s="242"/>
      <c r="C169" s="243"/>
      <c r="D169" s="225" t="s">
        <v>133</v>
      </c>
      <c r="E169" s="244" t="s">
        <v>19</v>
      </c>
      <c r="F169" s="245" t="s">
        <v>144</v>
      </c>
      <c r="G169" s="243"/>
      <c r="H169" s="246">
        <v>4492.3999999999996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133</v>
      </c>
      <c r="AU169" s="252" t="s">
        <v>81</v>
      </c>
      <c r="AV169" s="14" t="s">
        <v>127</v>
      </c>
      <c r="AW169" s="14" t="s">
        <v>33</v>
      </c>
      <c r="AX169" s="14" t="s">
        <v>79</v>
      </c>
      <c r="AY169" s="252" t="s">
        <v>120</v>
      </c>
    </row>
    <row r="170" s="2" customFormat="1" ht="16.5" customHeight="1">
      <c r="A170" s="38"/>
      <c r="B170" s="39"/>
      <c r="C170" s="212" t="s">
        <v>244</v>
      </c>
      <c r="D170" s="212" t="s">
        <v>122</v>
      </c>
      <c r="E170" s="213" t="s">
        <v>245</v>
      </c>
      <c r="F170" s="214" t="s">
        <v>246</v>
      </c>
      <c r="G170" s="215" t="s">
        <v>201</v>
      </c>
      <c r="H170" s="216">
        <v>4808.6000000000004</v>
      </c>
      <c r="I170" s="217"/>
      <c r="J170" s="218">
        <f>ROUND(I170*H170,2)</f>
        <v>0</v>
      </c>
      <c r="K170" s="214" t="s">
        <v>126</v>
      </c>
      <c r="L170" s="44"/>
      <c r="M170" s="219" t="s">
        <v>19</v>
      </c>
      <c r="N170" s="220" t="s">
        <v>43</v>
      </c>
      <c r="O170" s="84"/>
      <c r="P170" s="221">
        <f>O170*H170</f>
        <v>0</v>
      </c>
      <c r="Q170" s="221">
        <v>0.46000000000000002</v>
      </c>
      <c r="R170" s="221">
        <f>Q170*H170</f>
        <v>2211.9560000000001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127</v>
      </c>
      <c r="AT170" s="223" t="s">
        <v>122</v>
      </c>
      <c r="AU170" s="223" t="s">
        <v>81</v>
      </c>
      <c r="AY170" s="17" t="s">
        <v>120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79</v>
      </c>
      <c r="BK170" s="224">
        <f>ROUND(I170*H170,2)</f>
        <v>0</v>
      </c>
      <c r="BL170" s="17" t="s">
        <v>127</v>
      </c>
      <c r="BM170" s="223" t="s">
        <v>247</v>
      </c>
    </row>
    <row r="171" s="2" customFormat="1">
      <c r="A171" s="38"/>
      <c r="B171" s="39"/>
      <c r="C171" s="40"/>
      <c r="D171" s="225" t="s">
        <v>129</v>
      </c>
      <c r="E171" s="40"/>
      <c r="F171" s="226" t="s">
        <v>248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81</v>
      </c>
    </row>
    <row r="172" s="13" customFormat="1">
      <c r="A172" s="13"/>
      <c r="B172" s="231"/>
      <c r="C172" s="232"/>
      <c r="D172" s="225" t="s">
        <v>133</v>
      </c>
      <c r="E172" s="233" t="s">
        <v>19</v>
      </c>
      <c r="F172" s="234" t="s">
        <v>249</v>
      </c>
      <c r="G172" s="232"/>
      <c r="H172" s="235">
        <v>4808.6000000000004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133</v>
      </c>
      <c r="AU172" s="241" t="s">
        <v>81</v>
      </c>
      <c r="AV172" s="13" t="s">
        <v>81</v>
      </c>
      <c r="AW172" s="13" t="s">
        <v>33</v>
      </c>
      <c r="AX172" s="13" t="s">
        <v>79</v>
      </c>
      <c r="AY172" s="241" t="s">
        <v>120</v>
      </c>
    </row>
    <row r="173" s="2" customFormat="1" ht="16.5" customHeight="1">
      <c r="A173" s="38"/>
      <c r="B173" s="39"/>
      <c r="C173" s="212" t="s">
        <v>250</v>
      </c>
      <c r="D173" s="212" t="s">
        <v>122</v>
      </c>
      <c r="E173" s="213" t="s">
        <v>251</v>
      </c>
      <c r="F173" s="214" t="s">
        <v>252</v>
      </c>
      <c r="G173" s="215" t="s">
        <v>201</v>
      </c>
      <c r="H173" s="216">
        <v>1825.9000000000001</v>
      </c>
      <c r="I173" s="217"/>
      <c r="J173" s="218">
        <f>ROUND(I173*H173,2)</f>
        <v>0</v>
      </c>
      <c r="K173" s="214" t="s">
        <v>126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0.15826000000000001</v>
      </c>
      <c r="R173" s="221">
        <f>Q173*H173</f>
        <v>288.96693400000004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127</v>
      </c>
      <c r="AT173" s="223" t="s">
        <v>122</v>
      </c>
      <c r="AU173" s="223" t="s">
        <v>81</v>
      </c>
      <c r="AY173" s="17" t="s">
        <v>120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127</v>
      </c>
      <c r="BM173" s="223" t="s">
        <v>253</v>
      </c>
    </row>
    <row r="174" s="2" customFormat="1">
      <c r="A174" s="38"/>
      <c r="B174" s="39"/>
      <c r="C174" s="40"/>
      <c r="D174" s="225" t="s">
        <v>129</v>
      </c>
      <c r="E174" s="40"/>
      <c r="F174" s="226" t="s">
        <v>254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81</v>
      </c>
    </row>
    <row r="175" s="2" customFormat="1">
      <c r="A175" s="38"/>
      <c r="B175" s="39"/>
      <c r="C175" s="40"/>
      <c r="D175" s="225" t="s">
        <v>131</v>
      </c>
      <c r="E175" s="40"/>
      <c r="F175" s="230" t="s">
        <v>255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131</v>
      </c>
      <c r="AU175" s="17" t="s">
        <v>81</v>
      </c>
    </row>
    <row r="176" s="13" customFormat="1">
      <c r="A176" s="13"/>
      <c r="B176" s="231"/>
      <c r="C176" s="232"/>
      <c r="D176" s="225" t="s">
        <v>133</v>
      </c>
      <c r="E176" s="233" t="s">
        <v>19</v>
      </c>
      <c r="F176" s="234" t="s">
        <v>256</v>
      </c>
      <c r="G176" s="232"/>
      <c r="H176" s="235">
        <v>1825.9000000000001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133</v>
      </c>
      <c r="AU176" s="241" t="s">
        <v>81</v>
      </c>
      <c r="AV176" s="13" t="s">
        <v>81</v>
      </c>
      <c r="AW176" s="13" t="s">
        <v>33</v>
      </c>
      <c r="AX176" s="13" t="s">
        <v>79</v>
      </c>
      <c r="AY176" s="241" t="s">
        <v>120</v>
      </c>
    </row>
    <row r="177" s="2" customFormat="1" ht="16.5" customHeight="1">
      <c r="A177" s="38"/>
      <c r="B177" s="39"/>
      <c r="C177" s="212" t="s">
        <v>257</v>
      </c>
      <c r="D177" s="212" t="s">
        <v>122</v>
      </c>
      <c r="E177" s="213" t="s">
        <v>258</v>
      </c>
      <c r="F177" s="214" t="s">
        <v>259</v>
      </c>
      <c r="G177" s="215" t="s">
        <v>125</v>
      </c>
      <c r="H177" s="216">
        <v>43.380000000000003</v>
      </c>
      <c r="I177" s="217"/>
      <c r="J177" s="218">
        <f>ROUND(I177*H177,2)</f>
        <v>0</v>
      </c>
      <c r="K177" s="214" t="s">
        <v>126</v>
      </c>
      <c r="L177" s="44"/>
      <c r="M177" s="219" t="s">
        <v>19</v>
      </c>
      <c r="N177" s="220" t="s">
        <v>43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127</v>
      </c>
      <c r="AT177" s="223" t="s">
        <v>122</v>
      </c>
      <c r="AU177" s="223" t="s">
        <v>81</v>
      </c>
      <c r="AY177" s="17" t="s">
        <v>120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79</v>
      </c>
      <c r="BK177" s="224">
        <f>ROUND(I177*H177,2)</f>
        <v>0</v>
      </c>
      <c r="BL177" s="17" t="s">
        <v>127</v>
      </c>
      <c r="BM177" s="223" t="s">
        <v>260</v>
      </c>
    </row>
    <row r="178" s="2" customFormat="1">
      <c r="A178" s="38"/>
      <c r="B178" s="39"/>
      <c r="C178" s="40"/>
      <c r="D178" s="225" t="s">
        <v>129</v>
      </c>
      <c r="E178" s="40"/>
      <c r="F178" s="226" t="s">
        <v>261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81</v>
      </c>
    </row>
    <row r="179" s="2" customFormat="1">
      <c r="A179" s="38"/>
      <c r="B179" s="39"/>
      <c r="C179" s="40"/>
      <c r="D179" s="225" t="s">
        <v>131</v>
      </c>
      <c r="E179" s="40"/>
      <c r="F179" s="230" t="s">
        <v>262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131</v>
      </c>
      <c r="AU179" s="17" t="s">
        <v>81</v>
      </c>
    </row>
    <row r="180" s="2" customFormat="1">
      <c r="A180" s="38"/>
      <c r="B180" s="39"/>
      <c r="C180" s="40"/>
      <c r="D180" s="225" t="s">
        <v>185</v>
      </c>
      <c r="E180" s="40"/>
      <c r="F180" s="230" t="s">
        <v>263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81</v>
      </c>
    </row>
    <row r="181" s="13" customFormat="1">
      <c r="A181" s="13"/>
      <c r="B181" s="231"/>
      <c r="C181" s="232"/>
      <c r="D181" s="225" t="s">
        <v>133</v>
      </c>
      <c r="E181" s="233" t="s">
        <v>19</v>
      </c>
      <c r="F181" s="234" t="s">
        <v>264</v>
      </c>
      <c r="G181" s="232"/>
      <c r="H181" s="235">
        <v>43.380000000000003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133</v>
      </c>
      <c r="AU181" s="241" t="s">
        <v>81</v>
      </c>
      <c r="AV181" s="13" t="s">
        <v>81</v>
      </c>
      <c r="AW181" s="13" t="s">
        <v>33</v>
      </c>
      <c r="AX181" s="13" t="s">
        <v>79</v>
      </c>
      <c r="AY181" s="241" t="s">
        <v>120</v>
      </c>
    </row>
    <row r="182" s="2" customFormat="1" ht="16.5" customHeight="1">
      <c r="A182" s="38"/>
      <c r="B182" s="39"/>
      <c r="C182" s="212" t="s">
        <v>265</v>
      </c>
      <c r="D182" s="212" t="s">
        <v>122</v>
      </c>
      <c r="E182" s="213" t="s">
        <v>266</v>
      </c>
      <c r="F182" s="214" t="s">
        <v>267</v>
      </c>
      <c r="G182" s="215" t="s">
        <v>201</v>
      </c>
      <c r="H182" s="216">
        <v>1825.9000000000001</v>
      </c>
      <c r="I182" s="217"/>
      <c r="J182" s="218">
        <f>ROUND(I182*H182,2)</f>
        <v>0</v>
      </c>
      <c r="K182" s="214" t="s">
        <v>126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0.00034000000000000002</v>
      </c>
      <c r="R182" s="221">
        <f>Q182*H182</f>
        <v>0.62080600000000008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127</v>
      </c>
      <c r="AT182" s="223" t="s">
        <v>122</v>
      </c>
      <c r="AU182" s="223" t="s">
        <v>81</v>
      </c>
      <c r="AY182" s="17" t="s">
        <v>120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127</v>
      </c>
      <c r="BM182" s="223" t="s">
        <v>268</v>
      </c>
    </row>
    <row r="183" s="2" customFormat="1">
      <c r="A183" s="38"/>
      <c r="B183" s="39"/>
      <c r="C183" s="40"/>
      <c r="D183" s="225" t="s">
        <v>129</v>
      </c>
      <c r="E183" s="40"/>
      <c r="F183" s="226" t="s">
        <v>269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81</v>
      </c>
    </row>
    <row r="184" s="2" customFormat="1">
      <c r="A184" s="38"/>
      <c r="B184" s="39"/>
      <c r="C184" s="40"/>
      <c r="D184" s="225" t="s">
        <v>131</v>
      </c>
      <c r="E184" s="40"/>
      <c r="F184" s="230" t="s">
        <v>270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131</v>
      </c>
      <c r="AU184" s="17" t="s">
        <v>81</v>
      </c>
    </row>
    <row r="185" s="13" customFormat="1">
      <c r="A185" s="13"/>
      <c r="B185" s="231"/>
      <c r="C185" s="232"/>
      <c r="D185" s="225" t="s">
        <v>133</v>
      </c>
      <c r="E185" s="233" t="s">
        <v>19</v>
      </c>
      <c r="F185" s="234" t="s">
        <v>271</v>
      </c>
      <c r="G185" s="232"/>
      <c r="H185" s="235">
        <v>1825.9000000000001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133</v>
      </c>
      <c r="AU185" s="241" t="s">
        <v>81</v>
      </c>
      <c r="AV185" s="13" t="s">
        <v>81</v>
      </c>
      <c r="AW185" s="13" t="s">
        <v>33</v>
      </c>
      <c r="AX185" s="13" t="s">
        <v>79</v>
      </c>
      <c r="AY185" s="241" t="s">
        <v>120</v>
      </c>
    </row>
    <row r="186" s="2" customFormat="1" ht="16.5" customHeight="1">
      <c r="A186" s="38"/>
      <c r="B186" s="39"/>
      <c r="C186" s="212" t="s">
        <v>7</v>
      </c>
      <c r="D186" s="212" t="s">
        <v>122</v>
      </c>
      <c r="E186" s="213" t="s">
        <v>272</v>
      </c>
      <c r="F186" s="214" t="s">
        <v>273</v>
      </c>
      <c r="G186" s="215" t="s">
        <v>201</v>
      </c>
      <c r="H186" s="216">
        <v>1755.98</v>
      </c>
      <c r="I186" s="217"/>
      <c r="J186" s="218">
        <f>ROUND(I186*H186,2)</f>
        <v>0</v>
      </c>
      <c r="K186" s="214" t="s">
        <v>126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0.00031</v>
      </c>
      <c r="R186" s="221">
        <f>Q186*H186</f>
        <v>0.5443538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127</v>
      </c>
      <c r="AT186" s="223" t="s">
        <v>122</v>
      </c>
      <c r="AU186" s="223" t="s">
        <v>81</v>
      </c>
      <c r="AY186" s="17" t="s">
        <v>120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79</v>
      </c>
      <c r="BK186" s="224">
        <f>ROUND(I186*H186,2)</f>
        <v>0</v>
      </c>
      <c r="BL186" s="17" t="s">
        <v>127</v>
      </c>
      <c r="BM186" s="223" t="s">
        <v>274</v>
      </c>
    </row>
    <row r="187" s="2" customFormat="1">
      <c r="A187" s="38"/>
      <c r="B187" s="39"/>
      <c r="C187" s="40"/>
      <c r="D187" s="225" t="s">
        <v>129</v>
      </c>
      <c r="E187" s="40"/>
      <c r="F187" s="226" t="s">
        <v>275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81</v>
      </c>
    </row>
    <row r="188" s="13" customFormat="1">
      <c r="A188" s="13"/>
      <c r="B188" s="231"/>
      <c r="C188" s="232"/>
      <c r="D188" s="225" t="s">
        <v>133</v>
      </c>
      <c r="E188" s="233" t="s">
        <v>19</v>
      </c>
      <c r="F188" s="234" t="s">
        <v>276</v>
      </c>
      <c r="G188" s="232"/>
      <c r="H188" s="235">
        <v>1755.98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133</v>
      </c>
      <c r="AU188" s="241" t="s">
        <v>81</v>
      </c>
      <c r="AV188" s="13" t="s">
        <v>81</v>
      </c>
      <c r="AW188" s="13" t="s">
        <v>33</v>
      </c>
      <c r="AX188" s="13" t="s">
        <v>79</v>
      </c>
      <c r="AY188" s="241" t="s">
        <v>120</v>
      </c>
    </row>
    <row r="189" s="2" customFormat="1" ht="16.5" customHeight="1">
      <c r="A189" s="38"/>
      <c r="B189" s="39"/>
      <c r="C189" s="212" t="s">
        <v>277</v>
      </c>
      <c r="D189" s="212" t="s">
        <v>122</v>
      </c>
      <c r="E189" s="213" t="s">
        <v>278</v>
      </c>
      <c r="F189" s="214" t="s">
        <v>279</v>
      </c>
      <c r="G189" s="215" t="s">
        <v>201</v>
      </c>
      <c r="H189" s="216">
        <v>1755.98</v>
      </c>
      <c r="I189" s="217"/>
      <c r="J189" s="218">
        <f>ROUND(I189*H189,2)</f>
        <v>0</v>
      </c>
      <c r="K189" s="214" t="s">
        <v>126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0.10373</v>
      </c>
      <c r="R189" s="221">
        <f>Q189*H189</f>
        <v>182.14780540000001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127</v>
      </c>
      <c r="AT189" s="223" t="s">
        <v>122</v>
      </c>
      <c r="AU189" s="223" t="s">
        <v>81</v>
      </c>
      <c r="AY189" s="17" t="s">
        <v>120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79</v>
      </c>
      <c r="BK189" s="224">
        <f>ROUND(I189*H189,2)</f>
        <v>0</v>
      </c>
      <c r="BL189" s="17" t="s">
        <v>127</v>
      </c>
      <c r="BM189" s="223" t="s">
        <v>280</v>
      </c>
    </row>
    <row r="190" s="2" customFormat="1">
      <c r="A190" s="38"/>
      <c r="B190" s="39"/>
      <c r="C190" s="40"/>
      <c r="D190" s="225" t="s">
        <v>129</v>
      </c>
      <c r="E190" s="40"/>
      <c r="F190" s="226" t="s">
        <v>281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81</v>
      </c>
    </row>
    <row r="191" s="13" customFormat="1">
      <c r="A191" s="13"/>
      <c r="B191" s="231"/>
      <c r="C191" s="232"/>
      <c r="D191" s="225" t="s">
        <v>133</v>
      </c>
      <c r="E191" s="233" t="s">
        <v>19</v>
      </c>
      <c r="F191" s="234" t="s">
        <v>276</v>
      </c>
      <c r="G191" s="232"/>
      <c r="H191" s="235">
        <v>1755.98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133</v>
      </c>
      <c r="AU191" s="241" t="s">
        <v>81</v>
      </c>
      <c r="AV191" s="13" t="s">
        <v>81</v>
      </c>
      <c r="AW191" s="13" t="s">
        <v>33</v>
      </c>
      <c r="AX191" s="13" t="s">
        <v>79</v>
      </c>
      <c r="AY191" s="241" t="s">
        <v>120</v>
      </c>
    </row>
    <row r="192" s="12" customFormat="1" ht="22.8" customHeight="1">
      <c r="A192" s="12"/>
      <c r="B192" s="196"/>
      <c r="C192" s="197"/>
      <c r="D192" s="198" t="s">
        <v>71</v>
      </c>
      <c r="E192" s="210" t="s">
        <v>179</v>
      </c>
      <c r="F192" s="210" t="s">
        <v>282</v>
      </c>
      <c r="G192" s="197"/>
      <c r="H192" s="197"/>
      <c r="I192" s="200"/>
      <c r="J192" s="211">
        <f>BK192</f>
        <v>0</v>
      </c>
      <c r="K192" s="197"/>
      <c r="L192" s="202"/>
      <c r="M192" s="203"/>
      <c r="N192" s="204"/>
      <c r="O192" s="204"/>
      <c r="P192" s="205">
        <f>SUM(P193:P196)</f>
        <v>0</v>
      </c>
      <c r="Q192" s="204"/>
      <c r="R192" s="205">
        <f>SUM(R193:R196)</f>
        <v>0.42080000000000001</v>
      </c>
      <c r="S192" s="204"/>
      <c r="T192" s="206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7" t="s">
        <v>79</v>
      </c>
      <c r="AT192" s="208" t="s">
        <v>71</v>
      </c>
      <c r="AU192" s="208" t="s">
        <v>79</v>
      </c>
      <c r="AY192" s="207" t="s">
        <v>120</v>
      </c>
      <c r="BK192" s="209">
        <f>SUM(BK193:BK196)</f>
        <v>0</v>
      </c>
    </row>
    <row r="193" s="2" customFormat="1" ht="16.5" customHeight="1">
      <c r="A193" s="38"/>
      <c r="B193" s="39"/>
      <c r="C193" s="212" t="s">
        <v>283</v>
      </c>
      <c r="D193" s="212" t="s">
        <v>122</v>
      </c>
      <c r="E193" s="213" t="s">
        <v>284</v>
      </c>
      <c r="F193" s="214" t="s">
        <v>285</v>
      </c>
      <c r="G193" s="215" t="s">
        <v>286</v>
      </c>
      <c r="H193" s="216">
        <v>1</v>
      </c>
      <c r="I193" s="217"/>
      <c r="J193" s="218">
        <f>ROUND(I193*H193,2)</f>
        <v>0</v>
      </c>
      <c r="K193" s="214" t="s">
        <v>126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0.42080000000000001</v>
      </c>
      <c r="R193" s="221">
        <f>Q193*H193</f>
        <v>0.42080000000000001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127</v>
      </c>
      <c r="AT193" s="223" t="s">
        <v>122</v>
      </c>
      <c r="AU193" s="223" t="s">
        <v>81</v>
      </c>
      <c r="AY193" s="17" t="s">
        <v>120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79</v>
      </c>
      <c r="BK193" s="224">
        <f>ROUND(I193*H193,2)</f>
        <v>0</v>
      </c>
      <c r="BL193" s="17" t="s">
        <v>127</v>
      </c>
      <c r="BM193" s="223" t="s">
        <v>287</v>
      </c>
    </row>
    <row r="194" s="2" customFormat="1">
      <c r="A194" s="38"/>
      <c r="B194" s="39"/>
      <c r="C194" s="40"/>
      <c r="D194" s="225" t="s">
        <v>129</v>
      </c>
      <c r="E194" s="40"/>
      <c r="F194" s="226" t="s">
        <v>285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81</v>
      </c>
    </row>
    <row r="195" s="2" customFormat="1">
      <c r="A195" s="38"/>
      <c r="B195" s="39"/>
      <c r="C195" s="40"/>
      <c r="D195" s="225" t="s">
        <v>131</v>
      </c>
      <c r="E195" s="40"/>
      <c r="F195" s="230" t="s">
        <v>288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81</v>
      </c>
    </row>
    <row r="196" s="13" customFormat="1">
      <c r="A196" s="13"/>
      <c r="B196" s="231"/>
      <c r="C196" s="232"/>
      <c r="D196" s="225" t="s">
        <v>133</v>
      </c>
      <c r="E196" s="233" t="s">
        <v>19</v>
      </c>
      <c r="F196" s="234" t="s">
        <v>79</v>
      </c>
      <c r="G196" s="232"/>
      <c r="H196" s="235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133</v>
      </c>
      <c r="AU196" s="241" t="s">
        <v>81</v>
      </c>
      <c r="AV196" s="13" t="s">
        <v>81</v>
      </c>
      <c r="AW196" s="13" t="s">
        <v>33</v>
      </c>
      <c r="AX196" s="13" t="s">
        <v>79</v>
      </c>
      <c r="AY196" s="241" t="s">
        <v>120</v>
      </c>
    </row>
    <row r="197" s="12" customFormat="1" ht="22.8" customHeight="1">
      <c r="A197" s="12"/>
      <c r="B197" s="196"/>
      <c r="C197" s="197"/>
      <c r="D197" s="198" t="s">
        <v>71</v>
      </c>
      <c r="E197" s="210" t="s">
        <v>190</v>
      </c>
      <c r="F197" s="210" t="s">
        <v>289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SUM(P198:P245)</f>
        <v>0</v>
      </c>
      <c r="Q197" s="204"/>
      <c r="R197" s="205">
        <f>SUM(R198:R245)</f>
        <v>40.794615000000007</v>
      </c>
      <c r="S197" s="204"/>
      <c r="T197" s="206">
        <f>SUM(T198:T245)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79</v>
      </c>
      <c r="AT197" s="208" t="s">
        <v>71</v>
      </c>
      <c r="AU197" s="208" t="s">
        <v>79</v>
      </c>
      <c r="AY197" s="207" t="s">
        <v>120</v>
      </c>
      <c r="BK197" s="209">
        <f>SUM(BK198:BK245)</f>
        <v>0</v>
      </c>
    </row>
    <row r="198" s="2" customFormat="1" ht="16.5" customHeight="1">
      <c r="A198" s="38"/>
      <c r="B198" s="39"/>
      <c r="C198" s="212" t="s">
        <v>290</v>
      </c>
      <c r="D198" s="212" t="s">
        <v>122</v>
      </c>
      <c r="E198" s="213" t="s">
        <v>291</v>
      </c>
      <c r="F198" s="214" t="s">
        <v>292</v>
      </c>
      <c r="G198" s="215" t="s">
        <v>286</v>
      </c>
      <c r="H198" s="216">
        <v>2</v>
      </c>
      <c r="I198" s="217"/>
      <c r="J198" s="218">
        <f>ROUND(I198*H198,2)</f>
        <v>0</v>
      </c>
      <c r="K198" s="214" t="s">
        <v>126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0.00069999999999999999</v>
      </c>
      <c r="R198" s="221">
        <f>Q198*H198</f>
        <v>0.0014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127</v>
      </c>
      <c r="AT198" s="223" t="s">
        <v>122</v>
      </c>
      <c r="AU198" s="223" t="s">
        <v>81</v>
      </c>
      <c r="AY198" s="17" t="s">
        <v>120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127</v>
      </c>
      <c r="BM198" s="223" t="s">
        <v>293</v>
      </c>
    </row>
    <row r="199" s="2" customFormat="1">
      <c r="A199" s="38"/>
      <c r="B199" s="39"/>
      <c r="C199" s="40"/>
      <c r="D199" s="225" t="s">
        <v>129</v>
      </c>
      <c r="E199" s="40"/>
      <c r="F199" s="226" t="s">
        <v>294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81</v>
      </c>
    </row>
    <row r="200" s="2" customFormat="1">
      <c r="A200" s="38"/>
      <c r="B200" s="39"/>
      <c r="C200" s="40"/>
      <c r="D200" s="225" t="s">
        <v>131</v>
      </c>
      <c r="E200" s="40"/>
      <c r="F200" s="230" t="s">
        <v>295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81</v>
      </c>
    </row>
    <row r="201" s="13" customFormat="1">
      <c r="A201" s="13"/>
      <c r="B201" s="231"/>
      <c r="C201" s="232"/>
      <c r="D201" s="225" t="s">
        <v>133</v>
      </c>
      <c r="E201" s="233" t="s">
        <v>19</v>
      </c>
      <c r="F201" s="234" t="s">
        <v>296</v>
      </c>
      <c r="G201" s="232"/>
      <c r="H201" s="235">
        <v>2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133</v>
      </c>
      <c r="AU201" s="241" t="s">
        <v>81</v>
      </c>
      <c r="AV201" s="13" t="s">
        <v>81</v>
      </c>
      <c r="AW201" s="13" t="s">
        <v>33</v>
      </c>
      <c r="AX201" s="13" t="s">
        <v>79</v>
      </c>
      <c r="AY201" s="241" t="s">
        <v>120</v>
      </c>
    </row>
    <row r="202" s="2" customFormat="1" ht="16.5" customHeight="1">
      <c r="A202" s="38"/>
      <c r="B202" s="39"/>
      <c r="C202" s="253" t="s">
        <v>297</v>
      </c>
      <c r="D202" s="253" t="s">
        <v>191</v>
      </c>
      <c r="E202" s="254" t="s">
        <v>298</v>
      </c>
      <c r="F202" s="255" t="s">
        <v>299</v>
      </c>
      <c r="G202" s="256" t="s">
        <v>286</v>
      </c>
      <c r="H202" s="257">
        <v>2</v>
      </c>
      <c r="I202" s="258"/>
      <c r="J202" s="259">
        <f>ROUND(I202*H202,2)</f>
        <v>0</v>
      </c>
      <c r="K202" s="255" t="s">
        <v>126</v>
      </c>
      <c r="L202" s="260"/>
      <c r="M202" s="261" t="s">
        <v>19</v>
      </c>
      <c r="N202" s="262" t="s">
        <v>43</v>
      </c>
      <c r="O202" s="84"/>
      <c r="P202" s="221">
        <f>O202*H202</f>
        <v>0</v>
      </c>
      <c r="Q202" s="221">
        <v>0.0025000000000000001</v>
      </c>
      <c r="R202" s="221">
        <f>Q202*H202</f>
        <v>0.0050000000000000001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179</v>
      </c>
      <c r="AT202" s="223" t="s">
        <v>191</v>
      </c>
      <c r="AU202" s="223" t="s">
        <v>81</v>
      </c>
      <c r="AY202" s="17" t="s">
        <v>120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127</v>
      </c>
      <c r="BM202" s="223" t="s">
        <v>300</v>
      </c>
    </row>
    <row r="203" s="2" customFormat="1">
      <c r="A203" s="38"/>
      <c r="B203" s="39"/>
      <c r="C203" s="40"/>
      <c r="D203" s="225" t="s">
        <v>129</v>
      </c>
      <c r="E203" s="40"/>
      <c r="F203" s="226" t="s">
        <v>299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81</v>
      </c>
    </row>
    <row r="204" s="13" customFormat="1">
      <c r="A204" s="13"/>
      <c r="B204" s="231"/>
      <c r="C204" s="232"/>
      <c r="D204" s="225" t="s">
        <v>133</v>
      </c>
      <c r="E204" s="233" t="s">
        <v>19</v>
      </c>
      <c r="F204" s="234" t="s">
        <v>301</v>
      </c>
      <c r="G204" s="232"/>
      <c r="H204" s="235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133</v>
      </c>
      <c r="AU204" s="241" t="s">
        <v>81</v>
      </c>
      <c r="AV204" s="13" t="s">
        <v>81</v>
      </c>
      <c r="AW204" s="13" t="s">
        <v>33</v>
      </c>
      <c r="AX204" s="13" t="s">
        <v>72</v>
      </c>
      <c r="AY204" s="241" t="s">
        <v>120</v>
      </c>
    </row>
    <row r="205" s="13" customFormat="1">
      <c r="A205" s="13"/>
      <c r="B205" s="231"/>
      <c r="C205" s="232"/>
      <c r="D205" s="225" t="s">
        <v>133</v>
      </c>
      <c r="E205" s="233" t="s">
        <v>19</v>
      </c>
      <c r="F205" s="234" t="s">
        <v>302</v>
      </c>
      <c r="G205" s="232"/>
      <c r="H205" s="235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133</v>
      </c>
      <c r="AU205" s="241" t="s">
        <v>81</v>
      </c>
      <c r="AV205" s="13" t="s">
        <v>81</v>
      </c>
      <c r="AW205" s="13" t="s">
        <v>33</v>
      </c>
      <c r="AX205" s="13" t="s">
        <v>72</v>
      </c>
      <c r="AY205" s="241" t="s">
        <v>120</v>
      </c>
    </row>
    <row r="206" s="14" customFormat="1">
      <c r="A206" s="14"/>
      <c r="B206" s="242"/>
      <c r="C206" s="243"/>
      <c r="D206" s="225" t="s">
        <v>133</v>
      </c>
      <c r="E206" s="244" t="s">
        <v>19</v>
      </c>
      <c r="F206" s="245" t="s">
        <v>144</v>
      </c>
      <c r="G206" s="243"/>
      <c r="H206" s="246">
        <v>2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133</v>
      </c>
      <c r="AU206" s="252" t="s">
        <v>81</v>
      </c>
      <c r="AV206" s="14" t="s">
        <v>127</v>
      </c>
      <c r="AW206" s="14" t="s">
        <v>33</v>
      </c>
      <c r="AX206" s="14" t="s">
        <v>79</v>
      </c>
      <c r="AY206" s="252" t="s">
        <v>120</v>
      </c>
    </row>
    <row r="207" s="2" customFormat="1" ht="16.5" customHeight="1">
      <c r="A207" s="38"/>
      <c r="B207" s="39"/>
      <c r="C207" s="212" t="s">
        <v>303</v>
      </c>
      <c r="D207" s="212" t="s">
        <v>122</v>
      </c>
      <c r="E207" s="213" t="s">
        <v>304</v>
      </c>
      <c r="F207" s="214" t="s">
        <v>305</v>
      </c>
      <c r="G207" s="215" t="s">
        <v>286</v>
      </c>
      <c r="H207" s="216">
        <v>2</v>
      </c>
      <c r="I207" s="217"/>
      <c r="J207" s="218">
        <f>ROUND(I207*H207,2)</f>
        <v>0</v>
      </c>
      <c r="K207" s="214" t="s">
        <v>126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0.11241</v>
      </c>
      <c r="R207" s="221">
        <f>Q207*H207</f>
        <v>0.22481999999999999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127</v>
      </c>
      <c r="AT207" s="223" t="s">
        <v>122</v>
      </c>
      <c r="AU207" s="223" t="s">
        <v>81</v>
      </c>
      <c r="AY207" s="17" t="s">
        <v>120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79</v>
      </c>
      <c r="BK207" s="224">
        <f>ROUND(I207*H207,2)</f>
        <v>0</v>
      </c>
      <c r="BL207" s="17" t="s">
        <v>127</v>
      </c>
      <c r="BM207" s="223" t="s">
        <v>306</v>
      </c>
    </row>
    <row r="208" s="2" customFormat="1">
      <c r="A208" s="38"/>
      <c r="B208" s="39"/>
      <c r="C208" s="40"/>
      <c r="D208" s="225" t="s">
        <v>129</v>
      </c>
      <c r="E208" s="40"/>
      <c r="F208" s="226" t="s">
        <v>307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81</v>
      </c>
    </row>
    <row r="209" s="2" customFormat="1">
      <c r="A209" s="38"/>
      <c r="B209" s="39"/>
      <c r="C209" s="40"/>
      <c r="D209" s="225" t="s">
        <v>131</v>
      </c>
      <c r="E209" s="40"/>
      <c r="F209" s="230" t="s">
        <v>308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81</v>
      </c>
    </row>
    <row r="210" s="13" customFormat="1">
      <c r="A210" s="13"/>
      <c r="B210" s="231"/>
      <c r="C210" s="232"/>
      <c r="D210" s="225" t="s">
        <v>133</v>
      </c>
      <c r="E210" s="233" t="s">
        <v>19</v>
      </c>
      <c r="F210" s="234" t="s">
        <v>309</v>
      </c>
      <c r="G210" s="232"/>
      <c r="H210" s="235">
        <v>2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133</v>
      </c>
      <c r="AU210" s="241" t="s">
        <v>81</v>
      </c>
      <c r="AV210" s="13" t="s">
        <v>81</v>
      </c>
      <c r="AW210" s="13" t="s">
        <v>33</v>
      </c>
      <c r="AX210" s="13" t="s">
        <v>79</v>
      </c>
      <c r="AY210" s="241" t="s">
        <v>120</v>
      </c>
    </row>
    <row r="211" s="2" customFormat="1" ht="16.5" customHeight="1">
      <c r="A211" s="38"/>
      <c r="B211" s="39"/>
      <c r="C211" s="253" t="s">
        <v>310</v>
      </c>
      <c r="D211" s="253" t="s">
        <v>191</v>
      </c>
      <c r="E211" s="254" t="s">
        <v>311</v>
      </c>
      <c r="F211" s="255" t="s">
        <v>312</v>
      </c>
      <c r="G211" s="256" t="s">
        <v>286</v>
      </c>
      <c r="H211" s="257">
        <v>2</v>
      </c>
      <c r="I211" s="258"/>
      <c r="J211" s="259">
        <f>ROUND(I211*H211,2)</f>
        <v>0</v>
      </c>
      <c r="K211" s="255" t="s">
        <v>126</v>
      </c>
      <c r="L211" s="260"/>
      <c r="M211" s="261" t="s">
        <v>19</v>
      </c>
      <c r="N211" s="262" t="s">
        <v>43</v>
      </c>
      <c r="O211" s="84"/>
      <c r="P211" s="221">
        <f>O211*H211</f>
        <v>0</v>
      </c>
      <c r="Q211" s="221">
        <v>0.0061000000000000004</v>
      </c>
      <c r="R211" s="221">
        <f>Q211*H211</f>
        <v>0.012200000000000001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179</v>
      </c>
      <c r="AT211" s="223" t="s">
        <v>191</v>
      </c>
      <c r="AU211" s="223" t="s">
        <v>81</v>
      </c>
      <c r="AY211" s="17" t="s">
        <v>120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127</v>
      </c>
      <c r="BM211" s="223" t="s">
        <v>313</v>
      </c>
    </row>
    <row r="212" s="2" customFormat="1">
      <c r="A212" s="38"/>
      <c r="B212" s="39"/>
      <c r="C212" s="40"/>
      <c r="D212" s="225" t="s">
        <v>129</v>
      </c>
      <c r="E212" s="40"/>
      <c r="F212" s="226" t="s">
        <v>312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81</v>
      </c>
    </row>
    <row r="213" s="13" customFormat="1">
      <c r="A213" s="13"/>
      <c r="B213" s="231"/>
      <c r="C213" s="232"/>
      <c r="D213" s="225" t="s">
        <v>133</v>
      </c>
      <c r="E213" s="233" t="s">
        <v>19</v>
      </c>
      <c r="F213" s="234" t="s">
        <v>81</v>
      </c>
      <c r="G213" s="232"/>
      <c r="H213" s="235">
        <v>2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133</v>
      </c>
      <c r="AU213" s="241" t="s">
        <v>81</v>
      </c>
      <c r="AV213" s="13" t="s">
        <v>81</v>
      </c>
      <c r="AW213" s="13" t="s">
        <v>33</v>
      </c>
      <c r="AX213" s="13" t="s">
        <v>79</v>
      </c>
      <c r="AY213" s="241" t="s">
        <v>120</v>
      </c>
    </row>
    <row r="214" s="2" customFormat="1" ht="16.5" customHeight="1">
      <c r="A214" s="38"/>
      <c r="B214" s="39"/>
      <c r="C214" s="253" t="s">
        <v>314</v>
      </c>
      <c r="D214" s="253" t="s">
        <v>191</v>
      </c>
      <c r="E214" s="254" t="s">
        <v>315</v>
      </c>
      <c r="F214" s="255" t="s">
        <v>316</v>
      </c>
      <c r="G214" s="256" t="s">
        <v>286</v>
      </c>
      <c r="H214" s="257">
        <v>2</v>
      </c>
      <c r="I214" s="258"/>
      <c r="J214" s="259">
        <f>ROUND(I214*H214,2)</f>
        <v>0</v>
      </c>
      <c r="K214" s="255" t="s">
        <v>126</v>
      </c>
      <c r="L214" s="260"/>
      <c r="M214" s="261" t="s">
        <v>19</v>
      </c>
      <c r="N214" s="262" t="s">
        <v>43</v>
      </c>
      <c r="O214" s="84"/>
      <c r="P214" s="221">
        <f>O214*H214</f>
        <v>0</v>
      </c>
      <c r="Q214" s="221">
        <v>0.0030000000000000001</v>
      </c>
      <c r="R214" s="221">
        <f>Q214*H214</f>
        <v>0.0060000000000000001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179</v>
      </c>
      <c r="AT214" s="223" t="s">
        <v>191</v>
      </c>
      <c r="AU214" s="223" t="s">
        <v>81</v>
      </c>
      <c r="AY214" s="17" t="s">
        <v>120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79</v>
      </c>
      <c r="BK214" s="224">
        <f>ROUND(I214*H214,2)</f>
        <v>0</v>
      </c>
      <c r="BL214" s="17" t="s">
        <v>127</v>
      </c>
      <c r="BM214" s="223" t="s">
        <v>317</v>
      </c>
    </row>
    <row r="215" s="2" customFormat="1">
      <c r="A215" s="38"/>
      <c r="B215" s="39"/>
      <c r="C215" s="40"/>
      <c r="D215" s="225" t="s">
        <v>129</v>
      </c>
      <c r="E215" s="40"/>
      <c r="F215" s="226" t="s">
        <v>316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81</v>
      </c>
    </row>
    <row r="216" s="13" customFormat="1">
      <c r="A216" s="13"/>
      <c r="B216" s="231"/>
      <c r="C216" s="232"/>
      <c r="D216" s="225" t="s">
        <v>133</v>
      </c>
      <c r="E216" s="233" t="s">
        <v>19</v>
      </c>
      <c r="F216" s="234" t="s">
        <v>81</v>
      </c>
      <c r="G216" s="232"/>
      <c r="H216" s="235">
        <v>2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133</v>
      </c>
      <c r="AU216" s="241" t="s">
        <v>81</v>
      </c>
      <c r="AV216" s="13" t="s">
        <v>81</v>
      </c>
      <c r="AW216" s="13" t="s">
        <v>33</v>
      </c>
      <c r="AX216" s="13" t="s">
        <v>79</v>
      </c>
      <c r="AY216" s="241" t="s">
        <v>120</v>
      </c>
    </row>
    <row r="217" s="2" customFormat="1" ht="16.5" customHeight="1">
      <c r="A217" s="38"/>
      <c r="B217" s="39"/>
      <c r="C217" s="253" t="s">
        <v>318</v>
      </c>
      <c r="D217" s="253" t="s">
        <v>191</v>
      </c>
      <c r="E217" s="254" t="s">
        <v>319</v>
      </c>
      <c r="F217" s="255" t="s">
        <v>320</v>
      </c>
      <c r="G217" s="256" t="s">
        <v>286</v>
      </c>
      <c r="H217" s="257">
        <v>4</v>
      </c>
      <c r="I217" s="258"/>
      <c r="J217" s="259">
        <f>ROUND(I217*H217,2)</f>
        <v>0</v>
      </c>
      <c r="K217" s="255" t="s">
        <v>126</v>
      </c>
      <c r="L217" s="260"/>
      <c r="M217" s="261" t="s">
        <v>19</v>
      </c>
      <c r="N217" s="262" t="s">
        <v>43</v>
      </c>
      <c r="O217" s="84"/>
      <c r="P217" s="221">
        <f>O217*H217</f>
        <v>0</v>
      </c>
      <c r="Q217" s="221">
        <v>0.00035</v>
      </c>
      <c r="R217" s="221">
        <f>Q217*H217</f>
        <v>0.0014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179</v>
      </c>
      <c r="AT217" s="223" t="s">
        <v>191</v>
      </c>
      <c r="AU217" s="223" t="s">
        <v>81</v>
      </c>
      <c r="AY217" s="17" t="s">
        <v>120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79</v>
      </c>
      <c r="BK217" s="224">
        <f>ROUND(I217*H217,2)</f>
        <v>0</v>
      </c>
      <c r="BL217" s="17" t="s">
        <v>127</v>
      </c>
      <c r="BM217" s="223" t="s">
        <v>321</v>
      </c>
    </row>
    <row r="218" s="2" customFormat="1">
      <c r="A218" s="38"/>
      <c r="B218" s="39"/>
      <c r="C218" s="40"/>
      <c r="D218" s="225" t="s">
        <v>129</v>
      </c>
      <c r="E218" s="40"/>
      <c r="F218" s="226" t="s">
        <v>320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81</v>
      </c>
    </row>
    <row r="219" s="13" customFormat="1">
      <c r="A219" s="13"/>
      <c r="B219" s="231"/>
      <c r="C219" s="232"/>
      <c r="D219" s="225" t="s">
        <v>133</v>
      </c>
      <c r="E219" s="233" t="s">
        <v>19</v>
      </c>
      <c r="F219" s="234" t="s">
        <v>322</v>
      </c>
      <c r="G219" s="232"/>
      <c r="H219" s="235">
        <v>4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133</v>
      </c>
      <c r="AU219" s="241" t="s">
        <v>81</v>
      </c>
      <c r="AV219" s="13" t="s">
        <v>81</v>
      </c>
      <c r="AW219" s="13" t="s">
        <v>33</v>
      </c>
      <c r="AX219" s="13" t="s">
        <v>79</v>
      </c>
      <c r="AY219" s="241" t="s">
        <v>120</v>
      </c>
    </row>
    <row r="220" s="2" customFormat="1" ht="16.5" customHeight="1">
      <c r="A220" s="38"/>
      <c r="B220" s="39"/>
      <c r="C220" s="253" t="s">
        <v>323</v>
      </c>
      <c r="D220" s="253" t="s">
        <v>191</v>
      </c>
      <c r="E220" s="254" t="s">
        <v>324</v>
      </c>
      <c r="F220" s="255" t="s">
        <v>325</v>
      </c>
      <c r="G220" s="256" t="s">
        <v>286</v>
      </c>
      <c r="H220" s="257">
        <v>2</v>
      </c>
      <c r="I220" s="258"/>
      <c r="J220" s="259">
        <f>ROUND(I220*H220,2)</f>
        <v>0</v>
      </c>
      <c r="K220" s="255" t="s">
        <v>126</v>
      </c>
      <c r="L220" s="260"/>
      <c r="M220" s="261" t="s">
        <v>19</v>
      </c>
      <c r="N220" s="262" t="s">
        <v>43</v>
      </c>
      <c r="O220" s="84"/>
      <c r="P220" s="221">
        <f>O220*H220</f>
        <v>0</v>
      </c>
      <c r="Q220" s="221">
        <v>0.00010000000000000001</v>
      </c>
      <c r="R220" s="221">
        <f>Q220*H220</f>
        <v>0.00020000000000000001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179</v>
      </c>
      <c r="AT220" s="223" t="s">
        <v>191</v>
      </c>
      <c r="AU220" s="223" t="s">
        <v>81</v>
      </c>
      <c r="AY220" s="17" t="s">
        <v>120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79</v>
      </c>
      <c r="BK220" s="224">
        <f>ROUND(I220*H220,2)</f>
        <v>0</v>
      </c>
      <c r="BL220" s="17" t="s">
        <v>127</v>
      </c>
      <c r="BM220" s="223" t="s">
        <v>326</v>
      </c>
    </row>
    <row r="221" s="2" customFormat="1">
      <c r="A221" s="38"/>
      <c r="B221" s="39"/>
      <c r="C221" s="40"/>
      <c r="D221" s="225" t="s">
        <v>129</v>
      </c>
      <c r="E221" s="40"/>
      <c r="F221" s="226" t="s">
        <v>325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81</v>
      </c>
    </row>
    <row r="222" s="13" customFormat="1">
      <c r="A222" s="13"/>
      <c r="B222" s="231"/>
      <c r="C222" s="232"/>
      <c r="D222" s="225" t="s">
        <v>133</v>
      </c>
      <c r="E222" s="233" t="s">
        <v>19</v>
      </c>
      <c r="F222" s="234" t="s">
        <v>81</v>
      </c>
      <c r="G222" s="232"/>
      <c r="H222" s="235">
        <v>2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133</v>
      </c>
      <c r="AU222" s="241" t="s">
        <v>81</v>
      </c>
      <c r="AV222" s="13" t="s">
        <v>81</v>
      </c>
      <c r="AW222" s="13" t="s">
        <v>33</v>
      </c>
      <c r="AX222" s="13" t="s">
        <v>79</v>
      </c>
      <c r="AY222" s="241" t="s">
        <v>120</v>
      </c>
    </row>
    <row r="223" s="2" customFormat="1" ht="16.5" customHeight="1">
      <c r="A223" s="38"/>
      <c r="B223" s="39"/>
      <c r="C223" s="212" t="s">
        <v>327</v>
      </c>
      <c r="D223" s="212" t="s">
        <v>122</v>
      </c>
      <c r="E223" s="213" t="s">
        <v>328</v>
      </c>
      <c r="F223" s="214" t="s">
        <v>329</v>
      </c>
      <c r="G223" s="215" t="s">
        <v>201</v>
      </c>
      <c r="H223" s="216">
        <v>2.25</v>
      </c>
      <c r="I223" s="217"/>
      <c r="J223" s="218">
        <f>ROUND(I223*H223,2)</f>
        <v>0</v>
      </c>
      <c r="K223" s="214" t="s">
        <v>126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0.00084999999999999995</v>
      </c>
      <c r="R223" s="221">
        <f>Q223*H223</f>
        <v>0.0019124999999999999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127</v>
      </c>
      <c r="AT223" s="223" t="s">
        <v>122</v>
      </c>
      <c r="AU223" s="223" t="s">
        <v>81</v>
      </c>
      <c r="AY223" s="17" t="s">
        <v>120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127</v>
      </c>
      <c r="BM223" s="223" t="s">
        <v>330</v>
      </c>
    </row>
    <row r="224" s="2" customFormat="1">
      <c r="A224" s="38"/>
      <c r="B224" s="39"/>
      <c r="C224" s="40"/>
      <c r="D224" s="225" t="s">
        <v>129</v>
      </c>
      <c r="E224" s="40"/>
      <c r="F224" s="226" t="s">
        <v>331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81</v>
      </c>
    </row>
    <row r="225" s="2" customFormat="1">
      <c r="A225" s="38"/>
      <c r="B225" s="39"/>
      <c r="C225" s="40"/>
      <c r="D225" s="225" t="s">
        <v>131</v>
      </c>
      <c r="E225" s="40"/>
      <c r="F225" s="230" t="s">
        <v>332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81</v>
      </c>
    </row>
    <row r="226" s="13" customFormat="1">
      <c r="A226" s="13"/>
      <c r="B226" s="231"/>
      <c r="C226" s="232"/>
      <c r="D226" s="225" t="s">
        <v>133</v>
      </c>
      <c r="E226" s="233" t="s">
        <v>19</v>
      </c>
      <c r="F226" s="234" t="s">
        <v>333</v>
      </c>
      <c r="G226" s="232"/>
      <c r="H226" s="235">
        <v>1.25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133</v>
      </c>
      <c r="AU226" s="241" t="s">
        <v>81</v>
      </c>
      <c r="AV226" s="13" t="s">
        <v>81</v>
      </c>
      <c r="AW226" s="13" t="s">
        <v>33</v>
      </c>
      <c r="AX226" s="13" t="s">
        <v>72</v>
      </c>
      <c r="AY226" s="241" t="s">
        <v>120</v>
      </c>
    </row>
    <row r="227" s="13" customFormat="1">
      <c r="A227" s="13"/>
      <c r="B227" s="231"/>
      <c r="C227" s="232"/>
      <c r="D227" s="225" t="s">
        <v>133</v>
      </c>
      <c r="E227" s="233" t="s">
        <v>19</v>
      </c>
      <c r="F227" s="234" t="s">
        <v>334</v>
      </c>
      <c r="G227" s="232"/>
      <c r="H227" s="235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133</v>
      </c>
      <c r="AU227" s="241" t="s">
        <v>81</v>
      </c>
      <c r="AV227" s="13" t="s">
        <v>81</v>
      </c>
      <c r="AW227" s="13" t="s">
        <v>33</v>
      </c>
      <c r="AX227" s="13" t="s">
        <v>72</v>
      </c>
      <c r="AY227" s="241" t="s">
        <v>120</v>
      </c>
    </row>
    <row r="228" s="14" customFormat="1">
      <c r="A228" s="14"/>
      <c r="B228" s="242"/>
      <c r="C228" s="243"/>
      <c r="D228" s="225" t="s">
        <v>133</v>
      </c>
      <c r="E228" s="244" t="s">
        <v>19</v>
      </c>
      <c r="F228" s="245" t="s">
        <v>144</v>
      </c>
      <c r="G228" s="243"/>
      <c r="H228" s="246">
        <v>2.25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133</v>
      </c>
      <c r="AU228" s="252" t="s">
        <v>81</v>
      </c>
      <c r="AV228" s="14" t="s">
        <v>127</v>
      </c>
      <c r="AW228" s="14" t="s">
        <v>33</v>
      </c>
      <c r="AX228" s="14" t="s">
        <v>79</v>
      </c>
      <c r="AY228" s="252" t="s">
        <v>120</v>
      </c>
    </row>
    <row r="229" s="2" customFormat="1" ht="16.5" customHeight="1">
      <c r="A229" s="38"/>
      <c r="B229" s="39"/>
      <c r="C229" s="212" t="s">
        <v>335</v>
      </c>
      <c r="D229" s="212" t="s">
        <v>122</v>
      </c>
      <c r="E229" s="213" t="s">
        <v>336</v>
      </c>
      <c r="F229" s="214" t="s">
        <v>337</v>
      </c>
      <c r="G229" s="215" t="s">
        <v>201</v>
      </c>
      <c r="H229" s="216">
        <v>2.25</v>
      </c>
      <c r="I229" s="217"/>
      <c r="J229" s="218">
        <f>ROUND(I229*H229,2)</f>
        <v>0</v>
      </c>
      <c r="K229" s="214" t="s">
        <v>126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1.0000000000000001E-05</v>
      </c>
      <c r="R229" s="221">
        <f>Q229*H229</f>
        <v>2.2500000000000001E-05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127</v>
      </c>
      <c r="AT229" s="223" t="s">
        <v>122</v>
      </c>
      <c r="AU229" s="223" t="s">
        <v>81</v>
      </c>
      <c r="AY229" s="17" t="s">
        <v>120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79</v>
      </c>
      <c r="BK229" s="224">
        <f>ROUND(I229*H229,2)</f>
        <v>0</v>
      </c>
      <c r="BL229" s="17" t="s">
        <v>127</v>
      </c>
      <c r="BM229" s="223" t="s">
        <v>338</v>
      </c>
    </row>
    <row r="230" s="2" customFormat="1">
      <c r="A230" s="38"/>
      <c r="B230" s="39"/>
      <c r="C230" s="40"/>
      <c r="D230" s="225" t="s">
        <v>129</v>
      </c>
      <c r="E230" s="40"/>
      <c r="F230" s="226" t="s">
        <v>339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81</v>
      </c>
    </row>
    <row r="231" s="2" customFormat="1">
      <c r="A231" s="38"/>
      <c r="B231" s="39"/>
      <c r="C231" s="40"/>
      <c r="D231" s="225" t="s">
        <v>131</v>
      </c>
      <c r="E231" s="40"/>
      <c r="F231" s="230" t="s">
        <v>340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131</v>
      </c>
      <c r="AU231" s="17" t="s">
        <v>81</v>
      </c>
    </row>
    <row r="232" s="13" customFormat="1">
      <c r="A232" s="13"/>
      <c r="B232" s="231"/>
      <c r="C232" s="232"/>
      <c r="D232" s="225" t="s">
        <v>133</v>
      </c>
      <c r="E232" s="233" t="s">
        <v>19</v>
      </c>
      <c r="F232" s="234" t="s">
        <v>341</v>
      </c>
      <c r="G232" s="232"/>
      <c r="H232" s="235">
        <v>2.25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133</v>
      </c>
      <c r="AU232" s="241" t="s">
        <v>81</v>
      </c>
      <c r="AV232" s="13" t="s">
        <v>81</v>
      </c>
      <c r="AW232" s="13" t="s">
        <v>33</v>
      </c>
      <c r="AX232" s="13" t="s">
        <v>79</v>
      </c>
      <c r="AY232" s="241" t="s">
        <v>120</v>
      </c>
    </row>
    <row r="233" s="2" customFormat="1" ht="16.5" customHeight="1">
      <c r="A233" s="38"/>
      <c r="B233" s="39"/>
      <c r="C233" s="212" t="s">
        <v>342</v>
      </c>
      <c r="D233" s="212" t="s">
        <v>122</v>
      </c>
      <c r="E233" s="213" t="s">
        <v>343</v>
      </c>
      <c r="F233" s="214" t="s">
        <v>344</v>
      </c>
      <c r="G233" s="215" t="s">
        <v>345</v>
      </c>
      <c r="H233" s="216">
        <v>216</v>
      </c>
      <c r="I233" s="217"/>
      <c r="J233" s="218">
        <f>ROUND(I233*H233,2)</f>
        <v>0</v>
      </c>
      <c r="K233" s="214" t="s">
        <v>126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0.1295</v>
      </c>
      <c r="R233" s="221">
        <f>Q233*H233</f>
        <v>27.972000000000001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127</v>
      </c>
      <c r="AT233" s="223" t="s">
        <v>122</v>
      </c>
      <c r="AU233" s="223" t="s">
        <v>81</v>
      </c>
      <c r="AY233" s="17" t="s">
        <v>120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79</v>
      </c>
      <c r="BK233" s="224">
        <f>ROUND(I233*H233,2)</f>
        <v>0</v>
      </c>
      <c r="BL233" s="17" t="s">
        <v>127</v>
      </c>
      <c r="BM233" s="223" t="s">
        <v>346</v>
      </c>
    </row>
    <row r="234" s="2" customFormat="1">
      <c r="A234" s="38"/>
      <c r="B234" s="39"/>
      <c r="C234" s="40"/>
      <c r="D234" s="225" t="s">
        <v>129</v>
      </c>
      <c r="E234" s="40"/>
      <c r="F234" s="226" t="s">
        <v>347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81</v>
      </c>
    </row>
    <row r="235" s="2" customFormat="1">
      <c r="A235" s="38"/>
      <c r="B235" s="39"/>
      <c r="C235" s="40"/>
      <c r="D235" s="225" t="s">
        <v>131</v>
      </c>
      <c r="E235" s="40"/>
      <c r="F235" s="230" t="s">
        <v>348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131</v>
      </c>
      <c r="AU235" s="17" t="s">
        <v>81</v>
      </c>
    </row>
    <row r="236" s="13" customFormat="1">
      <c r="A236" s="13"/>
      <c r="B236" s="231"/>
      <c r="C236" s="232"/>
      <c r="D236" s="225" t="s">
        <v>133</v>
      </c>
      <c r="E236" s="233" t="s">
        <v>19</v>
      </c>
      <c r="F236" s="234" t="s">
        <v>349</v>
      </c>
      <c r="G236" s="232"/>
      <c r="H236" s="235">
        <v>216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133</v>
      </c>
      <c r="AU236" s="241" t="s">
        <v>81</v>
      </c>
      <c r="AV236" s="13" t="s">
        <v>81</v>
      </c>
      <c r="AW236" s="13" t="s">
        <v>33</v>
      </c>
      <c r="AX236" s="13" t="s">
        <v>79</v>
      </c>
      <c r="AY236" s="241" t="s">
        <v>120</v>
      </c>
    </row>
    <row r="237" s="2" customFormat="1" ht="16.5" customHeight="1">
      <c r="A237" s="38"/>
      <c r="B237" s="39"/>
      <c r="C237" s="253" t="s">
        <v>350</v>
      </c>
      <c r="D237" s="253" t="s">
        <v>191</v>
      </c>
      <c r="E237" s="254" t="s">
        <v>351</v>
      </c>
      <c r="F237" s="255" t="s">
        <v>352</v>
      </c>
      <c r="G237" s="256" t="s">
        <v>345</v>
      </c>
      <c r="H237" s="257">
        <v>221</v>
      </c>
      <c r="I237" s="258"/>
      <c r="J237" s="259">
        <f>ROUND(I237*H237,2)</f>
        <v>0</v>
      </c>
      <c r="K237" s="255" t="s">
        <v>126</v>
      </c>
      <c r="L237" s="260"/>
      <c r="M237" s="261" t="s">
        <v>19</v>
      </c>
      <c r="N237" s="262" t="s">
        <v>43</v>
      </c>
      <c r="O237" s="84"/>
      <c r="P237" s="221">
        <f>O237*H237</f>
        <v>0</v>
      </c>
      <c r="Q237" s="221">
        <v>0.056120000000000003</v>
      </c>
      <c r="R237" s="221">
        <f>Q237*H237</f>
        <v>12.402520000000001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179</v>
      </c>
      <c r="AT237" s="223" t="s">
        <v>191</v>
      </c>
      <c r="AU237" s="223" t="s">
        <v>81</v>
      </c>
      <c r="AY237" s="17" t="s">
        <v>120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79</v>
      </c>
      <c r="BK237" s="224">
        <f>ROUND(I237*H237,2)</f>
        <v>0</v>
      </c>
      <c r="BL237" s="17" t="s">
        <v>127</v>
      </c>
      <c r="BM237" s="223" t="s">
        <v>353</v>
      </c>
    </row>
    <row r="238" s="2" customFormat="1">
      <c r="A238" s="38"/>
      <c r="B238" s="39"/>
      <c r="C238" s="40"/>
      <c r="D238" s="225" t="s">
        <v>129</v>
      </c>
      <c r="E238" s="40"/>
      <c r="F238" s="226" t="s">
        <v>352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81</v>
      </c>
    </row>
    <row r="239" s="13" customFormat="1">
      <c r="A239" s="13"/>
      <c r="B239" s="231"/>
      <c r="C239" s="232"/>
      <c r="D239" s="225" t="s">
        <v>133</v>
      </c>
      <c r="E239" s="233" t="s">
        <v>19</v>
      </c>
      <c r="F239" s="234" t="s">
        <v>354</v>
      </c>
      <c r="G239" s="232"/>
      <c r="H239" s="235">
        <v>221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133</v>
      </c>
      <c r="AU239" s="241" t="s">
        <v>81</v>
      </c>
      <c r="AV239" s="13" t="s">
        <v>81</v>
      </c>
      <c r="AW239" s="13" t="s">
        <v>33</v>
      </c>
      <c r="AX239" s="13" t="s">
        <v>79</v>
      </c>
      <c r="AY239" s="241" t="s">
        <v>120</v>
      </c>
    </row>
    <row r="240" s="2" customFormat="1" ht="21.75" customHeight="1">
      <c r="A240" s="38"/>
      <c r="B240" s="39"/>
      <c r="C240" s="212" t="s">
        <v>355</v>
      </c>
      <c r="D240" s="212" t="s">
        <v>122</v>
      </c>
      <c r="E240" s="213" t="s">
        <v>356</v>
      </c>
      <c r="F240" s="214" t="s">
        <v>357</v>
      </c>
      <c r="G240" s="215" t="s">
        <v>345</v>
      </c>
      <c r="H240" s="216">
        <v>274</v>
      </c>
      <c r="I240" s="217"/>
      <c r="J240" s="218">
        <f>ROUND(I240*H240,2)</f>
        <v>0</v>
      </c>
      <c r="K240" s="214" t="s">
        <v>126</v>
      </c>
      <c r="L240" s="44"/>
      <c r="M240" s="219" t="s">
        <v>19</v>
      </c>
      <c r="N240" s="220" t="s">
        <v>43</v>
      </c>
      <c r="O240" s="84"/>
      <c r="P240" s="221">
        <f>O240*H240</f>
        <v>0</v>
      </c>
      <c r="Q240" s="221">
        <v>0.00060999999999999997</v>
      </c>
      <c r="R240" s="221">
        <f>Q240*H240</f>
        <v>0.16713999999999998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127</v>
      </c>
      <c r="AT240" s="223" t="s">
        <v>122</v>
      </c>
      <c r="AU240" s="223" t="s">
        <v>81</v>
      </c>
      <c r="AY240" s="17" t="s">
        <v>120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79</v>
      </c>
      <c r="BK240" s="224">
        <f>ROUND(I240*H240,2)</f>
        <v>0</v>
      </c>
      <c r="BL240" s="17" t="s">
        <v>127</v>
      </c>
      <c r="BM240" s="223" t="s">
        <v>358</v>
      </c>
    </row>
    <row r="241" s="2" customFormat="1">
      <c r="A241" s="38"/>
      <c r="B241" s="39"/>
      <c r="C241" s="40"/>
      <c r="D241" s="225" t="s">
        <v>129</v>
      </c>
      <c r="E241" s="40"/>
      <c r="F241" s="226" t="s">
        <v>359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81</v>
      </c>
    </row>
    <row r="242" s="2" customFormat="1">
      <c r="A242" s="38"/>
      <c r="B242" s="39"/>
      <c r="C242" s="40"/>
      <c r="D242" s="225" t="s">
        <v>131</v>
      </c>
      <c r="E242" s="40"/>
      <c r="F242" s="230" t="s">
        <v>360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81</v>
      </c>
    </row>
    <row r="243" s="13" customFormat="1">
      <c r="A243" s="13"/>
      <c r="B243" s="231"/>
      <c r="C243" s="232"/>
      <c r="D243" s="225" t="s">
        <v>133</v>
      </c>
      <c r="E243" s="233" t="s">
        <v>19</v>
      </c>
      <c r="F243" s="234" t="s">
        <v>361</v>
      </c>
      <c r="G243" s="232"/>
      <c r="H243" s="235">
        <v>17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133</v>
      </c>
      <c r="AU243" s="241" t="s">
        <v>81</v>
      </c>
      <c r="AV243" s="13" t="s">
        <v>81</v>
      </c>
      <c r="AW243" s="13" t="s">
        <v>33</v>
      </c>
      <c r="AX243" s="13" t="s">
        <v>72</v>
      </c>
      <c r="AY243" s="241" t="s">
        <v>120</v>
      </c>
    </row>
    <row r="244" s="13" customFormat="1">
      <c r="A244" s="13"/>
      <c r="B244" s="231"/>
      <c r="C244" s="232"/>
      <c r="D244" s="225" t="s">
        <v>133</v>
      </c>
      <c r="E244" s="233" t="s">
        <v>19</v>
      </c>
      <c r="F244" s="234" t="s">
        <v>362</v>
      </c>
      <c r="G244" s="232"/>
      <c r="H244" s="235">
        <v>257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133</v>
      </c>
      <c r="AU244" s="241" t="s">
        <v>81</v>
      </c>
      <c r="AV244" s="13" t="s">
        <v>81</v>
      </c>
      <c r="AW244" s="13" t="s">
        <v>33</v>
      </c>
      <c r="AX244" s="13" t="s">
        <v>72</v>
      </c>
      <c r="AY244" s="241" t="s">
        <v>120</v>
      </c>
    </row>
    <row r="245" s="14" customFormat="1">
      <c r="A245" s="14"/>
      <c r="B245" s="242"/>
      <c r="C245" s="243"/>
      <c r="D245" s="225" t="s">
        <v>133</v>
      </c>
      <c r="E245" s="244" t="s">
        <v>19</v>
      </c>
      <c r="F245" s="245" t="s">
        <v>144</v>
      </c>
      <c r="G245" s="243"/>
      <c r="H245" s="246">
        <v>274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133</v>
      </c>
      <c r="AU245" s="252" t="s">
        <v>81</v>
      </c>
      <c r="AV245" s="14" t="s">
        <v>127</v>
      </c>
      <c r="AW245" s="14" t="s">
        <v>33</v>
      </c>
      <c r="AX245" s="14" t="s">
        <v>79</v>
      </c>
      <c r="AY245" s="252" t="s">
        <v>120</v>
      </c>
    </row>
    <row r="246" s="12" customFormat="1" ht="22.8" customHeight="1">
      <c r="A246" s="12"/>
      <c r="B246" s="196"/>
      <c r="C246" s="197"/>
      <c r="D246" s="198" t="s">
        <v>71</v>
      </c>
      <c r="E246" s="210" t="s">
        <v>363</v>
      </c>
      <c r="F246" s="210" t="s">
        <v>364</v>
      </c>
      <c r="G246" s="197"/>
      <c r="H246" s="197"/>
      <c r="I246" s="200"/>
      <c r="J246" s="211">
        <f>BK246</f>
        <v>0</v>
      </c>
      <c r="K246" s="197"/>
      <c r="L246" s="202"/>
      <c r="M246" s="203"/>
      <c r="N246" s="204"/>
      <c r="O246" s="204"/>
      <c r="P246" s="205">
        <f>SUM(P247:P249)</f>
        <v>0</v>
      </c>
      <c r="Q246" s="204"/>
      <c r="R246" s="205">
        <f>SUM(R247:R249)</f>
        <v>0</v>
      </c>
      <c r="S246" s="204"/>
      <c r="T246" s="206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7" t="s">
        <v>79</v>
      </c>
      <c r="AT246" s="208" t="s">
        <v>71</v>
      </c>
      <c r="AU246" s="208" t="s">
        <v>79</v>
      </c>
      <c r="AY246" s="207" t="s">
        <v>120</v>
      </c>
      <c r="BK246" s="209">
        <f>SUM(BK247:BK249)</f>
        <v>0</v>
      </c>
    </row>
    <row r="247" s="2" customFormat="1" ht="21.75" customHeight="1">
      <c r="A247" s="38"/>
      <c r="B247" s="39"/>
      <c r="C247" s="212" t="s">
        <v>365</v>
      </c>
      <c r="D247" s="212" t="s">
        <v>122</v>
      </c>
      <c r="E247" s="213" t="s">
        <v>366</v>
      </c>
      <c r="F247" s="214" t="s">
        <v>367</v>
      </c>
      <c r="G247" s="215" t="s">
        <v>174</v>
      </c>
      <c r="H247" s="216">
        <v>2206.5859999999998</v>
      </c>
      <c r="I247" s="217"/>
      <c r="J247" s="218">
        <f>ROUND(I247*H247,2)</f>
        <v>0</v>
      </c>
      <c r="K247" s="214" t="s">
        <v>126</v>
      </c>
      <c r="L247" s="44"/>
      <c r="M247" s="219" t="s">
        <v>19</v>
      </c>
      <c r="N247" s="220" t="s">
        <v>43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127</v>
      </c>
      <c r="AT247" s="223" t="s">
        <v>122</v>
      </c>
      <c r="AU247" s="223" t="s">
        <v>81</v>
      </c>
      <c r="AY247" s="17" t="s">
        <v>120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79</v>
      </c>
      <c r="BK247" s="224">
        <f>ROUND(I247*H247,2)</f>
        <v>0</v>
      </c>
      <c r="BL247" s="17" t="s">
        <v>127</v>
      </c>
      <c r="BM247" s="223" t="s">
        <v>368</v>
      </c>
    </row>
    <row r="248" s="2" customFormat="1">
      <c r="A248" s="38"/>
      <c r="B248" s="39"/>
      <c r="C248" s="40"/>
      <c r="D248" s="225" t="s">
        <v>129</v>
      </c>
      <c r="E248" s="40"/>
      <c r="F248" s="226" t="s">
        <v>369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129</v>
      </c>
      <c r="AU248" s="17" t="s">
        <v>81</v>
      </c>
    </row>
    <row r="249" s="2" customFormat="1">
      <c r="A249" s="38"/>
      <c r="B249" s="39"/>
      <c r="C249" s="40"/>
      <c r="D249" s="225" t="s">
        <v>131</v>
      </c>
      <c r="E249" s="40"/>
      <c r="F249" s="230" t="s">
        <v>370</v>
      </c>
      <c r="G249" s="40"/>
      <c r="H249" s="40"/>
      <c r="I249" s="227"/>
      <c r="J249" s="40"/>
      <c r="K249" s="40"/>
      <c r="L249" s="44"/>
      <c r="M249" s="263"/>
      <c r="N249" s="264"/>
      <c r="O249" s="265"/>
      <c r="P249" s="265"/>
      <c r="Q249" s="265"/>
      <c r="R249" s="265"/>
      <c r="S249" s="265"/>
      <c r="T249" s="266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131</v>
      </c>
      <c r="AU249" s="17" t="s">
        <v>81</v>
      </c>
    </row>
    <row r="250" s="2" customFormat="1" ht="6.96" customHeight="1">
      <c r="A250" s="38"/>
      <c r="B250" s="59"/>
      <c r="C250" s="60"/>
      <c r="D250" s="60"/>
      <c r="E250" s="60"/>
      <c r="F250" s="60"/>
      <c r="G250" s="60"/>
      <c r="H250" s="60"/>
      <c r="I250" s="60"/>
      <c r="J250" s="60"/>
      <c r="K250" s="60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a2E1jN/mb/iMMLfqKfSiOTr6lIGREeWgmBUBK7IJmVfanVm+9tXg927Z1+u/NpudYCEj2dhmkXuHiN/WgKL+pg==" hashValue="Mxy6g5yKE8HV8FzEUrxmCE1kFo65jtZsPoX4oaTFeVD80aoz+2Z4tiiGblqu7EZeyjYYE65I4zyX1+F0WOGl2g==" algorithmName="SHA-512" password="CC35"/>
  <autoFilter ref="C90:K2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90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Břeclav - cyklostezka Včelínek</v>
      </c>
      <c r="F7" s="142"/>
      <c r="G7" s="142"/>
      <c r="H7" s="142"/>
      <c r="L7" s="20"/>
    </row>
    <row r="8" s="1" customFormat="1" ht="12" customHeight="1">
      <c r="B8" s="20"/>
      <c r="D8" s="142" t="s">
        <v>91</v>
      </c>
      <c r="L8" s="20"/>
    </row>
    <row r="9" s="2" customFormat="1" ht="16.5" customHeight="1">
      <c r="A9" s="38"/>
      <c r="B9" s="44"/>
      <c r="C9" s="38"/>
      <c r="D9" s="38"/>
      <c r="E9" s="143" t="s">
        <v>371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24. 5. 2021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ROUND((SUM(BE89:BE109)),  2)</f>
        <v>0</v>
      </c>
      <c r="G35" s="38"/>
      <c r="H35" s="38"/>
      <c r="I35" s="157">
        <v>0.20999999999999999</v>
      </c>
      <c r="J35" s="156">
        <f>ROUND(((SUM(BE89:BE109))*I35),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ROUND((SUM(BF89:BF109)),  2)</f>
        <v>0</v>
      </c>
      <c r="G36" s="38"/>
      <c r="H36" s="38"/>
      <c r="I36" s="157">
        <v>0.14999999999999999</v>
      </c>
      <c r="J36" s="156">
        <f>ROUND(((SUM(BF89:BF109))*I36),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ROUND((SUM(BG89:BG109)),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ROUND((SUM(BH89:BH109)),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ROUND((SUM(BI89:BI109)),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Břeclav - cyklostezka Včelínek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371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VRN - Vedlejší rozpočtové náklady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Břeclav</v>
      </c>
      <c r="G56" s="40"/>
      <c r="H56" s="40"/>
      <c r="I56" s="32" t="s">
        <v>23</v>
      </c>
      <c r="J56" s="72" t="str">
        <f>IF(J14="","",J14)</f>
        <v>24. 5. 2021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Břeclav</v>
      </c>
      <c r="G58" s="40"/>
      <c r="H58" s="40"/>
      <c r="I58" s="32" t="s">
        <v>31</v>
      </c>
      <c r="J58" s="36" t="str">
        <f>E23</f>
        <v>ViaDesigne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96</v>
      </c>
      <c r="D61" s="171"/>
      <c r="E61" s="171"/>
      <c r="F61" s="171"/>
      <c r="G61" s="171"/>
      <c r="H61" s="171"/>
      <c r="I61" s="171"/>
      <c r="J61" s="172" t="s">
        <v>97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98</v>
      </c>
    </row>
    <row r="64" s="9" customFormat="1" ht="24.96" customHeight="1">
      <c r="A64" s="9"/>
      <c r="B64" s="174"/>
      <c r="C64" s="175"/>
      <c r="D64" s="176" t="s">
        <v>371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372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373</v>
      </c>
      <c r="E66" s="182"/>
      <c r="F66" s="182"/>
      <c r="G66" s="182"/>
      <c r="H66" s="182"/>
      <c r="I66" s="182"/>
      <c r="J66" s="183">
        <f>J100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374</v>
      </c>
      <c r="E67" s="182"/>
      <c r="F67" s="182"/>
      <c r="G67" s="182"/>
      <c r="H67" s="182"/>
      <c r="I67" s="182"/>
      <c r="J67" s="183">
        <f>J107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105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Břeclav - cyklostezka Včelínek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91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371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93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VRN - Vedlejší rozpočtové náklady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Břeclav</v>
      </c>
      <c r="G83" s="40"/>
      <c r="H83" s="40"/>
      <c r="I83" s="32" t="s">
        <v>23</v>
      </c>
      <c r="J83" s="72" t="str">
        <f>IF(J14="","",J14)</f>
        <v>24. 5. 2021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Město Břeclav</v>
      </c>
      <c r="G85" s="40"/>
      <c r="H85" s="40"/>
      <c r="I85" s="32" t="s">
        <v>31</v>
      </c>
      <c r="J85" s="36" t="str">
        <f>E23</f>
        <v>ViaDesigne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34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106</v>
      </c>
      <c r="D88" s="188" t="s">
        <v>57</v>
      </c>
      <c r="E88" s="188" t="s">
        <v>53</v>
      </c>
      <c r="F88" s="188" t="s">
        <v>54</v>
      </c>
      <c r="G88" s="188" t="s">
        <v>107</v>
      </c>
      <c r="H88" s="188" t="s">
        <v>108</v>
      </c>
      <c r="I88" s="188" t="s">
        <v>109</v>
      </c>
      <c r="J88" s="188" t="s">
        <v>97</v>
      </c>
      <c r="K88" s="189" t="s">
        <v>110</v>
      </c>
      <c r="L88" s="190"/>
      <c r="M88" s="92" t="s">
        <v>19</v>
      </c>
      <c r="N88" s="93" t="s">
        <v>42</v>
      </c>
      <c r="O88" s="93" t="s">
        <v>111</v>
      </c>
      <c r="P88" s="93" t="s">
        <v>112</v>
      </c>
      <c r="Q88" s="93" t="s">
        <v>113</v>
      </c>
      <c r="R88" s="93" t="s">
        <v>114</v>
      </c>
      <c r="S88" s="93" t="s">
        <v>115</v>
      </c>
      <c r="T88" s="94" t="s">
        <v>116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117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</f>
        <v>0</v>
      </c>
      <c r="Q89" s="96"/>
      <c r="R89" s="193">
        <f>R90</f>
        <v>0</v>
      </c>
      <c r="S89" s="96"/>
      <c r="T89" s="194">
        <f>T90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98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71</v>
      </c>
      <c r="E90" s="199" t="s">
        <v>86</v>
      </c>
      <c r="F90" s="199" t="s">
        <v>87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P91+P100+P107</f>
        <v>0</v>
      </c>
      <c r="Q90" s="204"/>
      <c r="R90" s="205">
        <f>R91+R100+R107</f>
        <v>0</v>
      </c>
      <c r="S90" s="204"/>
      <c r="T90" s="206">
        <f>T91+T100+T107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158</v>
      </c>
      <c r="AT90" s="208" t="s">
        <v>71</v>
      </c>
      <c r="AU90" s="208" t="s">
        <v>72</v>
      </c>
      <c r="AY90" s="207" t="s">
        <v>120</v>
      </c>
      <c r="BK90" s="209">
        <f>BK91+BK100+BK107</f>
        <v>0</v>
      </c>
    </row>
    <row r="91" s="12" customFormat="1" ht="22.8" customHeight="1">
      <c r="A91" s="12"/>
      <c r="B91" s="196"/>
      <c r="C91" s="197"/>
      <c r="D91" s="198" t="s">
        <v>71</v>
      </c>
      <c r="E91" s="210" t="s">
        <v>375</v>
      </c>
      <c r="F91" s="210" t="s">
        <v>376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SUM(P92:P99)</f>
        <v>0</v>
      </c>
      <c r="Q91" s="204"/>
      <c r="R91" s="205">
        <f>SUM(R92:R99)</f>
        <v>0</v>
      </c>
      <c r="S91" s="204"/>
      <c r="T91" s="206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158</v>
      </c>
      <c r="AT91" s="208" t="s">
        <v>71</v>
      </c>
      <c r="AU91" s="208" t="s">
        <v>79</v>
      </c>
      <c r="AY91" s="207" t="s">
        <v>120</v>
      </c>
      <c r="BK91" s="209">
        <f>SUM(BK92:BK99)</f>
        <v>0</v>
      </c>
    </row>
    <row r="92" s="2" customFormat="1" ht="16.5" customHeight="1">
      <c r="A92" s="38"/>
      <c r="B92" s="39"/>
      <c r="C92" s="212" t="s">
        <v>79</v>
      </c>
      <c r="D92" s="212" t="s">
        <v>122</v>
      </c>
      <c r="E92" s="213" t="s">
        <v>377</v>
      </c>
      <c r="F92" s="214" t="s">
        <v>378</v>
      </c>
      <c r="G92" s="215" t="s">
        <v>379</v>
      </c>
      <c r="H92" s="216">
        <v>1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43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380</v>
      </c>
      <c r="AT92" s="223" t="s">
        <v>122</v>
      </c>
      <c r="AU92" s="223" t="s">
        <v>81</v>
      </c>
      <c r="AY92" s="17" t="s">
        <v>120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79</v>
      </c>
      <c r="BK92" s="224">
        <f>ROUND(I92*H92,2)</f>
        <v>0</v>
      </c>
      <c r="BL92" s="17" t="s">
        <v>380</v>
      </c>
      <c r="BM92" s="223" t="s">
        <v>381</v>
      </c>
    </row>
    <row r="93" s="2" customFormat="1">
      <c r="A93" s="38"/>
      <c r="B93" s="39"/>
      <c r="C93" s="40"/>
      <c r="D93" s="225" t="s">
        <v>129</v>
      </c>
      <c r="E93" s="40"/>
      <c r="F93" s="226" t="s">
        <v>378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81</v>
      </c>
    </row>
    <row r="94" s="2" customFormat="1" ht="16.5" customHeight="1">
      <c r="A94" s="38"/>
      <c r="B94" s="39"/>
      <c r="C94" s="212" t="s">
        <v>81</v>
      </c>
      <c r="D94" s="212" t="s">
        <v>122</v>
      </c>
      <c r="E94" s="213" t="s">
        <v>382</v>
      </c>
      <c r="F94" s="214" t="s">
        <v>383</v>
      </c>
      <c r="G94" s="215" t="s">
        <v>379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380</v>
      </c>
      <c r="AT94" s="223" t="s">
        <v>122</v>
      </c>
      <c r="AU94" s="223" t="s">
        <v>81</v>
      </c>
      <c r="AY94" s="17" t="s">
        <v>120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380</v>
      </c>
      <c r="BM94" s="223" t="s">
        <v>384</v>
      </c>
    </row>
    <row r="95" s="2" customFormat="1">
      <c r="A95" s="38"/>
      <c r="B95" s="39"/>
      <c r="C95" s="40"/>
      <c r="D95" s="225" t="s">
        <v>129</v>
      </c>
      <c r="E95" s="40"/>
      <c r="F95" s="226" t="s">
        <v>383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81</v>
      </c>
    </row>
    <row r="96" s="2" customFormat="1" ht="16.5" customHeight="1">
      <c r="A96" s="38"/>
      <c r="B96" s="39"/>
      <c r="C96" s="212" t="s">
        <v>145</v>
      </c>
      <c r="D96" s="212" t="s">
        <v>122</v>
      </c>
      <c r="E96" s="213" t="s">
        <v>385</v>
      </c>
      <c r="F96" s="214" t="s">
        <v>386</v>
      </c>
      <c r="G96" s="215" t="s">
        <v>379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380</v>
      </c>
      <c r="AT96" s="223" t="s">
        <v>122</v>
      </c>
      <c r="AU96" s="223" t="s">
        <v>81</v>
      </c>
      <c r="AY96" s="17" t="s">
        <v>120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380</v>
      </c>
      <c r="BM96" s="223" t="s">
        <v>387</v>
      </c>
    </row>
    <row r="97" s="2" customFormat="1">
      <c r="A97" s="38"/>
      <c r="B97" s="39"/>
      <c r="C97" s="40"/>
      <c r="D97" s="225" t="s">
        <v>129</v>
      </c>
      <c r="E97" s="40"/>
      <c r="F97" s="226" t="s">
        <v>386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81</v>
      </c>
    </row>
    <row r="98" s="2" customFormat="1" ht="16.5" customHeight="1">
      <c r="A98" s="38"/>
      <c r="B98" s="39"/>
      <c r="C98" s="212" t="s">
        <v>127</v>
      </c>
      <c r="D98" s="212" t="s">
        <v>122</v>
      </c>
      <c r="E98" s="213" t="s">
        <v>388</v>
      </c>
      <c r="F98" s="214" t="s">
        <v>389</v>
      </c>
      <c r="G98" s="215" t="s">
        <v>379</v>
      </c>
      <c r="H98" s="216">
        <v>1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380</v>
      </c>
      <c r="AT98" s="223" t="s">
        <v>122</v>
      </c>
      <c r="AU98" s="223" t="s">
        <v>81</v>
      </c>
      <c r="AY98" s="17" t="s">
        <v>120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380</v>
      </c>
      <c r="BM98" s="223" t="s">
        <v>390</v>
      </c>
    </row>
    <row r="99" s="2" customFormat="1">
      <c r="A99" s="38"/>
      <c r="B99" s="39"/>
      <c r="C99" s="40"/>
      <c r="D99" s="225" t="s">
        <v>129</v>
      </c>
      <c r="E99" s="40"/>
      <c r="F99" s="226" t="s">
        <v>389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81</v>
      </c>
    </row>
    <row r="100" s="12" customFormat="1" ht="22.8" customHeight="1">
      <c r="A100" s="12"/>
      <c r="B100" s="196"/>
      <c r="C100" s="197"/>
      <c r="D100" s="198" t="s">
        <v>71</v>
      </c>
      <c r="E100" s="210" t="s">
        <v>391</v>
      </c>
      <c r="F100" s="210" t="s">
        <v>392</v>
      </c>
      <c r="G100" s="197"/>
      <c r="H100" s="197"/>
      <c r="I100" s="200"/>
      <c r="J100" s="211">
        <f>BK100</f>
        <v>0</v>
      </c>
      <c r="K100" s="197"/>
      <c r="L100" s="202"/>
      <c r="M100" s="203"/>
      <c r="N100" s="204"/>
      <c r="O100" s="204"/>
      <c r="P100" s="205">
        <f>SUM(P101:P106)</f>
        <v>0</v>
      </c>
      <c r="Q100" s="204"/>
      <c r="R100" s="205">
        <f>SUM(R101:R106)</f>
        <v>0</v>
      </c>
      <c r="S100" s="204"/>
      <c r="T100" s="206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158</v>
      </c>
      <c r="AT100" s="208" t="s">
        <v>71</v>
      </c>
      <c r="AU100" s="208" t="s">
        <v>79</v>
      </c>
      <c r="AY100" s="207" t="s">
        <v>120</v>
      </c>
      <c r="BK100" s="209">
        <f>SUM(BK101:BK106)</f>
        <v>0</v>
      </c>
    </row>
    <row r="101" s="2" customFormat="1" ht="16.5" customHeight="1">
      <c r="A101" s="38"/>
      <c r="B101" s="39"/>
      <c r="C101" s="212" t="s">
        <v>158</v>
      </c>
      <c r="D101" s="212" t="s">
        <v>122</v>
      </c>
      <c r="E101" s="213" t="s">
        <v>393</v>
      </c>
      <c r="F101" s="214" t="s">
        <v>394</v>
      </c>
      <c r="G101" s="215" t="s">
        <v>379</v>
      </c>
      <c r="H101" s="216">
        <v>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380</v>
      </c>
      <c r="AT101" s="223" t="s">
        <v>122</v>
      </c>
      <c r="AU101" s="223" t="s">
        <v>81</v>
      </c>
      <c r="AY101" s="17" t="s">
        <v>120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380</v>
      </c>
      <c r="BM101" s="223" t="s">
        <v>395</v>
      </c>
    </row>
    <row r="102" s="2" customFormat="1">
      <c r="A102" s="38"/>
      <c r="B102" s="39"/>
      <c r="C102" s="40"/>
      <c r="D102" s="225" t="s">
        <v>129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81</v>
      </c>
    </row>
    <row r="103" s="2" customFormat="1" ht="16.5" customHeight="1">
      <c r="A103" s="38"/>
      <c r="B103" s="39"/>
      <c r="C103" s="212" t="s">
        <v>164</v>
      </c>
      <c r="D103" s="212" t="s">
        <v>122</v>
      </c>
      <c r="E103" s="213" t="s">
        <v>396</v>
      </c>
      <c r="F103" s="214" t="s">
        <v>397</v>
      </c>
      <c r="G103" s="215" t="s">
        <v>379</v>
      </c>
      <c r="H103" s="216">
        <v>1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380</v>
      </c>
      <c r="AT103" s="223" t="s">
        <v>122</v>
      </c>
      <c r="AU103" s="223" t="s">
        <v>81</v>
      </c>
      <c r="AY103" s="17" t="s">
        <v>120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380</v>
      </c>
      <c r="BM103" s="223" t="s">
        <v>398</v>
      </c>
    </row>
    <row r="104" s="2" customFormat="1">
      <c r="A104" s="38"/>
      <c r="B104" s="39"/>
      <c r="C104" s="40"/>
      <c r="D104" s="225" t="s">
        <v>129</v>
      </c>
      <c r="E104" s="40"/>
      <c r="F104" s="226" t="s">
        <v>397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81</v>
      </c>
    </row>
    <row r="105" s="2" customFormat="1" ht="16.5" customHeight="1">
      <c r="A105" s="38"/>
      <c r="B105" s="39"/>
      <c r="C105" s="212" t="s">
        <v>171</v>
      </c>
      <c r="D105" s="212" t="s">
        <v>122</v>
      </c>
      <c r="E105" s="213" t="s">
        <v>399</v>
      </c>
      <c r="F105" s="214" t="s">
        <v>400</v>
      </c>
      <c r="G105" s="215" t="s">
        <v>379</v>
      </c>
      <c r="H105" s="216">
        <v>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380</v>
      </c>
      <c r="AT105" s="223" t="s">
        <v>122</v>
      </c>
      <c r="AU105" s="223" t="s">
        <v>81</v>
      </c>
      <c r="AY105" s="17" t="s">
        <v>120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380</v>
      </c>
      <c r="BM105" s="223" t="s">
        <v>401</v>
      </c>
    </row>
    <row r="106" s="2" customFormat="1">
      <c r="A106" s="38"/>
      <c r="B106" s="39"/>
      <c r="C106" s="40"/>
      <c r="D106" s="225" t="s">
        <v>129</v>
      </c>
      <c r="E106" s="40"/>
      <c r="F106" s="226" t="s">
        <v>400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81</v>
      </c>
    </row>
    <row r="107" s="12" customFormat="1" ht="22.8" customHeight="1">
      <c r="A107" s="12"/>
      <c r="B107" s="196"/>
      <c r="C107" s="197"/>
      <c r="D107" s="198" t="s">
        <v>71</v>
      </c>
      <c r="E107" s="210" t="s">
        <v>402</v>
      </c>
      <c r="F107" s="210" t="s">
        <v>403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SUM(P108:P109)</f>
        <v>0</v>
      </c>
      <c r="Q107" s="204"/>
      <c r="R107" s="205">
        <f>SUM(R108:R109)</f>
        <v>0</v>
      </c>
      <c r="S107" s="204"/>
      <c r="T107" s="206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7" t="s">
        <v>158</v>
      </c>
      <c r="AT107" s="208" t="s">
        <v>71</v>
      </c>
      <c r="AU107" s="208" t="s">
        <v>79</v>
      </c>
      <c r="AY107" s="207" t="s">
        <v>120</v>
      </c>
      <c r="BK107" s="209">
        <f>SUM(BK108:BK109)</f>
        <v>0</v>
      </c>
    </row>
    <row r="108" s="2" customFormat="1" ht="16.5" customHeight="1">
      <c r="A108" s="38"/>
      <c r="B108" s="39"/>
      <c r="C108" s="212" t="s">
        <v>179</v>
      </c>
      <c r="D108" s="212" t="s">
        <v>122</v>
      </c>
      <c r="E108" s="213" t="s">
        <v>404</v>
      </c>
      <c r="F108" s="214" t="s">
        <v>405</v>
      </c>
      <c r="G108" s="215" t="s">
        <v>379</v>
      </c>
      <c r="H108" s="216">
        <v>1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380</v>
      </c>
      <c r="AT108" s="223" t="s">
        <v>122</v>
      </c>
      <c r="AU108" s="223" t="s">
        <v>81</v>
      </c>
      <c r="AY108" s="17" t="s">
        <v>120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380</v>
      </c>
      <c r="BM108" s="223" t="s">
        <v>406</v>
      </c>
    </row>
    <row r="109" s="2" customFormat="1">
      <c r="A109" s="38"/>
      <c r="B109" s="39"/>
      <c r="C109" s="40"/>
      <c r="D109" s="225" t="s">
        <v>129</v>
      </c>
      <c r="E109" s="40"/>
      <c r="F109" s="226" t="s">
        <v>405</v>
      </c>
      <c r="G109" s="40"/>
      <c r="H109" s="40"/>
      <c r="I109" s="227"/>
      <c r="J109" s="40"/>
      <c r="K109" s="40"/>
      <c r="L109" s="44"/>
      <c r="M109" s="263"/>
      <c r="N109" s="264"/>
      <c r="O109" s="265"/>
      <c r="P109" s="265"/>
      <c r="Q109" s="265"/>
      <c r="R109" s="265"/>
      <c r="S109" s="265"/>
      <c r="T109" s="266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81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HjNzwu6NQK4FoOHpRP1Jurl3GyRMObjQpSEuWskZB3fz2UCO+YEpoosnRr8c8JnSoxbSQGY3w11hkeJwHzQkjg==" hashValue="EBV6Ki+y9+/jSU+pyP/5QbFl/v4CF6dIMDUuOuQZ+quRE+XcxWebgoQIcyf8bc/H0OG734Yrva2zsHqD5Q21FA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407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408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409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410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411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412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413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414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415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416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417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78</v>
      </c>
      <c r="F18" s="278" t="s">
        <v>418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419</v>
      </c>
      <c r="F19" s="278" t="s">
        <v>420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421</v>
      </c>
      <c r="F20" s="278" t="s">
        <v>422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423</v>
      </c>
      <c r="F21" s="278" t="s">
        <v>424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425</v>
      </c>
      <c r="F22" s="278" t="s">
        <v>426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84</v>
      </c>
      <c r="F23" s="278" t="s">
        <v>427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428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429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430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431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432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433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434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435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436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106</v>
      </c>
      <c r="F36" s="278"/>
      <c r="G36" s="278" t="s">
        <v>437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438</v>
      </c>
      <c r="F37" s="278"/>
      <c r="G37" s="278" t="s">
        <v>439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440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441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107</v>
      </c>
      <c r="F40" s="278"/>
      <c r="G40" s="278" t="s">
        <v>442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108</v>
      </c>
      <c r="F41" s="278"/>
      <c r="G41" s="278" t="s">
        <v>443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444</v>
      </c>
      <c r="F42" s="278"/>
      <c r="G42" s="278" t="s">
        <v>445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446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447</v>
      </c>
      <c r="F44" s="278"/>
      <c r="G44" s="278" t="s">
        <v>448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110</v>
      </c>
      <c r="F45" s="278"/>
      <c r="G45" s="278" t="s">
        <v>449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450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451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452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453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454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455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456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457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458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459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460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461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462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463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464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465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466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467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468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469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470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471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472</v>
      </c>
      <c r="D76" s="296"/>
      <c r="E76" s="296"/>
      <c r="F76" s="296" t="s">
        <v>473</v>
      </c>
      <c r="G76" s="297"/>
      <c r="H76" s="296" t="s">
        <v>54</v>
      </c>
      <c r="I76" s="296" t="s">
        <v>57</v>
      </c>
      <c r="J76" s="296" t="s">
        <v>474</v>
      </c>
      <c r="K76" s="295"/>
    </row>
    <row r="77" s="1" customFormat="1" ht="17.25" customHeight="1">
      <c r="B77" s="293"/>
      <c r="C77" s="298" t="s">
        <v>475</v>
      </c>
      <c r="D77" s="298"/>
      <c r="E77" s="298"/>
      <c r="F77" s="299" t="s">
        <v>476</v>
      </c>
      <c r="G77" s="300"/>
      <c r="H77" s="298"/>
      <c r="I77" s="298"/>
      <c r="J77" s="298" t="s">
        <v>477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478</v>
      </c>
      <c r="G79" s="305"/>
      <c r="H79" s="281" t="s">
        <v>479</v>
      </c>
      <c r="I79" s="281" t="s">
        <v>480</v>
      </c>
      <c r="J79" s="281">
        <v>20</v>
      </c>
      <c r="K79" s="295"/>
    </row>
    <row r="80" s="1" customFormat="1" ht="15" customHeight="1">
      <c r="B80" s="293"/>
      <c r="C80" s="281" t="s">
        <v>481</v>
      </c>
      <c r="D80" s="281"/>
      <c r="E80" s="281"/>
      <c r="F80" s="304" t="s">
        <v>478</v>
      </c>
      <c r="G80" s="305"/>
      <c r="H80" s="281" t="s">
        <v>482</v>
      </c>
      <c r="I80" s="281" t="s">
        <v>480</v>
      </c>
      <c r="J80" s="281">
        <v>120</v>
      </c>
      <c r="K80" s="295"/>
    </row>
    <row r="81" s="1" customFormat="1" ht="15" customHeight="1">
      <c r="B81" s="306"/>
      <c r="C81" s="281" t="s">
        <v>483</v>
      </c>
      <c r="D81" s="281"/>
      <c r="E81" s="281"/>
      <c r="F81" s="304" t="s">
        <v>484</v>
      </c>
      <c r="G81" s="305"/>
      <c r="H81" s="281" t="s">
        <v>485</v>
      </c>
      <c r="I81" s="281" t="s">
        <v>480</v>
      </c>
      <c r="J81" s="281">
        <v>50</v>
      </c>
      <c r="K81" s="295"/>
    </row>
    <row r="82" s="1" customFormat="1" ht="15" customHeight="1">
      <c r="B82" s="306"/>
      <c r="C82" s="281" t="s">
        <v>486</v>
      </c>
      <c r="D82" s="281"/>
      <c r="E82" s="281"/>
      <c r="F82" s="304" t="s">
        <v>478</v>
      </c>
      <c r="G82" s="305"/>
      <c r="H82" s="281" t="s">
        <v>487</v>
      </c>
      <c r="I82" s="281" t="s">
        <v>488</v>
      </c>
      <c r="J82" s="281"/>
      <c r="K82" s="295"/>
    </row>
    <row r="83" s="1" customFormat="1" ht="15" customHeight="1">
      <c r="B83" s="306"/>
      <c r="C83" s="307" t="s">
        <v>489</v>
      </c>
      <c r="D83" s="307"/>
      <c r="E83" s="307"/>
      <c r="F83" s="308" t="s">
        <v>484</v>
      </c>
      <c r="G83" s="307"/>
      <c r="H83" s="307" t="s">
        <v>490</v>
      </c>
      <c r="I83" s="307" t="s">
        <v>480</v>
      </c>
      <c r="J83" s="307">
        <v>15</v>
      </c>
      <c r="K83" s="295"/>
    </row>
    <row r="84" s="1" customFormat="1" ht="15" customHeight="1">
      <c r="B84" s="306"/>
      <c r="C84" s="307" t="s">
        <v>491</v>
      </c>
      <c r="D84" s="307"/>
      <c r="E84" s="307"/>
      <c r="F84" s="308" t="s">
        <v>484</v>
      </c>
      <c r="G84" s="307"/>
      <c r="H84" s="307" t="s">
        <v>492</v>
      </c>
      <c r="I84" s="307" t="s">
        <v>480</v>
      </c>
      <c r="J84" s="307">
        <v>15</v>
      </c>
      <c r="K84" s="295"/>
    </row>
    <row r="85" s="1" customFormat="1" ht="15" customHeight="1">
      <c r="B85" s="306"/>
      <c r="C85" s="307" t="s">
        <v>493</v>
      </c>
      <c r="D85" s="307"/>
      <c r="E85" s="307"/>
      <c r="F85" s="308" t="s">
        <v>484</v>
      </c>
      <c r="G85" s="307"/>
      <c r="H85" s="307" t="s">
        <v>494</v>
      </c>
      <c r="I85" s="307" t="s">
        <v>480</v>
      </c>
      <c r="J85" s="307">
        <v>20</v>
      </c>
      <c r="K85" s="295"/>
    </row>
    <row r="86" s="1" customFormat="1" ht="15" customHeight="1">
      <c r="B86" s="306"/>
      <c r="C86" s="307" t="s">
        <v>495</v>
      </c>
      <c r="D86" s="307"/>
      <c r="E86" s="307"/>
      <c r="F86" s="308" t="s">
        <v>484</v>
      </c>
      <c r="G86" s="307"/>
      <c r="H86" s="307" t="s">
        <v>496</v>
      </c>
      <c r="I86" s="307" t="s">
        <v>480</v>
      </c>
      <c r="J86" s="307">
        <v>20</v>
      </c>
      <c r="K86" s="295"/>
    </row>
    <row r="87" s="1" customFormat="1" ht="15" customHeight="1">
      <c r="B87" s="306"/>
      <c r="C87" s="281" t="s">
        <v>497</v>
      </c>
      <c r="D87" s="281"/>
      <c r="E87" s="281"/>
      <c r="F87" s="304" t="s">
        <v>484</v>
      </c>
      <c r="G87" s="305"/>
      <c r="H87" s="281" t="s">
        <v>498</v>
      </c>
      <c r="I87" s="281" t="s">
        <v>480</v>
      </c>
      <c r="J87" s="281">
        <v>50</v>
      </c>
      <c r="K87" s="295"/>
    </row>
    <row r="88" s="1" customFormat="1" ht="15" customHeight="1">
      <c r="B88" s="306"/>
      <c r="C88" s="281" t="s">
        <v>499</v>
      </c>
      <c r="D88" s="281"/>
      <c r="E88" s="281"/>
      <c r="F88" s="304" t="s">
        <v>484</v>
      </c>
      <c r="G88" s="305"/>
      <c r="H88" s="281" t="s">
        <v>500</v>
      </c>
      <c r="I88" s="281" t="s">
        <v>480</v>
      </c>
      <c r="J88" s="281">
        <v>20</v>
      </c>
      <c r="K88" s="295"/>
    </row>
    <row r="89" s="1" customFormat="1" ht="15" customHeight="1">
      <c r="B89" s="306"/>
      <c r="C89" s="281" t="s">
        <v>501</v>
      </c>
      <c r="D89" s="281"/>
      <c r="E89" s="281"/>
      <c r="F89" s="304" t="s">
        <v>484</v>
      </c>
      <c r="G89" s="305"/>
      <c r="H89" s="281" t="s">
        <v>502</v>
      </c>
      <c r="I89" s="281" t="s">
        <v>480</v>
      </c>
      <c r="J89" s="281">
        <v>20</v>
      </c>
      <c r="K89" s="295"/>
    </row>
    <row r="90" s="1" customFormat="1" ht="15" customHeight="1">
      <c r="B90" s="306"/>
      <c r="C90" s="281" t="s">
        <v>503</v>
      </c>
      <c r="D90" s="281"/>
      <c r="E90" s="281"/>
      <c r="F90" s="304" t="s">
        <v>484</v>
      </c>
      <c r="G90" s="305"/>
      <c r="H90" s="281" t="s">
        <v>504</v>
      </c>
      <c r="I90" s="281" t="s">
        <v>480</v>
      </c>
      <c r="J90" s="281">
        <v>50</v>
      </c>
      <c r="K90" s="295"/>
    </row>
    <row r="91" s="1" customFormat="1" ht="15" customHeight="1">
      <c r="B91" s="306"/>
      <c r="C91" s="281" t="s">
        <v>505</v>
      </c>
      <c r="D91" s="281"/>
      <c r="E91" s="281"/>
      <c r="F91" s="304" t="s">
        <v>484</v>
      </c>
      <c r="G91" s="305"/>
      <c r="H91" s="281" t="s">
        <v>505</v>
      </c>
      <c r="I91" s="281" t="s">
        <v>480</v>
      </c>
      <c r="J91" s="281">
        <v>50</v>
      </c>
      <c r="K91" s="295"/>
    </row>
    <row r="92" s="1" customFormat="1" ht="15" customHeight="1">
      <c r="B92" s="306"/>
      <c r="C92" s="281" t="s">
        <v>506</v>
      </c>
      <c r="D92" s="281"/>
      <c r="E92" s="281"/>
      <c r="F92" s="304" t="s">
        <v>484</v>
      </c>
      <c r="G92" s="305"/>
      <c r="H92" s="281" t="s">
        <v>507</v>
      </c>
      <c r="I92" s="281" t="s">
        <v>480</v>
      </c>
      <c r="J92" s="281">
        <v>255</v>
      </c>
      <c r="K92" s="295"/>
    </row>
    <row r="93" s="1" customFormat="1" ht="15" customHeight="1">
      <c r="B93" s="306"/>
      <c r="C93" s="281" t="s">
        <v>508</v>
      </c>
      <c r="D93" s="281"/>
      <c r="E93" s="281"/>
      <c r="F93" s="304" t="s">
        <v>478</v>
      </c>
      <c r="G93" s="305"/>
      <c r="H93" s="281" t="s">
        <v>509</v>
      </c>
      <c r="I93" s="281" t="s">
        <v>510</v>
      </c>
      <c r="J93" s="281"/>
      <c r="K93" s="295"/>
    </row>
    <row r="94" s="1" customFormat="1" ht="15" customHeight="1">
      <c r="B94" s="306"/>
      <c r="C94" s="281" t="s">
        <v>511</v>
      </c>
      <c r="D94" s="281"/>
      <c r="E94" s="281"/>
      <c r="F94" s="304" t="s">
        <v>478</v>
      </c>
      <c r="G94" s="305"/>
      <c r="H94" s="281" t="s">
        <v>512</v>
      </c>
      <c r="I94" s="281" t="s">
        <v>513</v>
      </c>
      <c r="J94" s="281"/>
      <c r="K94" s="295"/>
    </row>
    <row r="95" s="1" customFormat="1" ht="15" customHeight="1">
      <c r="B95" s="306"/>
      <c r="C95" s="281" t="s">
        <v>514</v>
      </c>
      <c r="D95" s="281"/>
      <c r="E95" s="281"/>
      <c r="F95" s="304" t="s">
        <v>478</v>
      </c>
      <c r="G95" s="305"/>
      <c r="H95" s="281" t="s">
        <v>514</v>
      </c>
      <c r="I95" s="281" t="s">
        <v>513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478</v>
      </c>
      <c r="G96" s="305"/>
      <c r="H96" s="281" t="s">
        <v>515</v>
      </c>
      <c r="I96" s="281" t="s">
        <v>513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478</v>
      </c>
      <c r="G97" s="305"/>
      <c r="H97" s="281" t="s">
        <v>516</v>
      </c>
      <c r="I97" s="281" t="s">
        <v>513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517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472</v>
      </c>
      <c r="D103" s="296"/>
      <c r="E103" s="296"/>
      <c r="F103" s="296" t="s">
        <v>473</v>
      </c>
      <c r="G103" s="297"/>
      <c r="H103" s="296" t="s">
        <v>54</v>
      </c>
      <c r="I103" s="296" t="s">
        <v>57</v>
      </c>
      <c r="J103" s="296" t="s">
        <v>474</v>
      </c>
      <c r="K103" s="295"/>
    </row>
    <row r="104" s="1" customFormat="1" ht="17.25" customHeight="1">
      <c r="B104" s="293"/>
      <c r="C104" s="298" t="s">
        <v>475</v>
      </c>
      <c r="D104" s="298"/>
      <c r="E104" s="298"/>
      <c r="F104" s="299" t="s">
        <v>476</v>
      </c>
      <c r="G104" s="300"/>
      <c r="H104" s="298"/>
      <c r="I104" s="298"/>
      <c r="J104" s="298" t="s">
        <v>477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478</v>
      </c>
      <c r="G106" s="281"/>
      <c r="H106" s="281" t="s">
        <v>518</v>
      </c>
      <c r="I106" s="281" t="s">
        <v>480</v>
      </c>
      <c r="J106" s="281">
        <v>20</v>
      </c>
      <c r="K106" s="295"/>
    </row>
    <row r="107" s="1" customFormat="1" ht="15" customHeight="1">
      <c r="B107" s="293"/>
      <c r="C107" s="281" t="s">
        <v>481</v>
      </c>
      <c r="D107" s="281"/>
      <c r="E107" s="281"/>
      <c r="F107" s="304" t="s">
        <v>478</v>
      </c>
      <c r="G107" s="281"/>
      <c r="H107" s="281" t="s">
        <v>518</v>
      </c>
      <c r="I107" s="281" t="s">
        <v>480</v>
      </c>
      <c r="J107" s="281">
        <v>120</v>
      </c>
      <c r="K107" s="295"/>
    </row>
    <row r="108" s="1" customFormat="1" ht="15" customHeight="1">
      <c r="B108" s="306"/>
      <c r="C108" s="281" t="s">
        <v>483</v>
      </c>
      <c r="D108" s="281"/>
      <c r="E108" s="281"/>
      <c r="F108" s="304" t="s">
        <v>484</v>
      </c>
      <c r="G108" s="281"/>
      <c r="H108" s="281" t="s">
        <v>518</v>
      </c>
      <c r="I108" s="281" t="s">
        <v>480</v>
      </c>
      <c r="J108" s="281">
        <v>50</v>
      </c>
      <c r="K108" s="295"/>
    </row>
    <row r="109" s="1" customFormat="1" ht="15" customHeight="1">
      <c r="B109" s="306"/>
      <c r="C109" s="281" t="s">
        <v>486</v>
      </c>
      <c r="D109" s="281"/>
      <c r="E109" s="281"/>
      <c r="F109" s="304" t="s">
        <v>478</v>
      </c>
      <c r="G109" s="281"/>
      <c r="H109" s="281" t="s">
        <v>518</v>
      </c>
      <c r="I109" s="281" t="s">
        <v>488</v>
      </c>
      <c r="J109" s="281"/>
      <c r="K109" s="295"/>
    </row>
    <row r="110" s="1" customFormat="1" ht="15" customHeight="1">
      <c r="B110" s="306"/>
      <c r="C110" s="281" t="s">
        <v>497</v>
      </c>
      <c r="D110" s="281"/>
      <c r="E110" s="281"/>
      <c r="F110" s="304" t="s">
        <v>484</v>
      </c>
      <c r="G110" s="281"/>
      <c r="H110" s="281" t="s">
        <v>518</v>
      </c>
      <c r="I110" s="281" t="s">
        <v>480</v>
      </c>
      <c r="J110" s="281">
        <v>50</v>
      </c>
      <c r="K110" s="295"/>
    </row>
    <row r="111" s="1" customFormat="1" ht="15" customHeight="1">
      <c r="B111" s="306"/>
      <c r="C111" s="281" t="s">
        <v>505</v>
      </c>
      <c r="D111" s="281"/>
      <c r="E111" s="281"/>
      <c r="F111" s="304" t="s">
        <v>484</v>
      </c>
      <c r="G111" s="281"/>
      <c r="H111" s="281" t="s">
        <v>518</v>
      </c>
      <c r="I111" s="281" t="s">
        <v>480</v>
      </c>
      <c r="J111" s="281">
        <v>50</v>
      </c>
      <c r="K111" s="295"/>
    </row>
    <row r="112" s="1" customFormat="1" ht="15" customHeight="1">
      <c r="B112" s="306"/>
      <c r="C112" s="281" t="s">
        <v>503</v>
      </c>
      <c r="D112" s="281"/>
      <c r="E112" s="281"/>
      <c r="F112" s="304" t="s">
        <v>484</v>
      </c>
      <c r="G112" s="281"/>
      <c r="H112" s="281" t="s">
        <v>518</v>
      </c>
      <c r="I112" s="281" t="s">
        <v>480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478</v>
      </c>
      <c r="G113" s="281"/>
      <c r="H113" s="281" t="s">
        <v>519</v>
      </c>
      <c r="I113" s="281" t="s">
        <v>480</v>
      </c>
      <c r="J113" s="281">
        <v>20</v>
      </c>
      <c r="K113" s="295"/>
    </row>
    <row r="114" s="1" customFormat="1" ht="15" customHeight="1">
      <c r="B114" s="306"/>
      <c r="C114" s="281" t="s">
        <v>520</v>
      </c>
      <c r="D114" s="281"/>
      <c r="E114" s="281"/>
      <c r="F114" s="304" t="s">
        <v>478</v>
      </c>
      <c r="G114" s="281"/>
      <c r="H114" s="281" t="s">
        <v>521</v>
      </c>
      <c r="I114" s="281" t="s">
        <v>480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478</v>
      </c>
      <c r="G115" s="281"/>
      <c r="H115" s="281" t="s">
        <v>522</v>
      </c>
      <c r="I115" s="281" t="s">
        <v>513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478</v>
      </c>
      <c r="G116" s="281"/>
      <c r="H116" s="281" t="s">
        <v>523</v>
      </c>
      <c r="I116" s="281" t="s">
        <v>513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478</v>
      </c>
      <c r="G117" s="281"/>
      <c r="H117" s="281" t="s">
        <v>524</v>
      </c>
      <c r="I117" s="281" t="s">
        <v>525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526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472</v>
      </c>
      <c r="D123" s="296"/>
      <c r="E123" s="296"/>
      <c r="F123" s="296" t="s">
        <v>473</v>
      </c>
      <c r="G123" s="297"/>
      <c r="H123" s="296" t="s">
        <v>54</v>
      </c>
      <c r="I123" s="296" t="s">
        <v>57</v>
      </c>
      <c r="J123" s="296" t="s">
        <v>474</v>
      </c>
      <c r="K123" s="325"/>
    </row>
    <row r="124" s="1" customFormat="1" ht="17.25" customHeight="1">
      <c r="B124" s="324"/>
      <c r="C124" s="298" t="s">
        <v>475</v>
      </c>
      <c r="D124" s="298"/>
      <c r="E124" s="298"/>
      <c r="F124" s="299" t="s">
        <v>476</v>
      </c>
      <c r="G124" s="300"/>
      <c r="H124" s="298"/>
      <c r="I124" s="298"/>
      <c r="J124" s="298" t="s">
        <v>477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481</v>
      </c>
      <c r="D126" s="303"/>
      <c r="E126" s="303"/>
      <c r="F126" s="304" t="s">
        <v>478</v>
      </c>
      <c r="G126" s="281"/>
      <c r="H126" s="281" t="s">
        <v>518</v>
      </c>
      <c r="I126" s="281" t="s">
        <v>480</v>
      </c>
      <c r="J126" s="281">
        <v>120</v>
      </c>
      <c r="K126" s="329"/>
    </row>
    <row r="127" s="1" customFormat="1" ht="15" customHeight="1">
      <c r="B127" s="326"/>
      <c r="C127" s="281" t="s">
        <v>527</v>
      </c>
      <c r="D127" s="281"/>
      <c r="E127" s="281"/>
      <c r="F127" s="304" t="s">
        <v>478</v>
      </c>
      <c r="G127" s="281"/>
      <c r="H127" s="281" t="s">
        <v>528</v>
      </c>
      <c r="I127" s="281" t="s">
        <v>480</v>
      </c>
      <c r="J127" s="281" t="s">
        <v>529</v>
      </c>
      <c r="K127" s="329"/>
    </row>
    <row r="128" s="1" customFormat="1" ht="15" customHeight="1">
      <c r="B128" s="326"/>
      <c r="C128" s="281" t="s">
        <v>84</v>
      </c>
      <c r="D128" s="281"/>
      <c r="E128" s="281"/>
      <c r="F128" s="304" t="s">
        <v>478</v>
      </c>
      <c r="G128" s="281"/>
      <c r="H128" s="281" t="s">
        <v>530</v>
      </c>
      <c r="I128" s="281" t="s">
        <v>480</v>
      </c>
      <c r="J128" s="281" t="s">
        <v>529</v>
      </c>
      <c r="K128" s="329"/>
    </row>
    <row r="129" s="1" customFormat="1" ht="15" customHeight="1">
      <c r="B129" s="326"/>
      <c r="C129" s="281" t="s">
        <v>489</v>
      </c>
      <c r="D129" s="281"/>
      <c r="E129" s="281"/>
      <c r="F129" s="304" t="s">
        <v>484</v>
      </c>
      <c r="G129" s="281"/>
      <c r="H129" s="281" t="s">
        <v>490</v>
      </c>
      <c r="I129" s="281" t="s">
        <v>480</v>
      </c>
      <c r="J129" s="281">
        <v>15</v>
      </c>
      <c r="K129" s="329"/>
    </row>
    <row r="130" s="1" customFormat="1" ht="15" customHeight="1">
      <c r="B130" s="326"/>
      <c r="C130" s="307" t="s">
        <v>491</v>
      </c>
      <c r="D130" s="307"/>
      <c r="E130" s="307"/>
      <c r="F130" s="308" t="s">
        <v>484</v>
      </c>
      <c r="G130" s="307"/>
      <c r="H130" s="307" t="s">
        <v>492</v>
      </c>
      <c r="I130" s="307" t="s">
        <v>480</v>
      </c>
      <c r="J130" s="307">
        <v>15</v>
      </c>
      <c r="K130" s="329"/>
    </row>
    <row r="131" s="1" customFormat="1" ht="15" customHeight="1">
      <c r="B131" s="326"/>
      <c r="C131" s="307" t="s">
        <v>493</v>
      </c>
      <c r="D131" s="307"/>
      <c r="E131" s="307"/>
      <c r="F131" s="308" t="s">
        <v>484</v>
      </c>
      <c r="G131" s="307"/>
      <c r="H131" s="307" t="s">
        <v>494</v>
      </c>
      <c r="I131" s="307" t="s">
        <v>480</v>
      </c>
      <c r="J131" s="307">
        <v>20</v>
      </c>
      <c r="K131" s="329"/>
    </row>
    <row r="132" s="1" customFormat="1" ht="15" customHeight="1">
      <c r="B132" s="326"/>
      <c r="C132" s="307" t="s">
        <v>495</v>
      </c>
      <c r="D132" s="307"/>
      <c r="E132" s="307"/>
      <c r="F132" s="308" t="s">
        <v>484</v>
      </c>
      <c r="G132" s="307"/>
      <c r="H132" s="307" t="s">
        <v>496</v>
      </c>
      <c r="I132" s="307" t="s">
        <v>480</v>
      </c>
      <c r="J132" s="307">
        <v>20</v>
      </c>
      <c r="K132" s="329"/>
    </row>
    <row r="133" s="1" customFormat="1" ht="15" customHeight="1">
      <c r="B133" s="326"/>
      <c r="C133" s="281" t="s">
        <v>483</v>
      </c>
      <c r="D133" s="281"/>
      <c r="E133" s="281"/>
      <c r="F133" s="304" t="s">
        <v>484</v>
      </c>
      <c r="G133" s="281"/>
      <c r="H133" s="281" t="s">
        <v>518</v>
      </c>
      <c r="I133" s="281" t="s">
        <v>480</v>
      </c>
      <c r="J133" s="281">
        <v>50</v>
      </c>
      <c r="K133" s="329"/>
    </row>
    <row r="134" s="1" customFormat="1" ht="15" customHeight="1">
      <c r="B134" s="326"/>
      <c r="C134" s="281" t="s">
        <v>497</v>
      </c>
      <c r="D134" s="281"/>
      <c r="E134" s="281"/>
      <c r="F134" s="304" t="s">
        <v>484</v>
      </c>
      <c r="G134" s="281"/>
      <c r="H134" s="281" t="s">
        <v>518</v>
      </c>
      <c r="I134" s="281" t="s">
        <v>480</v>
      </c>
      <c r="J134" s="281">
        <v>50</v>
      </c>
      <c r="K134" s="329"/>
    </row>
    <row r="135" s="1" customFormat="1" ht="15" customHeight="1">
      <c r="B135" s="326"/>
      <c r="C135" s="281" t="s">
        <v>503</v>
      </c>
      <c r="D135" s="281"/>
      <c r="E135" s="281"/>
      <c r="F135" s="304" t="s">
        <v>484</v>
      </c>
      <c r="G135" s="281"/>
      <c r="H135" s="281" t="s">
        <v>518</v>
      </c>
      <c r="I135" s="281" t="s">
        <v>480</v>
      </c>
      <c r="J135" s="281">
        <v>50</v>
      </c>
      <c r="K135" s="329"/>
    </row>
    <row r="136" s="1" customFormat="1" ht="15" customHeight="1">
      <c r="B136" s="326"/>
      <c r="C136" s="281" t="s">
        <v>505</v>
      </c>
      <c r="D136" s="281"/>
      <c r="E136" s="281"/>
      <c r="F136" s="304" t="s">
        <v>484</v>
      </c>
      <c r="G136" s="281"/>
      <c r="H136" s="281" t="s">
        <v>518</v>
      </c>
      <c r="I136" s="281" t="s">
        <v>480</v>
      </c>
      <c r="J136" s="281">
        <v>50</v>
      </c>
      <c r="K136" s="329"/>
    </row>
    <row r="137" s="1" customFormat="1" ht="15" customHeight="1">
      <c r="B137" s="326"/>
      <c r="C137" s="281" t="s">
        <v>506</v>
      </c>
      <c r="D137" s="281"/>
      <c r="E137" s="281"/>
      <c r="F137" s="304" t="s">
        <v>484</v>
      </c>
      <c r="G137" s="281"/>
      <c r="H137" s="281" t="s">
        <v>531</v>
      </c>
      <c r="I137" s="281" t="s">
        <v>480</v>
      </c>
      <c r="J137" s="281">
        <v>255</v>
      </c>
      <c r="K137" s="329"/>
    </row>
    <row r="138" s="1" customFormat="1" ht="15" customHeight="1">
      <c r="B138" s="326"/>
      <c r="C138" s="281" t="s">
        <v>508</v>
      </c>
      <c r="D138" s="281"/>
      <c r="E138" s="281"/>
      <c r="F138" s="304" t="s">
        <v>478</v>
      </c>
      <c r="G138" s="281"/>
      <c r="H138" s="281" t="s">
        <v>532</v>
      </c>
      <c r="I138" s="281" t="s">
        <v>510</v>
      </c>
      <c r="J138" s="281"/>
      <c r="K138" s="329"/>
    </row>
    <row r="139" s="1" customFormat="1" ht="15" customHeight="1">
      <c r="B139" s="326"/>
      <c r="C139" s="281" t="s">
        <v>511</v>
      </c>
      <c r="D139" s="281"/>
      <c r="E139" s="281"/>
      <c r="F139" s="304" t="s">
        <v>478</v>
      </c>
      <c r="G139" s="281"/>
      <c r="H139" s="281" t="s">
        <v>533</v>
      </c>
      <c r="I139" s="281" t="s">
        <v>513</v>
      </c>
      <c r="J139" s="281"/>
      <c r="K139" s="329"/>
    </row>
    <row r="140" s="1" customFormat="1" ht="15" customHeight="1">
      <c r="B140" s="326"/>
      <c r="C140" s="281" t="s">
        <v>514</v>
      </c>
      <c r="D140" s="281"/>
      <c r="E140" s="281"/>
      <c r="F140" s="304" t="s">
        <v>478</v>
      </c>
      <c r="G140" s="281"/>
      <c r="H140" s="281" t="s">
        <v>514</v>
      </c>
      <c r="I140" s="281" t="s">
        <v>513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478</v>
      </c>
      <c r="G141" s="281"/>
      <c r="H141" s="281" t="s">
        <v>534</v>
      </c>
      <c r="I141" s="281" t="s">
        <v>513</v>
      </c>
      <c r="J141" s="281"/>
      <c r="K141" s="329"/>
    </row>
    <row r="142" s="1" customFormat="1" ht="15" customHeight="1">
      <c r="B142" s="326"/>
      <c r="C142" s="281" t="s">
        <v>535</v>
      </c>
      <c r="D142" s="281"/>
      <c r="E142" s="281"/>
      <c r="F142" s="304" t="s">
        <v>478</v>
      </c>
      <c r="G142" s="281"/>
      <c r="H142" s="281" t="s">
        <v>536</v>
      </c>
      <c r="I142" s="281" t="s">
        <v>513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537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472</v>
      </c>
      <c r="D148" s="296"/>
      <c r="E148" s="296"/>
      <c r="F148" s="296" t="s">
        <v>473</v>
      </c>
      <c r="G148" s="297"/>
      <c r="H148" s="296" t="s">
        <v>54</v>
      </c>
      <c r="I148" s="296" t="s">
        <v>57</v>
      </c>
      <c r="J148" s="296" t="s">
        <v>474</v>
      </c>
      <c r="K148" s="295"/>
    </row>
    <row r="149" s="1" customFormat="1" ht="17.25" customHeight="1">
      <c r="B149" s="293"/>
      <c r="C149" s="298" t="s">
        <v>475</v>
      </c>
      <c r="D149" s="298"/>
      <c r="E149" s="298"/>
      <c r="F149" s="299" t="s">
        <v>476</v>
      </c>
      <c r="G149" s="300"/>
      <c r="H149" s="298"/>
      <c r="I149" s="298"/>
      <c r="J149" s="298" t="s">
        <v>477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481</v>
      </c>
      <c r="D151" s="281"/>
      <c r="E151" s="281"/>
      <c r="F151" s="334" t="s">
        <v>478</v>
      </c>
      <c r="G151" s="281"/>
      <c r="H151" s="333" t="s">
        <v>518</v>
      </c>
      <c r="I151" s="333" t="s">
        <v>480</v>
      </c>
      <c r="J151" s="333">
        <v>120</v>
      </c>
      <c r="K151" s="329"/>
    </row>
    <row r="152" s="1" customFormat="1" ht="15" customHeight="1">
      <c r="B152" s="306"/>
      <c r="C152" s="333" t="s">
        <v>527</v>
      </c>
      <c r="D152" s="281"/>
      <c r="E152" s="281"/>
      <c r="F152" s="334" t="s">
        <v>478</v>
      </c>
      <c r="G152" s="281"/>
      <c r="H152" s="333" t="s">
        <v>538</v>
      </c>
      <c r="I152" s="333" t="s">
        <v>480</v>
      </c>
      <c r="J152" s="333" t="s">
        <v>529</v>
      </c>
      <c r="K152" s="329"/>
    </row>
    <row r="153" s="1" customFormat="1" ht="15" customHeight="1">
      <c r="B153" s="306"/>
      <c r="C153" s="333" t="s">
        <v>84</v>
      </c>
      <c r="D153" s="281"/>
      <c r="E153" s="281"/>
      <c r="F153" s="334" t="s">
        <v>478</v>
      </c>
      <c r="G153" s="281"/>
      <c r="H153" s="333" t="s">
        <v>539</v>
      </c>
      <c r="I153" s="333" t="s">
        <v>480</v>
      </c>
      <c r="J153" s="333" t="s">
        <v>529</v>
      </c>
      <c r="K153" s="329"/>
    </row>
    <row r="154" s="1" customFormat="1" ht="15" customHeight="1">
      <c r="B154" s="306"/>
      <c r="C154" s="333" t="s">
        <v>483</v>
      </c>
      <c r="D154" s="281"/>
      <c r="E154" s="281"/>
      <c r="F154" s="334" t="s">
        <v>484</v>
      </c>
      <c r="G154" s="281"/>
      <c r="H154" s="333" t="s">
        <v>518</v>
      </c>
      <c r="I154" s="333" t="s">
        <v>480</v>
      </c>
      <c r="J154" s="333">
        <v>50</v>
      </c>
      <c r="K154" s="329"/>
    </row>
    <row r="155" s="1" customFormat="1" ht="15" customHeight="1">
      <c r="B155" s="306"/>
      <c r="C155" s="333" t="s">
        <v>486</v>
      </c>
      <c r="D155" s="281"/>
      <c r="E155" s="281"/>
      <c r="F155" s="334" t="s">
        <v>478</v>
      </c>
      <c r="G155" s="281"/>
      <c r="H155" s="333" t="s">
        <v>518</v>
      </c>
      <c r="I155" s="333" t="s">
        <v>488</v>
      </c>
      <c r="J155" s="333"/>
      <c r="K155" s="329"/>
    </row>
    <row r="156" s="1" customFormat="1" ht="15" customHeight="1">
      <c r="B156" s="306"/>
      <c r="C156" s="333" t="s">
        <v>497</v>
      </c>
      <c r="D156" s="281"/>
      <c r="E156" s="281"/>
      <c r="F156" s="334" t="s">
        <v>484</v>
      </c>
      <c r="G156" s="281"/>
      <c r="H156" s="333" t="s">
        <v>518</v>
      </c>
      <c r="I156" s="333" t="s">
        <v>480</v>
      </c>
      <c r="J156" s="333">
        <v>50</v>
      </c>
      <c r="K156" s="329"/>
    </row>
    <row r="157" s="1" customFormat="1" ht="15" customHeight="1">
      <c r="B157" s="306"/>
      <c r="C157" s="333" t="s">
        <v>505</v>
      </c>
      <c r="D157" s="281"/>
      <c r="E157" s="281"/>
      <c r="F157" s="334" t="s">
        <v>484</v>
      </c>
      <c r="G157" s="281"/>
      <c r="H157" s="333" t="s">
        <v>518</v>
      </c>
      <c r="I157" s="333" t="s">
        <v>480</v>
      </c>
      <c r="J157" s="333">
        <v>50</v>
      </c>
      <c r="K157" s="329"/>
    </row>
    <row r="158" s="1" customFormat="1" ht="15" customHeight="1">
      <c r="B158" s="306"/>
      <c r="C158" s="333" t="s">
        <v>503</v>
      </c>
      <c r="D158" s="281"/>
      <c r="E158" s="281"/>
      <c r="F158" s="334" t="s">
        <v>484</v>
      </c>
      <c r="G158" s="281"/>
      <c r="H158" s="333" t="s">
        <v>518</v>
      </c>
      <c r="I158" s="333" t="s">
        <v>480</v>
      </c>
      <c r="J158" s="333">
        <v>50</v>
      </c>
      <c r="K158" s="329"/>
    </row>
    <row r="159" s="1" customFormat="1" ht="15" customHeight="1">
      <c r="B159" s="306"/>
      <c r="C159" s="333" t="s">
        <v>96</v>
      </c>
      <c r="D159" s="281"/>
      <c r="E159" s="281"/>
      <c r="F159" s="334" t="s">
        <v>478</v>
      </c>
      <c r="G159" s="281"/>
      <c r="H159" s="333" t="s">
        <v>540</v>
      </c>
      <c r="I159" s="333" t="s">
        <v>480</v>
      </c>
      <c r="J159" s="333" t="s">
        <v>541</v>
      </c>
      <c r="K159" s="329"/>
    </row>
    <row r="160" s="1" customFormat="1" ht="15" customHeight="1">
      <c r="B160" s="306"/>
      <c r="C160" s="333" t="s">
        <v>542</v>
      </c>
      <c r="D160" s="281"/>
      <c r="E160" s="281"/>
      <c r="F160" s="334" t="s">
        <v>478</v>
      </c>
      <c r="G160" s="281"/>
      <c r="H160" s="333" t="s">
        <v>543</v>
      </c>
      <c r="I160" s="333" t="s">
        <v>513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544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472</v>
      </c>
      <c r="D166" s="296"/>
      <c r="E166" s="296"/>
      <c r="F166" s="296" t="s">
        <v>473</v>
      </c>
      <c r="G166" s="338"/>
      <c r="H166" s="339" t="s">
        <v>54</v>
      </c>
      <c r="I166" s="339" t="s">
        <v>57</v>
      </c>
      <c r="J166" s="296" t="s">
        <v>474</v>
      </c>
      <c r="K166" s="273"/>
    </row>
    <row r="167" s="1" customFormat="1" ht="17.25" customHeight="1">
      <c r="B167" s="274"/>
      <c r="C167" s="298" t="s">
        <v>475</v>
      </c>
      <c r="D167" s="298"/>
      <c r="E167" s="298"/>
      <c r="F167" s="299" t="s">
        <v>476</v>
      </c>
      <c r="G167" s="340"/>
      <c r="H167" s="341"/>
      <c r="I167" s="341"/>
      <c r="J167" s="298" t="s">
        <v>477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481</v>
      </c>
      <c r="D169" s="281"/>
      <c r="E169" s="281"/>
      <c r="F169" s="304" t="s">
        <v>478</v>
      </c>
      <c r="G169" s="281"/>
      <c r="H169" s="281" t="s">
        <v>518</v>
      </c>
      <c r="I169" s="281" t="s">
        <v>480</v>
      </c>
      <c r="J169" s="281">
        <v>120</v>
      </c>
      <c r="K169" s="329"/>
    </row>
    <row r="170" s="1" customFormat="1" ht="15" customHeight="1">
      <c r="B170" s="306"/>
      <c r="C170" s="281" t="s">
        <v>527</v>
      </c>
      <c r="D170" s="281"/>
      <c r="E170" s="281"/>
      <c r="F170" s="304" t="s">
        <v>478</v>
      </c>
      <c r="G170" s="281"/>
      <c r="H170" s="281" t="s">
        <v>528</v>
      </c>
      <c r="I170" s="281" t="s">
        <v>480</v>
      </c>
      <c r="J170" s="281" t="s">
        <v>529</v>
      </c>
      <c r="K170" s="329"/>
    </row>
    <row r="171" s="1" customFormat="1" ht="15" customHeight="1">
      <c r="B171" s="306"/>
      <c r="C171" s="281" t="s">
        <v>84</v>
      </c>
      <c r="D171" s="281"/>
      <c r="E171" s="281"/>
      <c r="F171" s="304" t="s">
        <v>478</v>
      </c>
      <c r="G171" s="281"/>
      <c r="H171" s="281" t="s">
        <v>545</v>
      </c>
      <c r="I171" s="281" t="s">
        <v>480</v>
      </c>
      <c r="J171" s="281" t="s">
        <v>529</v>
      </c>
      <c r="K171" s="329"/>
    </row>
    <row r="172" s="1" customFormat="1" ht="15" customHeight="1">
      <c r="B172" s="306"/>
      <c r="C172" s="281" t="s">
        <v>483</v>
      </c>
      <c r="D172" s="281"/>
      <c r="E172" s="281"/>
      <c r="F172" s="304" t="s">
        <v>484</v>
      </c>
      <c r="G172" s="281"/>
      <c r="H172" s="281" t="s">
        <v>545</v>
      </c>
      <c r="I172" s="281" t="s">
        <v>480</v>
      </c>
      <c r="J172" s="281">
        <v>50</v>
      </c>
      <c r="K172" s="329"/>
    </row>
    <row r="173" s="1" customFormat="1" ht="15" customHeight="1">
      <c r="B173" s="306"/>
      <c r="C173" s="281" t="s">
        <v>486</v>
      </c>
      <c r="D173" s="281"/>
      <c r="E173" s="281"/>
      <c r="F173" s="304" t="s">
        <v>478</v>
      </c>
      <c r="G173" s="281"/>
      <c r="H173" s="281" t="s">
        <v>545</v>
      </c>
      <c r="I173" s="281" t="s">
        <v>488</v>
      </c>
      <c r="J173" s="281"/>
      <c r="K173" s="329"/>
    </row>
    <row r="174" s="1" customFormat="1" ht="15" customHeight="1">
      <c r="B174" s="306"/>
      <c r="C174" s="281" t="s">
        <v>497</v>
      </c>
      <c r="D174" s="281"/>
      <c r="E174" s="281"/>
      <c r="F174" s="304" t="s">
        <v>484</v>
      </c>
      <c r="G174" s="281"/>
      <c r="H174" s="281" t="s">
        <v>545</v>
      </c>
      <c r="I174" s="281" t="s">
        <v>480</v>
      </c>
      <c r="J174" s="281">
        <v>50</v>
      </c>
      <c r="K174" s="329"/>
    </row>
    <row r="175" s="1" customFormat="1" ht="15" customHeight="1">
      <c r="B175" s="306"/>
      <c r="C175" s="281" t="s">
        <v>505</v>
      </c>
      <c r="D175" s="281"/>
      <c r="E175" s="281"/>
      <c r="F175" s="304" t="s">
        <v>484</v>
      </c>
      <c r="G175" s="281"/>
      <c r="H175" s="281" t="s">
        <v>545</v>
      </c>
      <c r="I175" s="281" t="s">
        <v>480</v>
      </c>
      <c r="J175" s="281">
        <v>50</v>
      </c>
      <c r="K175" s="329"/>
    </row>
    <row r="176" s="1" customFormat="1" ht="15" customHeight="1">
      <c r="B176" s="306"/>
      <c r="C176" s="281" t="s">
        <v>503</v>
      </c>
      <c r="D176" s="281"/>
      <c r="E176" s="281"/>
      <c r="F176" s="304" t="s">
        <v>484</v>
      </c>
      <c r="G176" s="281"/>
      <c r="H176" s="281" t="s">
        <v>545</v>
      </c>
      <c r="I176" s="281" t="s">
        <v>480</v>
      </c>
      <c r="J176" s="281">
        <v>50</v>
      </c>
      <c r="K176" s="329"/>
    </row>
    <row r="177" s="1" customFormat="1" ht="15" customHeight="1">
      <c r="B177" s="306"/>
      <c r="C177" s="281" t="s">
        <v>106</v>
      </c>
      <c r="D177" s="281"/>
      <c r="E177" s="281"/>
      <c r="F177" s="304" t="s">
        <v>478</v>
      </c>
      <c r="G177" s="281"/>
      <c r="H177" s="281" t="s">
        <v>546</v>
      </c>
      <c r="I177" s="281" t="s">
        <v>547</v>
      </c>
      <c r="J177" s="281"/>
      <c r="K177" s="329"/>
    </row>
    <row r="178" s="1" customFormat="1" ht="15" customHeight="1">
      <c r="B178" s="306"/>
      <c r="C178" s="281" t="s">
        <v>57</v>
      </c>
      <c r="D178" s="281"/>
      <c r="E178" s="281"/>
      <c r="F178" s="304" t="s">
        <v>478</v>
      </c>
      <c r="G178" s="281"/>
      <c r="H178" s="281" t="s">
        <v>548</v>
      </c>
      <c r="I178" s="281" t="s">
        <v>549</v>
      </c>
      <c r="J178" s="281">
        <v>1</v>
      </c>
      <c r="K178" s="329"/>
    </row>
    <row r="179" s="1" customFormat="1" ht="15" customHeight="1">
      <c r="B179" s="306"/>
      <c r="C179" s="281" t="s">
        <v>53</v>
      </c>
      <c r="D179" s="281"/>
      <c r="E179" s="281"/>
      <c r="F179" s="304" t="s">
        <v>478</v>
      </c>
      <c r="G179" s="281"/>
      <c r="H179" s="281" t="s">
        <v>550</v>
      </c>
      <c r="I179" s="281" t="s">
        <v>480</v>
      </c>
      <c r="J179" s="281">
        <v>20</v>
      </c>
      <c r="K179" s="329"/>
    </row>
    <row r="180" s="1" customFormat="1" ht="15" customHeight="1">
      <c r="B180" s="306"/>
      <c r="C180" s="281" t="s">
        <v>54</v>
      </c>
      <c r="D180" s="281"/>
      <c r="E180" s="281"/>
      <c r="F180" s="304" t="s">
        <v>478</v>
      </c>
      <c r="G180" s="281"/>
      <c r="H180" s="281" t="s">
        <v>551</v>
      </c>
      <c r="I180" s="281" t="s">
        <v>480</v>
      </c>
      <c r="J180" s="281">
        <v>255</v>
      </c>
      <c r="K180" s="329"/>
    </row>
    <row r="181" s="1" customFormat="1" ht="15" customHeight="1">
      <c r="B181" s="306"/>
      <c r="C181" s="281" t="s">
        <v>107</v>
      </c>
      <c r="D181" s="281"/>
      <c r="E181" s="281"/>
      <c r="F181" s="304" t="s">
        <v>478</v>
      </c>
      <c r="G181" s="281"/>
      <c r="H181" s="281" t="s">
        <v>442</v>
      </c>
      <c r="I181" s="281" t="s">
        <v>480</v>
      </c>
      <c r="J181" s="281">
        <v>10</v>
      </c>
      <c r="K181" s="329"/>
    </row>
    <row r="182" s="1" customFormat="1" ht="15" customHeight="1">
      <c r="B182" s="306"/>
      <c r="C182" s="281" t="s">
        <v>108</v>
      </c>
      <c r="D182" s="281"/>
      <c r="E182" s="281"/>
      <c r="F182" s="304" t="s">
        <v>478</v>
      </c>
      <c r="G182" s="281"/>
      <c r="H182" s="281" t="s">
        <v>552</v>
      </c>
      <c r="I182" s="281" t="s">
        <v>513</v>
      </c>
      <c r="J182" s="281"/>
      <c r="K182" s="329"/>
    </row>
    <row r="183" s="1" customFormat="1" ht="15" customHeight="1">
      <c r="B183" s="306"/>
      <c r="C183" s="281" t="s">
        <v>553</v>
      </c>
      <c r="D183" s="281"/>
      <c r="E183" s="281"/>
      <c r="F183" s="304" t="s">
        <v>478</v>
      </c>
      <c r="G183" s="281"/>
      <c r="H183" s="281" t="s">
        <v>554</v>
      </c>
      <c r="I183" s="281" t="s">
        <v>513</v>
      </c>
      <c r="J183" s="281"/>
      <c r="K183" s="329"/>
    </row>
    <row r="184" s="1" customFormat="1" ht="15" customHeight="1">
      <c r="B184" s="306"/>
      <c r="C184" s="281" t="s">
        <v>542</v>
      </c>
      <c r="D184" s="281"/>
      <c r="E184" s="281"/>
      <c r="F184" s="304" t="s">
        <v>478</v>
      </c>
      <c r="G184" s="281"/>
      <c r="H184" s="281" t="s">
        <v>555</v>
      </c>
      <c r="I184" s="281" t="s">
        <v>513</v>
      </c>
      <c r="J184" s="281"/>
      <c r="K184" s="329"/>
    </row>
    <row r="185" s="1" customFormat="1" ht="15" customHeight="1">
      <c r="B185" s="306"/>
      <c r="C185" s="281" t="s">
        <v>110</v>
      </c>
      <c r="D185" s="281"/>
      <c r="E185" s="281"/>
      <c r="F185" s="304" t="s">
        <v>484</v>
      </c>
      <c r="G185" s="281"/>
      <c r="H185" s="281" t="s">
        <v>556</v>
      </c>
      <c r="I185" s="281" t="s">
        <v>480</v>
      </c>
      <c r="J185" s="281">
        <v>50</v>
      </c>
      <c r="K185" s="329"/>
    </row>
    <row r="186" s="1" customFormat="1" ht="15" customHeight="1">
      <c r="B186" s="306"/>
      <c r="C186" s="281" t="s">
        <v>557</v>
      </c>
      <c r="D186" s="281"/>
      <c r="E186" s="281"/>
      <c r="F186" s="304" t="s">
        <v>484</v>
      </c>
      <c r="G186" s="281"/>
      <c r="H186" s="281" t="s">
        <v>558</v>
      </c>
      <c r="I186" s="281" t="s">
        <v>559</v>
      </c>
      <c r="J186" s="281"/>
      <c r="K186" s="329"/>
    </row>
    <row r="187" s="1" customFormat="1" ht="15" customHeight="1">
      <c r="B187" s="306"/>
      <c r="C187" s="281" t="s">
        <v>560</v>
      </c>
      <c r="D187" s="281"/>
      <c r="E187" s="281"/>
      <c r="F187" s="304" t="s">
        <v>484</v>
      </c>
      <c r="G187" s="281"/>
      <c r="H187" s="281" t="s">
        <v>561</v>
      </c>
      <c r="I187" s="281" t="s">
        <v>559</v>
      </c>
      <c r="J187" s="281"/>
      <c r="K187" s="329"/>
    </row>
    <row r="188" s="1" customFormat="1" ht="15" customHeight="1">
      <c r="B188" s="306"/>
      <c r="C188" s="281" t="s">
        <v>562</v>
      </c>
      <c r="D188" s="281"/>
      <c r="E188" s="281"/>
      <c r="F188" s="304" t="s">
        <v>484</v>
      </c>
      <c r="G188" s="281"/>
      <c r="H188" s="281" t="s">
        <v>563</v>
      </c>
      <c r="I188" s="281" t="s">
        <v>559</v>
      </c>
      <c r="J188" s="281"/>
      <c r="K188" s="329"/>
    </row>
    <row r="189" s="1" customFormat="1" ht="15" customHeight="1">
      <c r="B189" s="306"/>
      <c r="C189" s="342" t="s">
        <v>564</v>
      </c>
      <c r="D189" s="281"/>
      <c r="E189" s="281"/>
      <c r="F189" s="304" t="s">
        <v>484</v>
      </c>
      <c r="G189" s="281"/>
      <c r="H189" s="281" t="s">
        <v>565</v>
      </c>
      <c r="I189" s="281" t="s">
        <v>566</v>
      </c>
      <c r="J189" s="343" t="s">
        <v>567</v>
      </c>
      <c r="K189" s="329"/>
    </row>
    <row r="190" s="1" customFormat="1" ht="15" customHeight="1">
      <c r="B190" s="306"/>
      <c r="C190" s="342" t="s">
        <v>42</v>
      </c>
      <c r="D190" s="281"/>
      <c r="E190" s="281"/>
      <c r="F190" s="304" t="s">
        <v>478</v>
      </c>
      <c r="G190" s="281"/>
      <c r="H190" s="278" t="s">
        <v>568</v>
      </c>
      <c r="I190" s="281" t="s">
        <v>569</v>
      </c>
      <c r="J190" s="281"/>
      <c r="K190" s="329"/>
    </row>
    <row r="191" s="1" customFormat="1" ht="15" customHeight="1">
      <c r="B191" s="306"/>
      <c r="C191" s="342" t="s">
        <v>570</v>
      </c>
      <c r="D191" s="281"/>
      <c r="E191" s="281"/>
      <c r="F191" s="304" t="s">
        <v>478</v>
      </c>
      <c r="G191" s="281"/>
      <c r="H191" s="281" t="s">
        <v>571</v>
      </c>
      <c r="I191" s="281" t="s">
        <v>513</v>
      </c>
      <c r="J191" s="281"/>
      <c r="K191" s="329"/>
    </row>
    <row r="192" s="1" customFormat="1" ht="15" customHeight="1">
      <c r="B192" s="306"/>
      <c r="C192" s="342" t="s">
        <v>572</v>
      </c>
      <c r="D192" s="281"/>
      <c r="E192" s="281"/>
      <c r="F192" s="304" t="s">
        <v>478</v>
      </c>
      <c r="G192" s="281"/>
      <c r="H192" s="281" t="s">
        <v>573</v>
      </c>
      <c r="I192" s="281" t="s">
        <v>513</v>
      </c>
      <c r="J192" s="281"/>
      <c r="K192" s="329"/>
    </row>
    <row r="193" s="1" customFormat="1" ht="15" customHeight="1">
      <c r="B193" s="306"/>
      <c r="C193" s="342" t="s">
        <v>574</v>
      </c>
      <c r="D193" s="281"/>
      <c r="E193" s="281"/>
      <c r="F193" s="304" t="s">
        <v>484</v>
      </c>
      <c r="G193" s="281"/>
      <c r="H193" s="281" t="s">
        <v>575</v>
      </c>
      <c r="I193" s="281" t="s">
        <v>513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576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577</v>
      </c>
      <c r="D200" s="345"/>
      <c r="E200" s="345"/>
      <c r="F200" s="345" t="s">
        <v>578</v>
      </c>
      <c r="G200" s="346"/>
      <c r="H200" s="345" t="s">
        <v>579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569</v>
      </c>
      <c r="D202" s="281"/>
      <c r="E202" s="281"/>
      <c r="F202" s="304" t="s">
        <v>43</v>
      </c>
      <c r="G202" s="281"/>
      <c r="H202" s="281" t="s">
        <v>580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44</v>
      </c>
      <c r="G203" s="281"/>
      <c r="H203" s="281" t="s">
        <v>581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582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45</v>
      </c>
      <c r="G205" s="281"/>
      <c r="H205" s="281" t="s">
        <v>583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46</v>
      </c>
      <c r="G206" s="281"/>
      <c r="H206" s="281" t="s">
        <v>584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525</v>
      </c>
      <c r="D208" s="281"/>
      <c r="E208" s="281"/>
      <c r="F208" s="304" t="s">
        <v>78</v>
      </c>
      <c r="G208" s="281"/>
      <c r="H208" s="281" t="s">
        <v>585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421</v>
      </c>
      <c r="G209" s="281"/>
      <c r="H209" s="281" t="s">
        <v>422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419</v>
      </c>
      <c r="G210" s="281"/>
      <c r="H210" s="281" t="s">
        <v>586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423</v>
      </c>
      <c r="G211" s="342"/>
      <c r="H211" s="333" t="s">
        <v>424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425</v>
      </c>
      <c r="G212" s="342"/>
      <c r="H212" s="333" t="s">
        <v>587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549</v>
      </c>
      <c r="D214" s="281"/>
      <c r="E214" s="281"/>
      <c r="F214" s="304">
        <v>1</v>
      </c>
      <c r="G214" s="342"/>
      <c r="H214" s="333" t="s">
        <v>588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589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590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591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2021-06-02T05:59:17Z</dcterms:created>
  <dcterms:modified xsi:type="dcterms:W3CDTF">2021-06-02T05:59:20Z</dcterms:modified>
</cp:coreProperties>
</file>