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ajka\Desktop\Prajka - rozpočty\JÁ\Fojtách\ZŠ Jana Noháče\2025-1\"/>
    </mc:Choice>
  </mc:AlternateContent>
  <bookViews>
    <workbookView xWindow="0" yWindow="0" windowWidth="0" windowHeight="0"/>
  </bookViews>
  <sheets>
    <sheet name="Rekapitulace stavby" sheetId="1" r:id="rId1"/>
    <sheet name="JF0010 - ZŠ Jana Noháče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'JF0010 - ZŠ Jana Noháče, ...'!$C$131:$K$325</definedName>
    <definedName name="_xlnm.Print_Area" localSheetId="1">'JF0010 - ZŠ Jana Noháče, ...'!$C$121:$K$325</definedName>
    <definedName name="_xlnm.Print_Titles" localSheetId="1">'JF0010 - ZŠ Jana Noháče, ...'!$131:$131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24"/>
  <c r="BH324"/>
  <c r="BG324"/>
  <c r="BF324"/>
  <c r="T324"/>
  <c r="T323"/>
  <c r="R324"/>
  <c r="R323"/>
  <c r="P324"/>
  <c r="P323"/>
  <c r="BI321"/>
  <c r="BH321"/>
  <c r="BG321"/>
  <c r="BF321"/>
  <c r="T321"/>
  <c r="T320"/>
  <c r="T319"/>
  <c r="R321"/>
  <c r="R320"/>
  <c r="R319"/>
  <c r="P321"/>
  <c r="P320"/>
  <c r="P319"/>
  <c r="BI316"/>
  <c r="BH316"/>
  <c r="BG316"/>
  <c r="BF316"/>
  <c r="T316"/>
  <c r="T315"/>
  <c r="R316"/>
  <c r="R315"/>
  <c r="P316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T224"/>
  <c r="R225"/>
  <c r="R224"/>
  <c r="P225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J90"/>
  <c r="J89"/>
  <c r="F89"/>
  <c r="F87"/>
  <c r="E85"/>
  <c r="J16"/>
  <c r="E16"/>
  <c r="F129"/>
  <c r="J15"/>
  <c r="J10"/>
  <c r="J126"/>
  <c i="1" r="L90"/>
  <c r="AM90"/>
  <c r="AM89"/>
  <c r="L89"/>
  <c r="AM87"/>
  <c r="L87"/>
  <c r="L85"/>
  <c r="L84"/>
  <c i="2" r="BK305"/>
  <c r="J288"/>
  <c r="BK258"/>
  <c r="BK253"/>
  <c r="J247"/>
  <c r="J222"/>
  <c r="BK207"/>
  <c r="BK198"/>
  <c r="J187"/>
  <c r="BK177"/>
  <c r="BK153"/>
  <c r="BK140"/>
  <c r="BK321"/>
  <c r="BK300"/>
  <c r="BK288"/>
  <c r="J267"/>
  <c r="BK260"/>
  <c r="J240"/>
  <c r="J232"/>
  <c r="BK215"/>
  <c r="BK202"/>
  <c r="BK181"/>
  <c r="J175"/>
  <c r="BK135"/>
  <c r="BK316"/>
  <c r="BK273"/>
  <c r="J257"/>
  <c r="BK247"/>
  <c r="J237"/>
  <c r="BK230"/>
  <c r="BK210"/>
  <c r="J185"/>
  <c r="J168"/>
  <c r="BK156"/>
  <c r="J310"/>
  <c r="BK295"/>
  <c r="J273"/>
  <c r="BK257"/>
  <c r="J244"/>
  <c r="BK222"/>
  <c r="BK190"/>
  <c r="BK172"/>
  <c r="J156"/>
  <c r="J142"/>
  <c r="BK142"/>
  <c r="J282"/>
  <c r="J262"/>
  <c r="J254"/>
  <c r="BK240"/>
  <c r="J217"/>
  <c r="BK192"/>
  <c r="J172"/>
  <c r="J159"/>
  <c r="J279"/>
  <c r="J258"/>
  <c r="J252"/>
  <c r="BK227"/>
  <c r="J205"/>
  <c r="J183"/>
  <c r="BK159"/>
  <c r="BK150"/>
  <c r="BK138"/>
  <c r="J295"/>
  <c r="J285"/>
  <c r="J264"/>
  <c r="J250"/>
  <c r="J230"/>
  <c r="BK217"/>
  <c r="J210"/>
  <c r="J202"/>
  <c r="J190"/>
  <c r="J180"/>
  <c r="BK165"/>
  <c r="BK144"/>
  <c r="BK324"/>
  <c r="BK310"/>
  <c r="BK285"/>
  <c r="BK262"/>
  <c r="J241"/>
  <c r="BK237"/>
  <c r="J227"/>
  <c r="J212"/>
  <c r="J194"/>
  <c r="BK183"/>
  <c r="J165"/>
  <c i="1" r="AS94"/>
  <c i="2" r="J300"/>
  <c r="BK276"/>
  <c r="BK264"/>
  <c r="BK250"/>
  <c r="BK232"/>
  <c r="BK212"/>
  <c r="BK187"/>
  <c r="J181"/>
  <c r="BK162"/>
  <c r="J138"/>
  <c r="J305"/>
  <c r="J276"/>
  <c r="J260"/>
  <c r="J256"/>
  <c r="BK225"/>
  <c r="J198"/>
  <c r="J177"/>
  <c r="J153"/>
  <c r="J140"/>
  <c r="BK291"/>
  <c r="BK279"/>
  <c r="BK252"/>
  <c r="BK241"/>
  <c r="J215"/>
  <c r="J192"/>
  <c r="BK185"/>
  <c r="BK168"/>
  <c r="J150"/>
  <c r="J316"/>
  <c r="BK271"/>
  <c r="J253"/>
  <c r="BK235"/>
  <c r="BK220"/>
  <c r="BK205"/>
  <c r="BK180"/>
  <c r="J148"/>
  <c r="J321"/>
  <c r="J291"/>
  <c r="J271"/>
  <c r="BK256"/>
  <c r="BK244"/>
  <c r="J225"/>
  <c r="J207"/>
  <c r="BK175"/>
  <c r="BK148"/>
  <c r="J324"/>
  <c r="BK282"/>
  <c r="BK267"/>
  <c r="BK254"/>
  <c r="J235"/>
  <c r="J220"/>
  <c r="BK194"/>
  <c r="J162"/>
  <c r="J144"/>
  <c r="J135"/>
  <c l="1" r="P134"/>
  <c r="R134"/>
  <c r="T134"/>
  <c r="BK147"/>
  <c r="J147"/>
  <c r="J97"/>
  <c r="P171"/>
  <c r="P182"/>
  <c r="BK201"/>
  <c r="P226"/>
  <c r="R249"/>
  <c r="R255"/>
  <c r="T259"/>
  <c r="T287"/>
  <c r="T294"/>
  <c r="BK134"/>
  <c r="J134"/>
  <c r="J96"/>
  <c r="R147"/>
  <c r="T147"/>
  <c r="P152"/>
  <c r="BK171"/>
  <c r="J171"/>
  <c r="J99"/>
  <c r="BK182"/>
  <c r="J182"/>
  <c r="J100"/>
  <c r="R201"/>
  <c r="T226"/>
  <c r="T249"/>
  <c r="T255"/>
  <c r="R259"/>
  <c r="R287"/>
  <c r="R294"/>
  <c r="T152"/>
  <c r="T171"/>
  <c r="T182"/>
  <c r="T201"/>
  <c r="T200"/>
  <c r="R226"/>
  <c r="P249"/>
  <c r="P255"/>
  <c r="P259"/>
  <c r="P287"/>
  <c r="P294"/>
  <c r="P147"/>
  <c r="BK152"/>
  <c r="J152"/>
  <c r="J98"/>
  <c r="R152"/>
  <c r="R171"/>
  <c r="R182"/>
  <c r="P201"/>
  <c r="P200"/>
  <c r="BK226"/>
  <c r="J226"/>
  <c r="J105"/>
  <c r="BK249"/>
  <c r="J249"/>
  <c r="J106"/>
  <c r="BK255"/>
  <c r="J255"/>
  <c r="J107"/>
  <c r="BK259"/>
  <c r="J259"/>
  <c r="J108"/>
  <c r="BK287"/>
  <c r="J287"/>
  <c r="J109"/>
  <c r="BK294"/>
  <c r="J294"/>
  <c r="J110"/>
  <c r="BK320"/>
  <c r="BK197"/>
  <c r="J197"/>
  <c r="J101"/>
  <c r="BK224"/>
  <c r="J224"/>
  <c r="J104"/>
  <c r="BK323"/>
  <c r="J323"/>
  <c r="J114"/>
  <c r="BK315"/>
  <c r="J315"/>
  <c r="J111"/>
  <c r="J87"/>
  <c r="BE140"/>
  <c r="BE142"/>
  <c r="BE144"/>
  <c r="BE168"/>
  <c r="BE185"/>
  <c r="BE190"/>
  <c r="BE205"/>
  <c r="BE207"/>
  <c r="BE210"/>
  <c r="BE212"/>
  <c r="BE220"/>
  <c r="BE230"/>
  <c r="BE235"/>
  <c r="BE237"/>
  <c r="BE252"/>
  <c r="BE262"/>
  <c r="BE271"/>
  <c r="BE282"/>
  <c r="BE285"/>
  <c r="BE295"/>
  <c r="BE135"/>
  <c r="BE138"/>
  <c r="BE159"/>
  <c r="BE177"/>
  <c r="BE187"/>
  <c r="BE198"/>
  <c r="BE215"/>
  <c r="BE217"/>
  <c r="BE244"/>
  <c r="BE254"/>
  <c r="BE279"/>
  <c r="BE305"/>
  <c r="BE321"/>
  <c r="F90"/>
  <c r="BE148"/>
  <c r="BE150"/>
  <c r="BE153"/>
  <c r="BE156"/>
  <c r="BE162"/>
  <c r="BE165"/>
  <c r="BE175"/>
  <c r="BE227"/>
  <c r="BE240"/>
  <c r="BE241"/>
  <c r="BE247"/>
  <c r="BE250"/>
  <c r="BE253"/>
  <c r="BE257"/>
  <c r="BE258"/>
  <c r="BE276"/>
  <c r="BE300"/>
  <c r="BE316"/>
  <c r="BE324"/>
  <c r="BE172"/>
  <c r="BE180"/>
  <c r="BE181"/>
  <c r="BE183"/>
  <c r="BE192"/>
  <c r="BE194"/>
  <c r="BE202"/>
  <c r="BE222"/>
  <c r="BE225"/>
  <c r="BE232"/>
  <c r="BE256"/>
  <c r="BE260"/>
  <c r="BE264"/>
  <c r="BE267"/>
  <c r="BE273"/>
  <c r="BE288"/>
  <c r="BE291"/>
  <c r="BE310"/>
  <c r="J32"/>
  <c i="1" r="AW95"/>
  <c i="2" r="F32"/>
  <c i="1" r="BA95"/>
  <c r="BA94"/>
  <c r="AW94"/>
  <c r="AK30"/>
  <c i="2" r="F33"/>
  <c i="1" r="BB95"/>
  <c r="BB94"/>
  <c r="AX94"/>
  <c i="2" r="F34"/>
  <c i="1" r="BC95"/>
  <c r="BC94"/>
  <c r="AY94"/>
  <c i="2" r="F35"/>
  <c i="1" r="BD95"/>
  <c r="BD94"/>
  <c r="W33"/>
  <c i="2" l="1" r="R200"/>
  <c r="BK200"/>
  <c r="J200"/>
  <c r="J102"/>
  <c r="R133"/>
  <c r="R132"/>
  <c r="BK319"/>
  <c r="J319"/>
  <c r="J112"/>
  <c r="T133"/>
  <c r="T132"/>
  <c r="P133"/>
  <c r="P132"/>
  <c i="1" r="AU95"/>
  <c i="2" r="J201"/>
  <c r="J103"/>
  <c r="J320"/>
  <c r="J113"/>
  <c r="BK133"/>
  <c r="J133"/>
  <c r="J95"/>
  <c i="1" r="AU94"/>
  <c r="W30"/>
  <c r="W32"/>
  <c r="W31"/>
  <c i="2" r="F31"/>
  <c i="1" r="AZ95"/>
  <c r="AZ94"/>
  <c r="AV94"/>
  <c r="AK29"/>
  <c i="2" r="J31"/>
  <c i="1" r="AV95"/>
  <c r="AT95"/>
  <c i="2" l="1" r="BK132"/>
  <c r="J132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<sst xmlns="http://schemas.openxmlformats.org/spreadsheetml/2006/main">
  <si>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</si>
  <si>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</si>
  <si>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</si>
  <si>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</si>
  <si>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</si>
  <si>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{7e5df884-3450-4c8f-ad06-74d5e5e94077}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</si>
  <si>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</si>
  <si>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</si>
  <si>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</si>
  <si>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</si>
  <si>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</si>
  <si>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</si>
  <si>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</si>
  <si>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</si>
  <si>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JF0010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</si>
  <si>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</si>
  <si>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</si>
  <si>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Jana Noháče, Školní 16, Břeclav - revitalizace tělocvičny</t>
  </si>
  <si>
    <t>KSO:</t>
  </si>
  <si>
    <t>CC-CZ:</t>
  </si>
  <si>
    <t>Místo:</t>
  </si>
  <si>
    <t xml:space="preserve"> </t>
  </si>
  <si>
    <t>Datum:</t>
  </si>
  <si>
    <t>19. 5. 2025</t>
  </si>
  <si>
    <t>Zadavatel:</t>
  </si>
  <si>
    <t>IČ:</t>
  </si>
  <si>
    <t>Město Břeclav, T.G.M. 3, 690 02 Břeclav</t>
  </si>
  <si>
    <t>DIČ:</t>
  </si>
  <si>
    <t>Uchazeč:</t>
  </si>
  <si>
    <t>Vyplň údaj</t>
  </si>
  <si>
    <t>Projektant:</t>
  </si>
  <si>
    <t>NEXTPLAN s.r.o., Lanžhotská 3448/2, 690 02 Břeclav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</si>
  <si>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</si>
  <si>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</si>
  <si>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</si>
  <si>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</si>
  <si>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</si>
  <si>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</si>
  <si>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</si>
  <si>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</si>
  <si>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</si>
  <si>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</si>
  <si>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</si>
  <si>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</si>
  <si>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</si>
  <si>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</si>
  <si>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</si>
  <si>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</si>
  <si>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</si>
  <si>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</si>
  <si>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</si>
  <si>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</si>
  <si>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</si>
  <si>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</si>
  <si>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</si>
  <si>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</si>
  <si>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</si>
  <si>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</si>
  <si>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</si>
  <si>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</si>
  <si>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</si>
  <si>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</si>
  <si>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</si>
  <si>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</si>
  <si>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</si>
  <si>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</si>
  <si>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</si>
  <si>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</si>
  <si>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</si>
  <si>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</si>
  <si>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</si>
  <si>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</si>
  <si>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</si>
  <si>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</si>
  <si>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</si>
  <si>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</si>
  <si>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</si>
  <si>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</si>
  <si>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</si>
  <si>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</si>
  <si>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</si>
  <si>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</si>
  <si>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</si>
  <si>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</si>
  <si>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</si>
  <si>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</si>
  <si>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</si>
  <si>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</si>
  <si>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</si>
  <si>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</si>
  <si>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</si>
  <si>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</si>
  <si>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</si>
  <si>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</si>
  <si>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</si>
  <si>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</si>
  <si>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</si>
  <si>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</si>
  <si>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</si>
  <si>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</si>
  <si>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</si>
  <si>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</si>
  <si>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</si>
  <si>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</si>
  <si>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</si>
  <si>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</si>
  <si>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</si>
  <si>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</si>
  <si>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</si>
  <si>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</si>
  <si>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</si>
  <si>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</si>
  <si>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</si>
  <si>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</si>
  <si>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</si>
  <si>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</si>
  <si>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</si>
  <si>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</si>
  <si>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</si>
  <si>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</si>
  <si>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</si>
  <si>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</si>
  <si>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</si>
  <si>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</si>
  <si>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</si>
  <si>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</si>
  <si>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</si>
  <si>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</si>
  <si>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v hornině třídy těžitelnosti I, skupiny 3 ručně</t>
  </si>
  <si>
    <t>m3</t>
  </si>
  <si>
    <t>CS ÚRS 2025 01</t>
  </si>
  <si>
    <t>4</t>
  </si>
  <si>
    <t>1540729069</t>
  </si>
  <si>
    <t>Online PSC</t>
  </si>
  <si>
    <t>https://podminky.urs.cz/item/CS_URS_2025_01/122211101</t>
  </si>
  <si>
    <t>VV</t>
  </si>
  <si>
    <t>"stáv.podlaha"137,3*0,103</t>
  </si>
  <si>
    <t>162211311</t>
  </si>
  <si>
    <t>Vodorovné přemístění výkopku z horniny třídy těžitelnosti I skupiny 1 až 3 stavebním kolečkem do 10 m</t>
  </si>
  <si>
    <t>-689923888</t>
  </si>
  <si>
    <t>https://podminky.urs.cz/item/CS_URS_2025_01/162211311</t>
  </si>
  <si>
    <t>3</t>
  </si>
  <si>
    <t>162211319</t>
  </si>
  <si>
    <t>Příplatek k vodorovnému přemístění výkopku z horniny třídy těžitelnosti I skupiny 1 až 3 stavebním kolečkem za každých dalších 10 m</t>
  </si>
  <si>
    <t>-923257094</t>
  </si>
  <si>
    <t>https://podminky.urs.cz/item/CS_URS_2025_01/162211319</t>
  </si>
  <si>
    <t>162751117</t>
  </si>
  <si>
    <t>Vodorovné přemístění přes 9 000 do 10000 m výkopku/sypaniny z horniny třídy těžitelnosti I skupiny 1 až 3</t>
  </si>
  <si>
    <t>-797051652</t>
  </si>
  <si>
    <t>https://podminky.urs.cz/item/CS_URS_2025_01/162751117</t>
  </si>
  <si>
    <t>5</t>
  </si>
  <si>
    <t>171201231</t>
  </si>
  <si>
    <t>Poplatek za uložení zeminy a kamení na recyklační skládce (skládkovné) kód odpadu 17 05 04</t>
  </si>
  <si>
    <t>t</t>
  </si>
  <si>
    <t>-1019318701</t>
  </si>
  <si>
    <t>https://podminky.urs.cz/item/CS_URS_2025_01/171201231</t>
  </si>
  <si>
    <t>14,142*1,85</t>
  </si>
  <si>
    <t>Svislé a kompletní konstrukce</t>
  </si>
  <si>
    <t>6</t>
  </si>
  <si>
    <t>319202112</t>
  </si>
  <si>
    <t>Dodatečná izolace zdiva tl přes 150 do 300 mm nízkotlakou injektáží silikonovou mikroemulzí</t>
  </si>
  <si>
    <t>m</t>
  </si>
  <si>
    <t>1047258066</t>
  </si>
  <si>
    <t>https://podminky.urs.cz/item/CS_URS_2025_01/319202112</t>
  </si>
  <si>
    <t>7</t>
  </si>
  <si>
    <t>319202115</t>
  </si>
  <si>
    <t>Dodatečná izolace zdiva tl přes 600 do 900 mm nízkotlakou injektáží silikonovou mikroemulzí</t>
  </si>
  <si>
    <t>1898424274</t>
  </si>
  <si>
    <t>https://podminky.urs.cz/item/CS_URS_2025_01/319202115</t>
  </si>
  <si>
    <t>Úpravy povrchů, podlahy a osazování výplní</t>
  </si>
  <si>
    <t>8</t>
  </si>
  <si>
    <t>612131121</t>
  </si>
  <si>
    <t>Penetrační disperzní nátěr vnitřních stěn nanášený ručně</t>
  </si>
  <si>
    <t>m2</t>
  </si>
  <si>
    <t>232806937</t>
  </si>
  <si>
    <t>https://podminky.urs.cz/item/CS_URS_2025_01/612131121</t>
  </si>
  <si>
    <t>"pod svislou hydroizolací"(17,82+7,55)*2*0,25</t>
  </si>
  <si>
    <t>9</t>
  </si>
  <si>
    <t>612321121</t>
  </si>
  <si>
    <t>Vápenocementová omítka hladká jednovrstvá vnitřních stěn nanášená ručně</t>
  </si>
  <si>
    <t>1977922662</t>
  </si>
  <si>
    <t>https://podminky.urs.cz/item/CS_URS_2025_01/612321121</t>
  </si>
  <si>
    <t>10</t>
  </si>
  <si>
    <t>631311124</t>
  </si>
  <si>
    <t>Mazanina tl přes 80 do 120 mm z betonu prostého bez zvýšených nároků na prostředí tř. C 16/20</t>
  </si>
  <si>
    <t>-439274080</t>
  </si>
  <si>
    <t>https://podminky.urs.cz/item/CS_URS_2025_01/631311124</t>
  </si>
  <si>
    <t>"nová kce podlahy"137,3*0,1</t>
  </si>
  <si>
    <t>11</t>
  </si>
  <si>
    <t>631362021</t>
  </si>
  <si>
    <t>Výztuž mazanin svařovanými sítěmi Kari</t>
  </si>
  <si>
    <t>-1645409400</t>
  </si>
  <si>
    <t>https://podminky.urs.cz/item/CS_URS_2025_01/631362021</t>
  </si>
  <si>
    <t>"kari 6/10/10"28*26,64/1000</t>
  </si>
  <si>
    <t>632481215</t>
  </si>
  <si>
    <t>Separační vrstva z geotextilie</t>
  </si>
  <si>
    <t>-1990317125</t>
  </si>
  <si>
    <t>https://podminky.urs.cz/item/CS_URS_2025_01/632481215</t>
  </si>
  <si>
    <t>"nová kce podlahy"137,3</t>
  </si>
  <si>
    <t>13</t>
  </si>
  <si>
    <t>634112114</t>
  </si>
  <si>
    <t>Obvodová dilatace podlahovým páskem z pěnového PE mezi stěnou a mazaninou nebo potěrem v 120 mm</t>
  </si>
  <si>
    <t>-1585388638</t>
  </si>
  <si>
    <t>https://podminky.urs.cz/item/CS_URS_2025_01/634112114</t>
  </si>
  <si>
    <t>(17,82+7,55)*2</t>
  </si>
  <si>
    <t>Ostatní konstrukce a práce, bourání</t>
  </si>
  <si>
    <t>14</t>
  </si>
  <si>
    <t>949101112</t>
  </si>
  <si>
    <t>Lešení pomocné pro objekty pozemních staveb s lešeňovou podlahou v přes 1,9 do 3,5 m zatížení do 150 kg/m2</t>
  </si>
  <si>
    <t>114724558</t>
  </si>
  <si>
    <t>https://podminky.urs.cz/item/CS_URS_2025_01/949101112</t>
  </si>
  <si>
    <t>"Lešení pro montáž dělící stěny"4*3,72</t>
  </si>
  <si>
    <t>15</t>
  </si>
  <si>
    <t>952901111</t>
  </si>
  <si>
    <t>Vyčištění budov bytové a občanské výstavby při výšce podlaží do 4 m</t>
  </si>
  <si>
    <t>-1031245805</t>
  </si>
  <si>
    <t>https://podminky.urs.cz/item/CS_URS_2025_01/952901111</t>
  </si>
  <si>
    <t>16</t>
  </si>
  <si>
    <t>965082933</t>
  </si>
  <si>
    <t>Odstranění násypů pod podlahami tl do 200 mm pl přes 2 m2</t>
  </si>
  <si>
    <t>-336382876</t>
  </si>
  <si>
    <t>https://podminky.urs.cz/item/CS_URS_2025_01/965082933</t>
  </si>
  <si>
    <t>"stáv.podlaha - mezi povaly"137,3*0,12</t>
  </si>
  <si>
    <t>17</t>
  </si>
  <si>
    <t>9R01</t>
  </si>
  <si>
    <t>D+M ochranných sítí do lanek - okna 1920*2300mm</t>
  </si>
  <si>
    <t>kus</t>
  </si>
  <si>
    <t>558435412</t>
  </si>
  <si>
    <t>18</t>
  </si>
  <si>
    <t>9R02</t>
  </si>
  <si>
    <t>D+M ochranných sítí do lanek - dělící stěna 4000*1720mm</t>
  </si>
  <si>
    <t>-710866601</t>
  </si>
  <si>
    <t>997</t>
  </si>
  <si>
    <t>Přesun sutě</t>
  </si>
  <si>
    <t>19</t>
  </si>
  <si>
    <t>997013211</t>
  </si>
  <si>
    <t>Vnitrostaveništní doprava suti a vybouraných hmot pro budovy v do 6 m ručně</t>
  </si>
  <si>
    <t>762528160</t>
  </si>
  <si>
    <t>https://podminky.urs.cz/item/CS_URS_2025_01/997013211</t>
  </si>
  <si>
    <t>20</t>
  </si>
  <si>
    <t>997013501</t>
  </si>
  <si>
    <t>Odvoz suti a vybouraných hmot na skládku nebo meziskládku do 1 km se složením</t>
  </si>
  <si>
    <t>627854421</t>
  </si>
  <si>
    <t>https://podminky.urs.cz/item/CS_URS_2025_01/997013501</t>
  </si>
  <si>
    <t>997013509</t>
  </si>
  <si>
    <t>Příplatek k odvozu suti a vybouraných hmot na skládku ZKD 1 km přes 1 km</t>
  </si>
  <si>
    <t>1316391722</t>
  </si>
  <si>
    <t>https://podminky.urs.cz/item/CS_URS_2025_01/997013509</t>
  </si>
  <si>
    <t>28,259*9</t>
  </si>
  <si>
    <t>22</t>
  </si>
  <si>
    <t>997013811</t>
  </si>
  <si>
    <t>Poplatek za uložení na skládce (skládkovné) stavebního odpadu dřevěného kód odpadu 17 02 01</t>
  </si>
  <si>
    <t>-933627482</t>
  </si>
  <si>
    <t>https://podminky.urs.cz/item/CS_URS_2025_01/997013811</t>
  </si>
  <si>
    <t>23</t>
  </si>
  <si>
    <t>997013869</t>
  </si>
  <si>
    <t>Poplatek za uložení stavebního odpadu na recyklační skládce (skládkovné) ze směsí betonu, cihel a keramických výrobků kód odpadu 17 01 07</t>
  </si>
  <si>
    <t>1101465548</t>
  </si>
  <si>
    <t>https://podminky.urs.cz/item/CS_URS_2025_01/997013869</t>
  </si>
  <si>
    <t>24</t>
  </si>
  <si>
    <t>997013873</t>
  </si>
  <si>
    <t>Poplatek za uložení stavebního odpadu na recyklační skládce (skládkovné) zeminy a kamení zatříděného do Katalogu odpadů pod kódem 17 05 04</t>
  </si>
  <si>
    <t>-1629512546</t>
  </si>
  <si>
    <t>https://podminky.urs.cz/item/CS_URS_2025_01/997013873</t>
  </si>
  <si>
    <t>23,066</t>
  </si>
  <si>
    <t>998</t>
  </si>
  <si>
    <t>Přesun hmot</t>
  </si>
  <si>
    <t>25</t>
  </si>
  <si>
    <t>998011001</t>
  </si>
  <si>
    <t>Přesun hmot pro budovy zděné v do 6 m</t>
  </si>
  <si>
    <t>1767992526</t>
  </si>
  <si>
    <t>https://podminky.urs.cz/item/CS_URS_2025_01/998011001</t>
  </si>
  <si>
    <t>PSV</t>
  </si>
  <si>
    <t>Práce a dodávky PSV</t>
  </si>
  <si>
    <t>711</t>
  </si>
  <si>
    <t>Izolace proti vodě, vlhkosti a plynům</t>
  </si>
  <si>
    <t>26</t>
  </si>
  <si>
    <t>711111001</t>
  </si>
  <si>
    <t>Provedení izolace proti zemní vlhkosti vodorovné za studena nátěrem penetračním</t>
  </si>
  <si>
    <t>928101815</t>
  </si>
  <si>
    <t>https://podminky.urs.cz/item/CS_URS_2025_01/711111001</t>
  </si>
  <si>
    <t>27</t>
  </si>
  <si>
    <t>M</t>
  </si>
  <si>
    <t>11163150</t>
  </si>
  <si>
    <t>lak penetrační asfaltový</t>
  </si>
  <si>
    <t>32</t>
  </si>
  <si>
    <t>1591330414</t>
  </si>
  <si>
    <t>137,3*0,00033 "Přepočtené koeficientem množství</t>
  </si>
  <si>
    <t>28</t>
  </si>
  <si>
    <t>711112001</t>
  </si>
  <si>
    <t>Provedení izolace proti zemní vlhkosti svislé za studena nátěrem penetračním</t>
  </si>
  <si>
    <t>-218283871</t>
  </si>
  <si>
    <t>https://podminky.urs.cz/item/CS_URS_2025_01/711112001</t>
  </si>
  <si>
    <t>29</t>
  </si>
  <si>
    <t>-1184822829</t>
  </si>
  <si>
    <t>12,685*0,00034 "Přepočtené koeficientem množství</t>
  </si>
  <si>
    <t>30</t>
  </si>
  <si>
    <t>711141559</t>
  </si>
  <si>
    <t>Provedení izolace proti zemní vlhkosti pásy přitavením vodorovné NAIP</t>
  </si>
  <si>
    <t>1172425663</t>
  </si>
  <si>
    <t>https://podminky.urs.cz/item/CS_URS_2025_01/711141559</t>
  </si>
  <si>
    <t>31</t>
  </si>
  <si>
    <t>62853004</t>
  </si>
  <si>
    <t>pás asfaltový natavitelný modifikovaný SBS s vložkou ze skleněné tkaniny a spalitelnou PE fólií nebo jemnozrnným minerálním posypem na horním povrchu tl 4,0mm</t>
  </si>
  <si>
    <t>-1886291975</t>
  </si>
  <si>
    <t>137,3*1,1655 "Přepočtené koeficientem množství</t>
  </si>
  <si>
    <t>711142559</t>
  </si>
  <si>
    <t>Provedení izolace proti zemní vlhkosti pásy přitavením svislé NAIP</t>
  </si>
  <si>
    <t>-1263621669</t>
  </si>
  <si>
    <t>https://podminky.urs.cz/item/CS_URS_2025_01/711142559</t>
  </si>
  <si>
    <t>33</t>
  </si>
  <si>
    <t>999628057</t>
  </si>
  <si>
    <t>12,685*1,221 "Přepočtené koeficientem množství</t>
  </si>
  <si>
    <t>34</t>
  </si>
  <si>
    <t>998711101</t>
  </si>
  <si>
    <t>Přesun hmot tonážní pro izolace proti vodě, vlhkosti a plynům v objektech v do 6 m</t>
  </si>
  <si>
    <t>150691150</t>
  </si>
  <si>
    <t>https://podminky.urs.cz/item/CS_URS_2025_01/998711101</t>
  </si>
  <si>
    <t>735</t>
  </si>
  <si>
    <t>Ústřední vytápění - otopná tělesa</t>
  </si>
  <si>
    <t>35</t>
  </si>
  <si>
    <t>735R01</t>
  </si>
  <si>
    <t>Demontáž a zpětná montáž otopných těles deskových 1,5*0,6m</t>
  </si>
  <si>
    <t>300948847</t>
  </si>
  <si>
    <t>762</t>
  </si>
  <si>
    <t>Konstrukce tesařské</t>
  </si>
  <si>
    <t>36</t>
  </si>
  <si>
    <t>762332131</t>
  </si>
  <si>
    <t>Montáž vázaných kcí krovů pravidelných z hraněného řeziva průřezové pl do 120 cm2</t>
  </si>
  <si>
    <t>-1905014576</t>
  </si>
  <si>
    <t>https://podminky.urs.cz/item/CS_URS_2025_01/762332131</t>
  </si>
  <si>
    <t>"hranol 120/80/"1,2*9</t>
  </si>
  <si>
    <t>37</t>
  </si>
  <si>
    <t>60512125</t>
  </si>
  <si>
    <t>hranol stavební řezivo průřezu do 120cm2 do dl 6m</t>
  </si>
  <si>
    <t>-350957998</t>
  </si>
  <si>
    <t>10,8*0,12*0,08</t>
  </si>
  <si>
    <t>38</t>
  </si>
  <si>
    <t>762332133</t>
  </si>
  <si>
    <t>Montáž vázaných kcí krovů pravidelných z hraněného řeziva průřezové pl přes 224 do 288 cm2</t>
  </si>
  <si>
    <t>902743265</t>
  </si>
  <si>
    <t>https://podminky.urs.cz/item/CS_URS_2025_01/762332133</t>
  </si>
  <si>
    <t>"příčkové trámy 140/180"4*1</t>
  </si>
  <si>
    <t>39</t>
  </si>
  <si>
    <t>60512135</t>
  </si>
  <si>
    <t>hranol stavební řezivo průřezu do 288cm2 do dl 6m</t>
  </si>
  <si>
    <t>1090256214</t>
  </si>
  <si>
    <t>4*0,14*0,18</t>
  </si>
  <si>
    <t>40</t>
  </si>
  <si>
    <t>762395000</t>
  </si>
  <si>
    <t>Spojovací prostředky krovů, bednění, laťování, nadstřešních konstrukcí</t>
  </si>
  <si>
    <t>-361741716</t>
  </si>
  <si>
    <t>https://podminky.urs.cz/item/CS_URS_2025_01/762395000</t>
  </si>
  <si>
    <t>0,104+0,101</t>
  </si>
  <si>
    <t>41</t>
  </si>
  <si>
    <t>76251226R</t>
  </si>
  <si>
    <t>Dřevěný pružný rošt podlahy/desky z minerální plsti tl.120mm</t>
  </si>
  <si>
    <t>926890692</t>
  </si>
  <si>
    <t>42</t>
  </si>
  <si>
    <t>762512811</t>
  </si>
  <si>
    <t>Demontáž kce podkladového roštu</t>
  </si>
  <si>
    <t>644283867</t>
  </si>
  <si>
    <t>https://podminky.urs.cz/item/CS_URS_2025_01/762512811</t>
  </si>
  <si>
    <t>"stáv.podlaha"137,3</t>
  </si>
  <si>
    <t>43</t>
  </si>
  <si>
    <t>762521811</t>
  </si>
  <si>
    <t>Demontáž podlah bez polštářů z prken tloušťky do 32 mm</t>
  </si>
  <si>
    <t>1218008960</t>
  </si>
  <si>
    <t>https://podminky.urs.cz/item/CS_URS_2025_01/762521811</t>
  </si>
  <si>
    <t>44</t>
  </si>
  <si>
    <t>998762101</t>
  </si>
  <si>
    <t>Přesun hmot tonážní pro kce tesařské v objektech v do 6 m</t>
  </si>
  <si>
    <t>-1134180779</t>
  </si>
  <si>
    <t>https://podminky.urs.cz/item/CS_URS_2025_01/998762101</t>
  </si>
  <si>
    <t>766</t>
  </si>
  <si>
    <t>Konstrukce truhlářské</t>
  </si>
  <si>
    <t>45</t>
  </si>
  <si>
    <t>76641222R</t>
  </si>
  <si>
    <t>Montáž obložení stěn pl přes 1 m2 smrkovými palubkami vč.podkladního roštu, olištování shora</t>
  </si>
  <si>
    <t>-765762782</t>
  </si>
  <si>
    <t>43,4*2</t>
  </si>
  <si>
    <t>46</t>
  </si>
  <si>
    <t>766R01</t>
  </si>
  <si>
    <t>D+M obkladů nik pro otopné tělesa z dřevěných smrkových desek s na dřevěném roštu 1920*900mm, demontovatelných</t>
  </si>
  <si>
    <t>389172592</t>
  </si>
  <si>
    <t>47</t>
  </si>
  <si>
    <t>766R02</t>
  </si>
  <si>
    <t>D+M obkladů nik pro cvičební pomůcky z dřevěných smrkových desek, dvoukřídlové, otevíravé, uzamykatelné 1500*2260mm</t>
  </si>
  <si>
    <t>1076223318</t>
  </si>
  <si>
    <t>48</t>
  </si>
  <si>
    <t>766R03</t>
  </si>
  <si>
    <t>D+M obkladů nik pro cvičební pomůcky z dřevěných smrkových desek, dvoukřídlové, otevíravé, uzamykatelné 1450*2250mm</t>
  </si>
  <si>
    <t>-184861899</t>
  </si>
  <si>
    <t>767</t>
  </si>
  <si>
    <t>Konstrukce zámečnické</t>
  </si>
  <si>
    <t>49</t>
  </si>
  <si>
    <t>767R01</t>
  </si>
  <si>
    <t>Demontáž ochranných krytů na okna z žebérkového pletiva 2000*1150mm vč.úchytných prvků</t>
  </si>
  <si>
    <t>-1807583509</t>
  </si>
  <si>
    <t>50</t>
  </si>
  <si>
    <t>767R02</t>
  </si>
  <si>
    <t xml:space="preserve">D+M ocelový sloup, hmotnost  44,06kg</t>
  </si>
  <si>
    <t>274630207</t>
  </si>
  <si>
    <t>51</t>
  </si>
  <si>
    <t>767R03</t>
  </si>
  <si>
    <t>D+M kotevních ocelových ploten, hmotnost 3,93kg vč.ukotvení</t>
  </si>
  <si>
    <t>591744717</t>
  </si>
  <si>
    <t>775</t>
  </si>
  <si>
    <t>Podlahy skládané</t>
  </si>
  <si>
    <t>52</t>
  </si>
  <si>
    <t>775413401</t>
  </si>
  <si>
    <t>Montáž podlahové lišty obvodové lepené</t>
  </si>
  <si>
    <t>-2056486853</t>
  </si>
  <si>
    <t>https://podminky.urs.cz/item/CS_URS_2025_01/775413401</t>
  </si>
  <si>
    <t>53</t>
  </si>
  <si>
    <t>6141811R</t>
  </si>
  <si>
    <t xml:space="preserve">lišta podlahová </t>
  </si>
  <si>
    <t>609223300</t>
  </si>
  <si>
    <t>61,74*1,08 "Přepočtené koeficientem množství</t>
  </si>
  <si>
    <t>54</t>
  </si>
  <si>
    <t>775521800</t>
  </si>
  <si>
    <t>Demontáž parketových tabulí s lištami lepenými do suti</t>
  </si>
  <si>
    <t>1838347120</t>
  </si>
  <si>
    <t>https://podminky.urs.cz/item/CS_URS_2025_01/775521800</t>
  </si>
  <si>
    <t>55</t>
  </si>
  <si>
    <t>775526217</t>
  </si>
  <si>
    <t>Montáž podlahy masivní parketové přibíjené z tabulí s podkladem z desek</t>
  </si>
  <si>
    <t>-500205788</t>
  </si>
  <si>
    <t>https://podminky.urs.cz/item/CS_URS_2025_01/775526217</t>
  </si>
  <si>
    <t>P</t>
  </si>
  <si>
    <t>Poznámka k položce:_x000d_
tl.OSB 22mm</t>
  </si>
  <si>
    <t>56</t>
  </si>
  <si>
    <t>6119514R</t>
  </si>
  <si>
    <t>parkety masivní tl 22mm dub</t>
  </si>
  <si>
    <t>110406514</t>
  </si>
  <si>
    <t>137,3*1,08 "Přepočtené koeficientem množství</t>
  </si>
  <si>
    <t>57</t>
  </si>
  <si>
    <t>775591311</t>
  </si>
  <si>
    <t>Podlahy dřevěné, základní lak</t>
  </si>
  <si>
    <t>1714899649</t>
  </si>
  <si>
    <t>https://podminky.urs.cz/item/CS_URS_2025_01/775591311</t>
  </si>
  <si>
    <t>58</t>
  </si>
  <si>
    <t>775591313</t>
  </si>
  <si>
    <t>Podlahy dřevěné, vrchní lak pro vysokou zátěž</t>
  </si>
  <si>
    <t>-1165489996</t>
  </si>
  <si>
    <t>https://podminky.urs.cz/item/CS_URS_2025_01/775591313</t>
  </si>
  <si>
    <t>59</t>
  </si>
  <si>
    <t>775591316</t>
  </si>
  <si>
    <t>Podlahy dřevěné, mezibroušení mezi vrstvami laku</t>
  </si>
  <si>
    <t>702449202</t>
  </si>
  <si>
    <t>https://podminky.urs.cz/item/CS_URS_2025_01/775591316</t>
  </si>
  <si>
    <t>60</t>
  </si>
  <si>
    <t>775591411</t>
  </si>
  <si>
    <t>Podlahy dřevěné, nátěr olejem a voskování</t>
  </si>
  <si>
    <t>954573073</t>
  </si>
  <si>
    <t>https://podminky.urs.cz/item/CS_URS_2025_01/775591411</t>
  </si>
  <si>
    <t>61</t>
  </si>
  <si>
    <t>998775101</t>
  </si>
  <si>
    <t>Přesun hmot tonážní pro podlahy dřevěné v objektech v do 6 m</t>
  </si>
  <si>
    <t>1934840359</t>
  </si>
  <si>
    <t>https://podminky.urs.cz/item/CS_URS_2025_01/998775101</t>
  </si>
  <si>
    <t>783</t>
  </si>
  <si>
    <t>Dokončovací práce - nátěry</t>
  </si>
  <si>
    <t>62</t>
  </si>
  <si>
    <t>783114101</t>
  </si>
  <si>
    <t>Základní jednonásobný syntetický nátěr truhlářských konstrukcí</t>
  </si>
  <si>
    <t>484968089</t>
  </si>
  <si>
    <t>https://podminky.urs.cz/item/CS_URS_2025_01/783114101</t>
  </si>
  <si>
    <t>"dřevěný obklad stěny"43,4*2</t>
  </si>
  <si>
    <t>63</t>
  </si>
  <si>
    <t>783118101</t>
  </si>
  <si>
    <t>Lazurovací jednonásobný syntetický nátěr truhlářských konstrukcí</t>
  </si>
  <si>
    <t>871163966</t>
  </si>
  <si>
    <t>https://podminky.urs.cz/item/CS_URS_2025_01/783118101</t>
  </si>
  <si>
    <t>784</t>
  </si>
  <si>
    <t>Dokončovací práce - malby a tapety</t>
  </si>
  <si>
    <t>64</t>
  </si>
  <si>
    <t>784121001</t>
  </si>
  <si>
    <t>Oškrabání malby v mísnostech v do 3,80 m</t>
  </si>
  <si>
    <t>1602263009</t>
  </si>
  <si>
    <t>https://podminky.urs.cz/item/CS_URS_2025_01/784121001</t>
  </si>
  <si>
    <t>"stropy"134,54</t>
  </si>
  <si>
    <t>"stěny"(17,82+7,55)*2*1,72</t>
  </si>
  <si>
    <t>Součet</t>
  </si>
  <si>
    <t>65</t>
  </si>
  <si>
    <t>784181121</t>
  </si>
  <si>
    <t>Hloubková jednonásobná bezbarvá penetrace podkladu v místnostech v do 3,80 m</t>
  </si>
  <si>
    <t>1597432732</t>
  </si>
  <si>
    <t>https://podminky.urs.cz/item/CS_URS_2025_01/784181121</t>
  </si>
  <si>
    <t>66</t>
  </si>
  <si>
    <t>784211101</t>
  </si>
  <si>
    <t>Dvojnásobné bílé malby ze směsí za mokra výborně oděruvzdorných v místnostech v do 3,80 m</t>
  </si>
  <si>
    <t>-1169361386</t>
  </si>
  <si>
    <t>https://podminky.urs.cz/item/CS_URS_2025_01/784211101</t>
  </si>
  <si>
    <t>67</t>
  </si>
  <si>
    <t>784211165</t>
  </si>
  <si>
    <t>Příplatek k cenám 2x maleb ze směsí za mokra oděruvzdorných za barevnou malbu v sytém odstínu</t>
  </si>
  <si>
    <t>1521358446</t>
  </si>
  <si>
    <t>https://podminky.urs.cz/item/CS_URS_2025_01/784211165</t>
  </si>
  <si>
    <t>HZS</t>
  </si>
  <si>
    <t>Hodinové zúčtovací sazby</t>
  </si>
  <si>
    <t>68</t>
  </si>
  <si>
    <t>HZS1301</t>
  </si>
  <si>
    <t>Hodinová zúčtovací sazba zedník</t>
  </si>
  <si>
    <t>hod</t>
  </si>
  <si>
    <t>512</t>
  </si>
  <si>
    <t>734183766</t>
  </si>
  <si>
    <t>https://podminky.urs.cz/item/CS_URS_2025_01/HZS1301</t>
  </si>
  <si>
    <t>"zednické výpomoci"40</t>
  </si>
  <si>
    <t>VRN</t>
  </si>
  <si>
    <t>Vedlejší rozpočtové náklady</t>
  </si>
  <si>
    <t>VRN3</t>
  </si>
  <si>
    <t>Zařízení staveniště</t>
  </si>
  <si>
    <t>69</t>
  </si>
  <si>
    <t>030001000</t>
  </si>
  <si>
    <t>kč</t>
  </si>
  <si>
    <t>1024</t>
  </si>
  <si>
    <t>301885807</t>
  </si>
  <si>
    <t>https://podminky.urs.cz/item/CS_URS_2025_01/030001000</t>
  </si>
  <si>
    <t>VRN7</t>
  </si>
  <si>
    <t>Provozní vlivy</t>
  </si>
  <si>
    <t>70</t>
  </si>
  <si>
    <t>070001000</t>
  </si>
  <si>
    <t>448004710</t>
  </si>
  <si>
    <t>https://podminky.urs.cz/item/CS_URS_2025_01/070001000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</si>
</sst>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11101" TargetMode="External" /><Relationship Id="rId2" Type="http://schemas.openxmlformats.org/officeDocument/2006/relationships/hyperlink" Target="https://podminky.urs.cz/item/CS_URS_2025_01/162211311" TargetMode="External" /><Relationship Id="rId3" Type="http://schemas.openxmlformats.org/officeDocument/2006/relationships/hyperlink" Target="https://podminky.urs.cz/item/CS_URS_2025_01/162211319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71201231" TargetMode="External" /><Relationship Id="rId6" Type="http://schemas.openxmlformats.org/officeDocument/2006/relationships/hyperlink" Target="https://podminky.urs.cz/item/CS_URS_2025_01/319202112" TargetMode="External" /><Relationship Id="rId7" Type="http://schemas.openxmlformats.org/officeDocument/2006/relationships/hyperlink" Target="https://podminky.urs.cz/item/CS_URS_2025_01/319202115" TargetMode="External" /><Relationship Id="rId8" Type="http://schemas.openxmlformats.org/officeDocument/2006/relationships/hyperlink" Target="https://podminky.urs.cz/item/CS_URS_2025_01/612131121" TargetMode="External" /><Relationship Id="rId9" Type="http://schemas.openxmlformats.org/officeDocument/2006/relationships/hyperlink" Target="https://podminky.urs.cz/item/CS_URS_2025_01/612321121" TargetMode="External" /><Relationship Id="rId10" Type="http://schemas.openxmlformats.org/officeDocument/2006/relationships/hyperlink" Target="https://podminky.urs.cz/item/CS_URS_2025_01/631311124" TargetMode="External" /><Relationship Id="rId11" Type="http://schemas.openxmlformats.org/officeDocument/2006/relationships/hyperlink" Target="https://podminky.urs.cz/item/CS_URS_2025_01/631362021" TargetMode="External" /><Relationship Id="rId12" Type="http://schemas.openxmlformats.org/officeDocument/2006/relationships/hyperlink" Target="https://podminky.urs.cz/item/CS_URS_2025_01/632481215" TargetMode="External" /><Relationship Id="rId13" Type="http://schemas.openxmlformats.org/officeDocument/2006/relationships/hyperlink" Target="https://podminky.urs.cz/item/CS_URS_2025_01/634112114" TargetMode="External" /><Relationship Id="rId14" Type="http://schemas.openxmlformats.org/officeDocument/2006/relationships/hyperlink" Target="https://podminky.urs.cz/item/CS_URS_2025_01/949101112" TargetMode="External" /><Relationship Id="rId15" Type="http://schemas.openxmlformats.org/officeDocument/2006/relationships/hyperlink" Target="https://podminky.urs.cz/item/CS_URS_2025_01/952901111" TargetMode="External" /><Relationship Id="rId16" Type="http://schemas.openxmlformats.org/officeDocument/2006/relationships/hyperlink" Target="https://podminky.urs.cz/item/CS_URS_2025_01/965082933" TargetMode="External" /><Relationship Id="rId17" Type="http://schemas.openxmlformats.org/officeDocument/2006/relationships/hyperlink" Target="https://podminky.urs.cz/item/CS_URS_2025_01/997013211" TargetMode="External" /><Relationship Id="rId18" Type="http://schemas.openxmlformats.org/officeDocument/2006/relationships/hyperlink" Target="https://podminky.urs.cz/item/CS_URS_2025_01/997013501" TargetMode="External" /><Relationship Id="rId19" Type="http://schemas.openxmlformats.org/officeDocument/2006/relationships/hyperlink" Target="https://podminky.urs.cz/item/CS_URS_2025_01/997013509" TargetMode="External" /><Relationship Id="rId20" Type="http://schemas.openxmlformats.org/officeDocument/2006/relationships/hyperlink" Target="https://podminky.urs.cz/item/CS_URS_2025_01/997013811" TargetMode="External" /><Relationship Id="rId21" Type="http://schemas.openxmlformats.org/officeDocument/2006/relationships/hyperlink" Target="https://podminky.urs.cz/item/CS_URS_2025_01/997013869" TargetMode="External" /><Relationship Id="rId22" Type="http://schemas.openxmlformats.org/officeDocument/2006/relationships/hyperlink" Target="https://podminky.urs.cz/item/CS_URS_2025_01/997013873" TargetMode="External" /><Relationship Id="rId23" Type="http://schemas.openxmlformats.org/officeDocument/2006/relationships/hyperlink" Target="https://podminky.urs.cz/item/CS_URS_2025_01/998011001" TargetMode="External" /><Relationship Id="rId24" Type="http://schemas.openxmlformats.org/officeDocument/2006/relationships/hyperlink" Target="https://podminky.urs.cz/item/CS_URS_2025_01/711111001" TargetMode="External" /><Relationship Id="rId25" Type="http://schemas.openxmlformats.org/officeDocument/2006/relationships/hyperlink" Target="https://podminky.urs.cz/item/CS_URS_2025_01/711112001" TargetMode="External" /><Relationship Id="rId26" Type="http://schemas.openxmlformats.org/officeDocument/2006/relationships/hyperlink" Target="https://podminky.urs.cz/item/CS_URS_2025_01/711141559" TargetMode="External" /><Relationship Id="rId27" Type="http://schemas.openxmlformats.org/officeDocument/2006/relationships/hyperlink" Target="https://podminky.urs.cz/item/CS_URS_2025_01/711142559" TargetMode="External" /><Relationship Id="rId28" Type="http://schemas.openxmlformats.org/officeDocument/2006/relationships/hyperlink" Target="https://podminky.urs.cz/item/CS_URS_2025_01/998711101" TargetMode="External" /><Relationship Id="rId29" Type="http://schemas.openxmlformats.org/officeDocument/2006/relationships/hyperlink" Target="https://podminky.urs.cz/item/CS_URS_2025_01/762332131" TargetMode="External" /><Relationship Id="rId30" Type="http://schemas.openxmlformats.org/officeDocument/2006/relationships/hyperlink" Target="https://podminky.urs.cz/item/CS_URS_2025_01/762332133" TargetMode="External" /><Relationship Id="rId31" Type="http://schemas.openxmlformats.org/officeDocument/2006/relationships/hyperlink" Target="https://podminky.urs.cz/item/CS_URS_2025_01/762395000" TargetMode="External" /><Relationship Id="rId32" Type="http://schemas.openxmlformats.org/officeDocument/2006/relationships/hyperlink" Target="https://podminky.urs.cz/item/CS_URS_2025_01/762512811" TargetMode="External" /><Relationship Id="rId33" Type="http://schemas.openxmlformats.org/officeDocument/2006/relationships/hyperlink" Target="https://podminky.urs.cz/item/CS_URS_2025_01/762521811" TargetMode="External" /><Relationship Id="rId34" Type="http://schemas.openxmlformats.org/officeDocument/2006/relationships/hyperlink" Target="https://podminky.urs.cz/item/CS_URS_2025_01/998762101" TargetMode="External" /><Relationship Id="rId35" Type="http://schemas.openxmlformats.org/officeDocument/2006/relationships/hyperlink" Target="https://podminky.urs.cz/item/CS_URS_2025_01/775413401" TargetMode="External" /><Relationship Id="rId36" Type="http://schemas.openxmlformats.org/officeDocument/2006/relationships/hyperlink" Target="https://podminky.urs.cz/item/CS_URS_2025_01/775521800" TargetMode="External" /><Relationship Id="rId37" Type="http://schemas.openxmlformats.org/officeDocument/2006/relationships/hyperlink" Target="https://podminky.urs.cz/item/CS_URS_2025_01/775526217" TargetMode="External" /><Relationship Id="rId38" Type="http://schemas.openxmlformats.org/officeDocument/2006/relationships/hyperlink" Target="https://podminky.urs.cz/item/CS_URS_2025_01/775591311" TargetMode="External" /><Relationship Id="rId39" Type="http://schemas.openxmlformats.org/officeDocument/2006/relationships/hyperlink" Target="https://podminky.urs.cz/item/CS_URS_2025_01/775591313" TargetMode="External" /><Relationship Id="rId40" Type="http://schemas.openxmlformats.org/officeDocument/2006/relationships/hyperlink" Target="https://podminky.urs.cz/item/CS_URS_2025_01/775591316" TargetMode="External" /><Relationship Id="rId41" Type="http://schemas.openxmlformats.org/officeDocument/2006/relationships/hyperlink" Target="https://podminky.urs.cz/item/CS_URS_2025_01/775591411" TargetMode="External" /><Relationship Id="rId42" Type="http://schemas.openxmlformats.org/officeDocument/2006/relationships/hyperlink" Target="https://podminky.urs.cz/item/CS_URS_2025_01/998775101" TargetMode="External" /><Relationship Id="rId43" Type="http://schemas.openxmlformats.org/officeDocument/2006/relationships/hyperlink" Target="https://podminky.urs.cz/item/CS_URS_2025_01/783114101" TargetMode="External" /><Relationship Id="rId44" Type="http://schemas.openxmlformats.org/officeDocument/2006/relationships/hyperlink" Target="https://podminky.urs.cz/item/CS_URS_2025_01/783118101" TargetMode="External" /><Relationship Id="rId45" Type="http://schemas.openxmlformats.org/officeDocument/2006/relationships/hyperlink" Target="https://podminky.urs.cz/item/CS_URS_2025_01/784121001" TargetMode="External" /><Relationship Id="rId46" Type="http://schemas.openxmlformats.org/officeDocument/2006/relationships/hyperlink" Target="https://podminky.urs.cz/item/CS_URS_2025_01/784181121" TargetMode="External" /><Relationship Id="rId47" Type="http://schemas.openxmlformats.org/officeDocument/2006/relationships/hyperlink" Target="https://podminky.urs.cz/item/CS_URS_2025_01/784211101" TargetMode="External" /><Relationship Id="rId48" Type="http://schemas.openxmlformats.org/officeDocument/2006/relationships/hyperlink" Target="https://podminky.urs.cz/item/CS_URS_2025_01/784211165" TargetMode="External" /><Relationship Id="rId49" Type="http://schemas.openxmlformats.org/officeDocument/2006/relationships/hyperlink" Target="https://podminky.urs.cz/item/CS_URS_2025_01/HZS1301" TargetMode="External" /><Relationship Id="rId50" Type="http://schemas.openxmlformats.org/officeDocument/2006/relationships/hyperlink" Target="https://podminky.urs.cz/item/CS_URS_2025_01/030001000" TargetMode="External" /><Relationship Id="rId51" Type="http://schemas.openxmlformats.org/officeDocument/2006/relationships/hyperlink" Target="https://podminky.urs.cz/item/CS_URS_2025_01/070001000" TargetMode="External" /><Relationship Id="rId52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JF0010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ZŠ Jana Noháče, Školní 16, Břeclav - revitalizace tělocvičny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19. 5. 2025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40.0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Břeclav, T.G.M. 3, 690 02 Břeclav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NEXTPLAN s.r.o., Lanžhotská 3448/2, 690 02 Břeclav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'JF0010 - ZŠ Jana Noháče, 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'JF0010 - ZŠ Jana Noháče, ...'!P132</f>
        <v>0</v>
      </c>
      <c r="AV95" s="126">
        <f>'JF0010 - ZŠ Jana Noháče, ...'!J31</f>
        <v>0</v>
      </c>
      <c r="AW95" s="126">
        <f>'JF0010 - ZŠ Jana Noháče, ...'!J32</f>
        <v>0</v>
      </c>
      <c r="AX95" s="126">
        <f>'JF0010 - ZŠ Jana Noháče, ...'!J33</f>
        <v>0</v>
      </c>
      <c r="AY95" s="126">
        <f>'JF0010 - ZŠ Jana Noháče, ...'!J34</f>
        <v>0</v>
      </c>
      <c r="AZ95" s="126">
        <f>'JF0010 - ZŠ Jana Noháče, ...'!F31</f>
        <v>0</v>
      </c>
      <c r="BA95" s="126">
        <f>'JF0010 - ZŠ Jana Noháče, ...'!F32</f>
        <v>0</v>
      </c>
      <c r="BB95" s="126">
        <f>'JF0010 - ZŠ Jana Noháče, ...'!F33</f>
        <v>0</v>
      </c>
      <c r="BC95" s="126">
        <f>'JF0010 - ZŠ Jana Noháče, ...'!F34</f>
        <v>0</v>
      </c>
      <c r="BD95" s="128">
        <f>'JF0010 - ZŠ Jana Noháče, 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M/GsU3cU7Lc9equAT8y4rKbPxT+S3zAwF9lVH37ZeMtc7OtaWqiXkb0XlY+/+iLXJJqK+VOPXv/mAh1SPBhJqQ==" hashValue="ppIonM6WIQW/JK/Sfxv1KQVRxqViaTlBXvGyKMmrqBV5ou+dja2fvoEL6rxCf93nztzDNPwsgAVkkEnWhICfj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F0010 - ZŠ Jana Noháče,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hidden="1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hidden="1" s="1" customFormat="1" ht="6.96" customHeight="1">
      <c r="B5" s="19"/>
      <c r="L5" s="19"/>
    </row>
    <row r="6" hidden="1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hidden="1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hidden="1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19. 5. 2025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136" t="s">
        <v>21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ROUND(J132,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ROUND((SUM(BE132:BE325)),  2)</f>
        <v>0</v>
      </c>
      <c r="G31" s="37"/>
      <c r="H31" s="37"/>
      <c r="I31" s="148">
        <v>0.20999999999999999</v>
      </c>
      <c r="J31" s="147">
        <f>ROUND(((SUM(BE132:BE325))*I31),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134" t="s">
        <v>41</v>
      </c>
      <c r="F32" s="147">
        <f>ROUND((SUM(BF132:BF325)),  2)</f>
        <v>0</v>
      </c>
      <c r="G32" s="37"/>
      <c r="H32" s="37"/>
      <c r="I32" s="148">
        <v>0.12</v>
      </c>
      <c r="J32" s="147">
        <f>ROUND(((SUM(BF132:BF325))*I32),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ROUND((SUM(BG132:BG325)),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ROUND((SUM(BH132:BH325)),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ROUND((SUM(BI132:BI325)),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1" customFormat="1" ht="14.4" customHeight="1">
      <c r="B39" s="19"/>
      <c r="L39" s="19"/>
    </row>
    <row r="40" hidden="1" s="1" customFormat="1" ht="14.4" customHeight="1">
      <c r="B40" s="19"/>
      <c r="L40" s="19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75" t="str">
        <f>E7</f>
        <v>ZŠ Jana Noháče, Školní 16, Břeclav - revitalizace tělocvičny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19. 5. 2025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40.05" customHeight="1">
      <c r="A89" s="37"/>
      <c r="B89" s="38"/>
      <c r="C89" s="31" t="s">
        <v>24</v>
      </c>
      <c r="D89" s="39"/>
      <c r="E89" s="39"/>
      <c r="F89" s="26" t="str">
        <f>E13</f>
        <v>Město Břeclav, T.G.M. 3, 690 02 Břeclav</v>
      </c>
      <c r="G89" s="39"/>
      <c r="H89" s="39"/>
      <c r="I89" s="31" t="s">
        <v>30</v>
      </c>
      <c r="J89" s="35" t="str">
        <f>E19</f>
        <v>NEXTPLAN s.r.o., Lanžhotská 3448/2, 690 02 Břeclav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J132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hidden="1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J133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J134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J147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J152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J171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J182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7"/>
      <c r="C101" s="178"/>
      <c r="D101" s="179" t="s">
        <v>95</v>
      </c>
      <c r="E101" s="180"/>
      <c r="F101" s="180"/>
      <c r="G101" s="180"/>
      <c r="H101" s="180"/>
      <c r="I101" s="180"/>
      <c r="J101" s="181">
        <f>J197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1"/>
      <c r="C102" s="172"/>
      <c r="D102" s="173" t="s">
        <v>96</v>
      </c>
      <c r="E102" s="174"/>
      <c r="F102" s="174"/>
      <c r="G102" s="174"/>
      <c r="H102" s="174"/>
      <c r="I102" s="174"/>
      <c r="J102" s="175">
        <f>J200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J201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7"/>
      <c r="C104" s="178"/>
      <c r="D104" s="179" t="s">
        <v>98</v>
      </c>
      <c r="E104" s="180"/>
      <c r="F104" s="180"/>
      <c r="G104" s="180"/>
      <c r="H104" s="180"/>
      <c r="I104" s="180"/>
      <c r="J104" s="181">
        <f>J224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J226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7"/>
      <c r="C106" s="178"/>
      <c r="D106" s="179" t="s">
        <v>100</v>
      </c>
      <c r="E106" s="180"/>
      <c r="F106" s="180"/>
      <c r="G106" s="180"/>
      <c r="H106" s="180"/>
      <c r="I106" s="180"/>
      <c r="J106" s="181">
        <f>J249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77"/>
      <c r="C107" s="178"/>
      <c r="D107" s="179" t="s">
        <v>101</v>
      </c>
      <c r="E107" s="180"/>
      <c r="F107" s="180"/>
      <c r="G107" s="180"/>
      <c r="H107" s="180"/>
      <c r="I107" s="180"/>
      <c r="J107" s="181">
        <f>J255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7"/>
      <c r="C108" s="178"/>
      <c r="D108" s="179" t="s">
        <v>102</v>
      </c>
      <c r="E108" s="180"/>
      <c r="F108" s="180"/>
      <c r="G108" s="180"/>
      <c r="H108" s="180"/>
      <c r="I108" s="180"/>
      <c r="J108" s="181">
        <f>J259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77"/>
      <c r="C109" s="178"/>
      <c r="D109" s="179" t="s">
        <v>103</v>
      </c>
      <c r="E109" s="180"/>
      <c r="F109" s="180"/>
      <c r="G109" s="180"/>
      <c r="H109" s="180"/>
      <c r="I109" s="180"/>
      <c r="J109" s="181">
        <f>J287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77"/>
      <c r="C110" s="178"/>
      <c r="D110" s="179" t="s">
        <v>104</v>
      </c>
      <c r="E110" s="180"/>
      <c r="F110" s="180"/>
      <c r="G110" s="180"/>
      <c r="H110" s="180"/>
      <c r="I110" s="180"/>
      <c r="J110" s="181">
        <f>J294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71"/>
      <c r="C111" s="172"/>
      <c r="D111" s="173" t="s">
        <v>105</v>
      </c>
      <c r="E111" s="174"/>
      <c r="F111" s="174"/>
      <c r="G111" s="174"/>
      <c r="H111" s="174"/>
      <c r="I111" s="174"/>
      <c r="J111" s="175">
        <f>J315</f>
        <v>0</v>
      </c>
      <c r="K111" s="172"/>
      <c r="L111" s="17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9" customFormat="1" ht="24.96" customHeight="1">
      <c r="A112" s="9"/>
      <c r="B112" s="171"/>
      <c r="C112" s="172"/>
      <c r="D112" s="173" t="s">
        <v>106</v>
      </c>
      <c r="E112" s="174"/>
      <c r="F112" s="174"/>
      <c r="G112" s="174"/>
      <c r="H112" s="174"/>
      <c r="I112" s="174"/>
      <c r="J112" s="175">
        <f>J319</f>
        <v>0</v>
      </c>
      <c r="K112" s="172"/>
      <c r="L112" s="17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10" customFormat="1" ht="19.92" customHeight="1">
      <c r="A113" s="10"/>
      <c r="B113" s="177"/>
      <c r="C113" s="178"/>
      <c r="D113" s="179" t="s">
        <v>107</v>
      </c>
      <c r="E113" s="180"/>
      <c r="F113" s="180"/>
      <c r="G113" s="180"/>
      <c r="H113" s="180"/>
      <c r="I113" s="180"/>
      <c r="J113" s="181">
        <f>J320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77"/>
      <c r="C114" s="178"/>
      <c r="D114" s="179" t="s">
        <v>108</v>
      </c>
      <c r="E114" s="180"/>
      <c r="F114" s="180"/>
      <c r="G114" s="180"/>
      <c r="H114" s="180"/>
      <c r="I114" s="180"/>
      <c r="J114" s="181">
        <f>J323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hidden="1" s="2" customFormat="1" ht="6.96" customHeight="1">
      <c r="A116" s="37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hidden="1"/>
    <row r="118" hidden="1"/>
    <row r="119" hidden="1"/>
    <row r="120" s="2" customFormat="1" ht="6.96" customHeight="1">
      <c r="A120" s="37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109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E7</f>
        <v>ZŠ Jana Noháče, Školní 16, Břeclav - revitalizace tělocvičny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F10</f>
        <v xml:space="preserve"> </v>
      </c>
      <c r="G126" s="39"/>
      <c r="H126" s="39"/>
      <c r="I126" s="31" t="s">
        <v>22</v>
      </c>
      <c r="J126" s="78" t="str">
        <f>IF(J10="","",J10)</f>
        <v>19. 5. 2025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40.05" customHeight="1">
      <c r="A128" s="37"/>
      <c r="B128" s="38"/>
      <c r="C128" s="31" t="s">
        <v>24</v>
      </c>
      <c r="D128" s="39"/>
      <c r="E128" s="39"/>
      <c r="F128" s="26" t="str">
        <f>E13</f>
        <v>Město Břeclav, T.G.M. 3, 690 02 Břeclav</v>
      </c>
      <c r="G128" s="39"/>
      <c r="H128" s="39"/>
      <c r="I128" s="31" t="s">
        <v>30</v>
      </c>
      <c r="J128" s="35" t="str">
        <f>E19</f>
        <v>NEXTPLAN s.r.o., Lanžhotská 3448/2, 690 02 Břeclav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28</v>
      </c>
      <c r="D129" s="39"/>
      <c r="E129" s="39"/>
      <c r="F129" s="26" t="str">
        <f>IF(E16="","",E16)</f>
        <v>Vyplň údaj</v>
      </c>
      <c r="G129" s="39"/>
      <c r="H129" s="39"/>
      <c r="I129" s="31" t="s">
        <v>33</v>
      </c>
      <c r="J129" s="35" t="str">
        <f>E22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83"/>
      <c r="B131" s="184"/>
      <c r="C131" s="185" t="s">
        <v>110</v>
      </c>
      <c r="D131" s="186" t="s">
        <v>60</v>
      </c>
      <c r="E131" s="186" t="s">
        <v>56</v>
      </c>
      <c r="F131" s="186" t="s">
        <v>57</v>
      </c>
      <c r="G131" s="186" t="s">
        <v>111</v>
      </c>
      <c r="H131" s="186" t="s">
        <v>112</v>
      </c>
      <c r="I131" s="186" t="s">
        <v>113</v>
      </c>
      <c r="J131" s="186" t="s">
        <v>86</v>
      </c>
      <c r="K131" s="187" t="s">
        <v>114</v>
      </c>
      <c r="L131" s="188"/>
      <c r="M131" s="99" t="s">
        <v>1</v>
      </c>
      <c r="N131" s="100" t="s">
        <v>39</v>
      </c>
      <c r="O131" s="100" t="s">
        <v>115</v>
      </c>
      <c r="P131" s="100" t="s">
        <v>116</v>
      </c>
      <c r="Q131" s="100" t="s">
        <v>117</v>
      </c>
      <c r="R131" s="100" t="s">
        <v>118</v>
      </c>
      <c r="S131" s="100" t="s">
        <v>119</v>
      </c>
      <c r="T131" s="101" t="s">
        <v>120</v>
      </c>
      <c r="U131" s="183"/>
      <c r="V131" s="183"/>
      <c r="W131" s="183"/>
      <c r="X131" s="183"/>
      <c r="Y131" s="183"/>
      <c r="Z131" s="183"/>
      <c r="AA131" s="183"/>
      <c r="AB131" s="183"/>
      <c r="AC131" s="183"/>
      <c r="AD131" s="183"/>
      <c r="AE131" s="183"/>
    </row>
    <row r="132" s="2" customFormat="1" ht="22.8" customHeight="1">
      <c r="A132" s="37"/>
      <c r="B132" s="38"/>
      <c r="C132" s="106" t="s">
        <v>121</v>
      </c>
      <c r="D132" s="39"/>
      <c r="E132" s="39"/>
      <c r="F132" s="39"/>
      <c r="G132" s="39"/>
      <c r="H132" s="39"/>
      <c r="I132" s="39"/>
      <c r="J132" s="189">
        <f>BK132</f>
        <v>0</v>
      </c>
      <c r="K132" s="39"/>
      <c r="L132" s="43"/>
      <c r="M132" s="102"/>
      <c r="N132" s="190"/>
      <c r="O132" s="103"/>
      <c r="P132" s="191">
        <f>P133+P200+P315+P319</f>
        <v>0</v>
      </c>
      <c r="Q132" s="103"/>
      <c r="R132" s="191">
        <f>R133+R200+R315+R319</f>
        <v>37.827917079999992</v>
      </c>
      <c r="S132" s="103"/>
      <c r="T132" s="192">
        <f>T133+T200+T315+T319</f>
        <v>28.259450029999996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74</v>
      </c>
      <c r="AU132" s="16" t="s">
        <v>88</v>
      </c>
      <c r="BK132" s="193">
        <f>BK133+BK200+BK315+BK319</f>
        <v>0</v>
      </c>
    </row>
    <row r="133" s="12" customFormat="1" ht="25.92" customHeight="1">
      <c r="A133" s="12"/>
      <c r="B133" s="194"/>
      <c r="C133" s="195"/>
      <c r="D133" s="196" t="s">
        <v>74</v>
      </c>
      <c r="E133" s="197" t="s">
        <v>122</v>
      </c>
      <c r="F133" s="197" t="s">
        <v>123</v>
      </c>
      <c r="G133" s="195"/>
      <c r="H133" s="195"/>
      <c r="I133" s="198"/>
      <c r="J133" s="199">
        <f>BK133</f>
        <v>0</v>
      </c>
      <c r="K133" s="195"/>
      <c r="L133" s="200"/>
      <c r="M133" s="201"/>
      <c r="N133" s="202"/>
      <c r="O133" s="202"/>
      <c r="P133" s="203">
        <f>P134+P147+P152+P171+P182+P197</f>
        <v>0</v>
      </c>
      <c r="Q133" s="202"/>
      <c r="R133" s="203">
        <f>R134+R147+R152+R171+R182+R197</f>
        <v>32.673295919999994</v>
      </c>
      <c r="S133" s="202"/>
      <c r="T133" s="204">
        <f>T134+T147+T152+T171+T182+T197</f>
        <v>23.066651999999998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5" t="s">
        <v>80</v>
      </c>
      <c r="AT133" s="206" t="s">
        <v>74</v>
      </c>
      <c r="AU133" s="206" t="s">
        <v>75</v>
      </c>
      <c r="AY133" s="205" t="s">
        <v>124</v>
      </c>
      <c r="BK133" s="207">
        <f>BK134+BK147+BK152+BK171+BK182+BK197</f>
        <v>0</v>
      </c>
    </row>
    <row r="134" s="12" customFormat="1" ht="22.8" customHeight="1">
      <c r="A134" s="12"/>
      <c r="B134" s="194"/>
      <c r="C134" s="195"/>
      <c r="D134" s="196" t="s">
        <v>74</v>
      </c>
      <c r="E134" s="208" t="s">
        <v>80</v>
      </c>
      <c r="F134" s="208" t="s">
        <v>125</v>
      </c>
      <c r="G134" s="195"/>
      <c r="H134" s="195"/>
      <c r="I134" s="198"/>
      <c r="J134" s="209">
        <f>BK134</f>
        <v>0</v>
      </c>
      <c r="K134" s="195"/>
      <c r="L134" s="200"/>
      <c r="M134" s="201"/>
      <c r="N134" s="202"/>
      <c r="O134" s="202"/>
      <c r="P134" s="203">
        <f>SUM(P135:P146)</f>
        <v>0</v>
      </c>
      <c r="Q134" s="202"/>
      <c r="R134" s="203">
        <f>SUM(R135:R146)</f>
        <v>0</v>
      </c>
      <c r="S134" s="202"/>
      <c r="T134" s="204">
        <f>SUM(T135:T146)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5" t="s">
        <v>80</v>
      </c>
      <c r="AT134" s="206" t="s">
        <v>74</v>
      </c>
      <c r="AU134" s="206" t="s">
        <v>80</v>
      </c>
      <c r="AY134" s="205" t="s">
        <v>124</v>
      </c>
      <c r="BK134" s="207">
        <f>SUM(BK135:BK146)</f>
        <v>0</v>
      </c>
    </row>
    <row r="135" s="2" customFormat="1" ht="24.15" customHeight="1">
      <c r="A135" s="37"/>
      <c r="B135" s="38"/>
      <c r="C135" s="210" t="s">
        <v>80</v>
      </c>
      <c r="D135" s="210" t="s">
        <v>126</v>
      </c>
      <c r="E135" s="211" t="s">
        <v>127</v>
      </c>
      <c r="F135" s="212" t="s">
        <v>128</v>
      </c>
      <c r="G135" s="213" t="s">
        <v>129</v>
      </c>
      <c r="H135" s="214">
        <v>14.142</v>
      </c>
      <c r="I135" s="215"/>
      <c r="J135" s="216">
        <f>ROUND(I135*H135,2)</f>
        <v>0</v>
      </c>
      <c r="K135" s="212" t="s">
        <v>130</v>
      </c>
      <c r="L135" s="43"/>
      <c r="M135" s="217" t="s">
        <v>1</v>
      </c>
      <c r="N135" s="218" t="s">
        <v>40</v>
      </c>
      <c r="O135" s="90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1" t="s">
        <v>131</v>
      </c>
      <c r="AT135" s="221" t="s">
        <v>126</v>
      </c>
      <c r="AU135" s="221" t="s">
        <v>82</v>
      </c>
      <c r="AY135" s="16" t="s">
        <v>124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6" t="s">
        <v>80</v>
      </c>
      <c r="BK135" s="222">
        <f>ROUND(I135*H135,2)</f>
        <v>0</v>
      </c>
      <c r="BL135" s="16" t="s">
        <v>131</v>
      </c>
      <c r="BM135" s="221" t="s">
        <v>132</v>
      </c>
    </row>
    <row r="136" s="2" customFormat="1">
      <c r="A136" s="37"/>
      <c r="B136" s="38"/>
      <c r="C136" s="39"/>
      <c r="D136" s="223" t="s">
        <v>133</v>
      </c>
      <c r="E136" s="39"/>
      <c r="F136" s="224" t="s">
        <v>134</v>
      </c>
      <c r="G136" s="39"/>
      <c r="H136" s="39"/>
      <c r="I136" s="225"/>
      <c r="J136" s="39"/>
      <c r="K136" s="39"/>
      <c r="L136" s="43"/>
      <c r="M136" s="226"/>
      <c r="N136" s="22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82</v>
      </c>
    </row>
    <row r="137" s="13" customFormat="1">
      <c r="A137" s="13"/>
      <c r="B137" s="228"/>
      <c r="C137" s="229"/>
      <c r="D137" s="230" t="s">
        <v>135</v>
      </c>
      <c r="E137" s="231" t="s">
        <v>1</v>
      </c>
      <c r="F137" s="232" t="s">
        <v>136</v>
      </c>
      <c r="G137" s="229"/>
      <c r="H137" s="233">
        <v>14.142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135</v>
      </c>
      <c r="AU137" s="239" t="s">
        <v>82</v>
      </c>
      <c r="AV137" s="13" t="s">
        <v>82</v>
      </c>
      <c r="AW137" s="13" t="s">
        <v>32</v>
      </c>
      <c r="AX137" s="13" t="s">
        <v>80</v>
      </c>
      <c r="AY137" s="239" t="s">
        <v>124</v>
      </c>
    </row>
    <row r="138" s="2" customFormat="1" ht="37.8" customHeight="1">
      <c r="A138" s="37"/>
      <c r="B138" s="38"/>
      <c r="C138" s="210" t="s">
        <v>82</v>
      </c>
      <c r="D138" s="210" t="s">
        <v>126</v>
      </c>
      <c r="E138" s="211" t="s">
        <v>137</v>
      </c>
      <c r="F138" s="212" t="s">
        <v>138</v>
      </c>
      <c r="G138" s="213" t="s">
        <v>129</v>
      </c>
      <c r="H138" s="214">
        <v>14.142</v>
      </c>
      <c r="I138" s="215"/>
      <c r="J138" s="216">
        <f>ROUND(I138*H138,2)</f>
        <v>0</v>
      </c>
      <c r="K138" s="212" t="s">
        <v>130</v>
      </c>
      <c r="L138" s="43"/>
      <c r="M138" s="217" t="s">
        <v>1</v>
      </c>
      <c r="N138" s="218" t="s">
        <v>40</v>
      </c>
      <c r="O138" s="90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1" t="s">
        <v>131</v>
      </c>
      <c r="AT138" s="221" t="s">
        <v>126</v>
      </c>
      <c r="AU138" s="221" t="s">
        <v>82</v>
      </c>
      <c r="AY138" s="16" t="s">
        <v>124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6" t="s">
        <v>80</v>
      </c>
      <c r="BK138" s="222">
        <f>ROUND(I138*H138,2)</f>
        <v>0</v>
      </c>
      <c r="BL138" s="16" t="s">
        <v>131</v>
      </c>
      <c r="BM138" s="221" t="s">
        <v>139</v>
      </c>
    </row>
    <row r="139" s="2" customFormat="1">
      <c r="A139" s="37"/>
      <c r="B139" s="38"/>
      <c r="C139" s="39"/>
      <c r="D139" s="223" t="s">
        <v>133</v>
      </c>
      <c r="E139" s="39"/>
      <c r="F139" s="224" t="s">
        <v>140</v>
      </c>
      <c r="G139" s="39"/>
      <c r="H139" s="39"/>
      <c r="I139" s="225"/>
      <c r="J139" s="39"/>
      <c r="K139" s="39"/>
      <c r="L139" s="43"/>
      <c r="M139" s="226"/>
      <c r="N139" s="22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133</v>
      </c>
      <c r="AU139" s="16" t="s">
        <v>82</v>
      </c>
    </row>
    <row r="140" s="2" customFormat="1" ht="37.8" customHeight="1">
      <c r="A140" s="37"/>
      <c r="B140" s="38"/>
      <c r="C140" s="210" t="s">
        <v>141</v>
      </c>
      <c r="D140" s="210" t="s">
        <v>126</v>
      </c>
      <c r="E140" s="211" t="s">
        <v>142</v>
      </c>
      <c r="F140" s="212" t="s">
        <v>143</v>
      </c>
      <c r="G140" s="213" t="s">
        <v>129</v>
      </c>
      <c r="H140" s="214">
        <v>14.142</v>
      </c>
      <c r="I140" s="215"/>
      <c r="J140" s="216">
        <f>ROUND(I140*H140,2)</f>
        <v>0</v>
      </c>
      <c r="K140" s="212" t="s">
        <v>130</v>
      </c>
      <c r="L140" s="43"/>
      <c r="M140" s="217" t="s">
        <v>1</v>
      </c>
      <c r="N140" s="218" t="s">
        <v>40</v>
      </c>
      <c r="O140" s="90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1" t="s">
        <v>131</v>
      </c>
      <c r="AT140" s="221" t="s">
        <v>126</v>
      </c>
      <c r="AU140" s="221" t="s">
        <v>82</v>
      </c>
      <c r="AY140" s="16" t="s">
        <v>124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80</v>
      </c>
      <c r="BK140" s="222">
        <f>ROUND(I140*H140,2)</f>
        <v>0</v>
      </c>
      <c r="BL140" s="16" t="s">
        <v>131</v>
      </c>
      <c r="BM140" s="221" t="s">
        <v>144</v>
      </c>
    </row>
    <row r="141" s="2" customFormat="1">
      <c r="A141" s="37"/>
      <c r="B141" s="38"/>
      <c r="C141" s="39"/>
      <c r="D141" s="223" t="s">
        <v>133</v>
      </c>
      <c r="E141" s="39"/>
      <c r="F141" s="224" t="s">
        <v>145</v>
      </c>
      <c r="G141" s="39"/>
      <c r="H141" s="39"/>
      <c r="I141" s="225"/>
      <c r="J141" s="39"/>
      <c r="K141" s="39"/>
      <c r="L141" s="43"/>
      <c r="M141" s="226"/>
      <c r="N141" s="22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82</v>
      </c>
    </row>
    <row r="142" s="2" customFormat="1" ht="37.8" customHeight="1">
      <c r="A142" s="37"/>
      <c r="B142" s="38"/>
      <c r="C142" s="210" t="s">
        <v>131</v>
      </c>
      <c r="D142" s="210" t="s">
        <v>126</v>
      </c>
      <c r="E142" s="211" t="s">
        <v>146</v>
      </c>
      <c r="F142" s="212" t="s">
        <v>147</v>
      </c>
      <c r="G142" s="213" t="s">
        <v>129</v>
      </c>
      <c r="H142" s="214">
        <v>14.142</v>
      </c>
      <c r="I142" s="215"/>
      <c r="J142" s="216">
        <f>ROUND(I142*H142,2)</f>
        <v>0</v>
      </c>
      <c r="K142" s="212" t="s">
        <v>130</v>
      </c>
      <c r="L142" s="43"/>
      <c r="M142" s="217" t="s">
        <v>1</v>
      </c>
      <c r="N142" s="218" t="s">
        <v>40</v>
      </c>
      <c r="O142" s="90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1" t="s">
        <v>131</v>
      </c>
      <c r="AT142" s="221" t="s">
        <v>126</v>
      </c>
      <c r="AU142" s="221" t="s">
        <v>82</v>
      </c>
      <c r="AY142" s="16" t="s">
        <v>124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6" t="s">
        <v>80</v>
      </c>
      <c r="BK142" s="222">
        <f>ROUND(I142*H142,2)</f>
        <v>0</v>
      </c>
      <c r="BL142" s="16" t="s">
        <v>131</v>
      </c>
      <c r="BM142" s="221" t="s">
        <v>148</v>
      </c>
    </row>
    <row r="143" s="2" customFormat="1">
      <c r="A143" s="37"/>
      <c r="B143" s="38"/>
      <c r="C143" s="39"/>
      <c r="D143" s="223" t="s">
        <v>133</v>
      </c>
      <c r="E143" s="39"/>
      <c r="F143" s="224" t="s">
        <v>149</v>
      </c>
      <c r="G143" s="39"/>
      <c r="H143" s="39"/>
      <c r="I143" s="225"/>
      <c r="J143" s="39"/>
      <c r="K143" s="39"/>
      <c r="L143" s="43"/>
      <c r="M143" s="226"/>
      <c r="N143" s="22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133</v>
      </c>
      <c r="AU143" s="16" t="s">
        <v>82</v>
      </c>
    </row>
    <row r="144" s="2" customFormat="1" ht="33" customHeight="1">
      <c r="A144" s="37"/>
      <c r="B144" s="38"/>
      <c r="C144" s="210" t="s">
        <v>150</v>
      </c>
      <c r="D144" s="210" t="s">
        <v>126</v>
      </c>
      <c r="E144" s="211" t="s">
        <v>151</v>
      </c>
      <c r="F144" s="212" t="s">
        <v>152</v>
      </c>
      <c r="G144" s="213" t="s">
        <v>153</v>
      </c>
      <c r="H144" s="214">
        <v>26.163</v>
      </c>
      <c r="I144" s="215"/>
      <c r="J144" s="216">
        <f>ROUND(I144*H144,2)</f>
        <v>0</v>
      </c>
      <c r="K144" s="212" t="s">
        <v>130</v>
      </c>
      <c r="L144" s="43"/>
      <c r="M144" s="217" t="s">
        <v>1</v>
      </c>
      <c r="N144" s="218" t="s">
        <v>40</v>
      </c>
      <c r="O144" s="90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1" t="s">
        <v>131</v>
      </c>
      <c r="AT144" s="221" t="s">
        <v>126</v>
      </c>
      <c r="AU144" s="221" t="s">
        <v>82</v>
      </c>
      <c r="AY144" s="16" t="s">
        <v>124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80</v>
      </c>
      <c r="BK144" s="222">
        <f>ROUND(I144*H144,2)</f>
        <v>0</v>
      </c>
      <c r="BL144" s="16" t="s">
        <v>131</v>
      </c>
      <c r="BM144" s="221" t="s">
        <v>154</v>
      </c>
    </row>
    <row r="145" s="2" customFormat="1">
      <c r="A145" s="37"/>
      <c r="B145" s="38"/>
      <c r="C145" s="39"/>
      <c r="D145" s="223" t="s">
        <v>133</v>
      </c>
      <c r="E145" s="39"/>
      <c r="F145" s="224" t="s">
        <v>155</v>
      </c>
      <c r="G145" s="39"/>
      <c r="H145" s="39"/>
      <c r="I145" s="225"/>
      <c r="J145" s="39"/>
      <c r="K145" s="39"/>
      <c r="L145" s="43"/>
      <c r="M145" s="226"/>
      <c r="N145" s="227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82</v>
      </c>
    </row>
    <row r="146" s="13" customFormat="1">
      <c r="A146" s="13"/>
      <c r="B146" s="228"/>
      <c r="C146" s="229"/>
      <c r="D146" s="230" t="s">
        <v>135</v>
      </c>
      <c r="E146" s="231" t="s">
        <v>1</v>
      </c>
      <c r="F146" s="232" t="s">
        <v>156</v>
      </c>
      <c r="G146" s="229"/>
      <c r="H146" s="233">
        <v>26.163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135</v>
      </c>
      <c r="AU146" s="239" t="s">
        <v>82</v>
      </c>
      <c r="AV146" s="13" t="s">
        <v>82</v>
      </c>
      <c r="AW146" s="13" t="s">
        <v>32</v>
      </c>
      <c r="AX146" s="13" t="s">
        <v>80</v>
      </c>
      <c r="AY146" s="239" t="s">
        <v>124</v>
      </c>
    </row>
    <row r="147" s="12" customFormat="1" ht="22.8" customHeight="1">
      <c r="A147" s="12"/>
      <c r="B147" s="194"/>
      <c r="C147" s="195"/>
      <c r="D147" s="196" t="s">
        <v>74</v>
      </c>
      <c r="E147" s="208" t="s">
        <v>141</v>
      </c>
      <c r="F147" s="208" t="s">
        <v>157</v>
      </c>
      <c r="G147" s="195"/>
      <c r="H147" s="195"/>
      <c r="I147" s="198"/>
      <c r="J147" s="209">
        <f>BK147</f>
        <v>0</v>
      </c>
      <c r="K147" s="195"/>
      <c r="L147" s="200"/>
      <c r="M147" s="201"/>
      <c r="N147" s="202"/>
      <c r="O147" s="202"/>
      <c r="P147" s="203">
        <f>SUM(P148:P151)</f>
        <v>0</v>
      </c>
      <c r="Q147" s="202"/>
      <c r="R147" s="203">
        <f>SUM(R148:R151)</f>
        <v>0.037002</v>
      </c>
      <c r="S147" s="202"/>
      <c r="T147" s="204">
        <f>SUM(T148:T151)</f>
        <v>0.00025200000000000005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5" t="s">
        <v>80</v>
      </c>
      <c r="AT147" s="206" t="s">
        <v>74</v>
      </c>
      <c r="AU147" s="206" t="s">
        <v>80</v>
      </c>
      <c r="AY147" s="205" t="s">
        <v>124</v>
      </c>
      <c r="BK147" s="207">
        <f>SUM(BK148:BK151)</f>
        <v>0</v>
      </c>
    </row>
    <row r="148" s="2" customFormat="1" ht="24.15" customHeight="1">
      <c r="A148" s="37"/>
      <c r="B148" s="38"/>
      <c r="C148" s="210" t="s">
        <v>158</v>
      </c>
      <c r="D148" s="210" t="s">
        <v>126</v>
      </c>
      <c r="E148" s="211" t="s">
        <v>159</v>
      </c>
      <c r="F148" s="212" t="s">
        <v>160</v>
      </c>
      <c r="G148" s="213" t="s">
        <v>161</v>
      </c>
      <c r="H148" s="214">
        <v>6.5999999999999996</v>
      </c>
      <c r="I148" s="215"/>
      <c r="J148" s="216">
        <f>ROUND(I148*H148,2)</f>
        <v>0</v>
      </c>
      <c r="K148" s="212" t="s">
        <v>130</v>
      </c>
      <c r="L148" s="43"/>
      <c r="M148" s="217" t="s">
        <v>1</v>
      </c>
      <c r="N148" s="218" t="s">
        <v>40</v>
      </c>
      <c r="O148" s="90"/>
      <c r="P148" s="219">
        <f>O148*H148</f>
        <v>0</v>
      </c>
      <c r="Q148" s="219">
        <v>0.00059000000000000003</v>
      </c>
      <c r="R148" s="219">
        <f>Q148*H148</f>
        <v>0.0038939999999999999</v>
      </c>
      <c r="S148" s="219">
        <v>1.0000000000000001E-05</v>
      </c>
      <c r="T148" s="220">
        <f>S148*H148</f>
        <v>6.6000000000000005E-05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131</v>
      </c>
      <c r="AT148" s="221" t="s">
        <v>126</v>
      </c>
      <c r="AU148" s="221" t="s">
        <v>82</v>
      </c>
      <c r="AY148" s="16" t="s">
        <v>124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80</v>
      </c>
      <c r="BK148" s="222">
        <f>ROUND(I148*H148,2)</f>
        <v>0</v>
      </c>
      <c r="BL148" s="16" t="s">
        <v>131</v>
      </c>
      <c r="BM148" s="221" t="s">
        <v>162</v>
      </c>
    </row>
    <row r="149" s="2" customFormat="1">
      <c r="A149" s="37"/>
      <c r="B149" s="38"/>
      <c r="C149" s="39"/>
      <c r="D149" s="223" t="s">
        <v>133</v>
      </c>
      <c r="E149" s="39"/>
      <c r="F149" s="224" t="s">
        <v>163</v>
      </c>
      <c r="G149" s="39"/>
      <c r="H149" s="39"/>
      <c r="I149" s="225"/>
      <c r="J149" s="39"/>
      <c r="K149" s="39"/>
      <c r="L149" s="43"/>
      <c r="M149" s="226"/>
      <c r="N149" s="22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82</v>
      </c>
    </row>
    <row r="150" s="2" customFormat="1" ht="24.15" customHeight="1">
      <c r="A150" s="37"/>
      <c r="B150" s="38"/>
      <c r="C150" s="210" t="s">
        <v>164</v>
      </c>
      <c r="D150" s="210" t="s">
        <v>126</v>
      </c>
      <c r="E150" s="211" t="s">
        <v>165</v>
      </c>
      <c r="F150" s="212" t="s">
        <v>166</v>
      </c>
      <c r="G150" s="213" t="s">
        <v>161</v>
      </c>
      <c r="H150" s="214">
        <v>18.600000000000001</v>
      </c>
      <c r="I150" s="215"/>
      <c r="J150" s="216">
        <f>ROUND(I150*H150,2)</f>
        <v>0</v>
      </c>
      <c r="K150" s="212" t="s">
        <v>130</v>
      </c>
      <c r="L150" s="43"/>
      <c r="M150" s="217" t="s">
        <v>1</v>
      </c>
      <c r="N150" s="218" t="s">
        <v>40</v>
      </c>
      <c r="O150" s="90"/>
      <c r="P150" s="219">
        <f>O150*H150</f>
        <v>0</v>
      </c>
      <c r="Q150" s="219">
        <v>0.0017799999999999999</v>
      </c>
      <c r="R150" s="219">
        <f>Q150*H150</f>
        <v>0.033107999999999999</v>
      </c>
      <c r="S150" s="219">
        <v>1.0000000000000001E-05</v>
      </c>
      <c r="T150" s="220">
        <f>S150*H150</f>
        <v>0.00018600000000000002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131</v>
      </c>
      <c r="AT150" s="221" t="s">
        <v>126</v>
      </c>
      <c r="AU150" s="221" t="s">
        <v>82</v>
      </c>
      <c r="AY150" s="16" t="s">
        <v>124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80</v>
      </c>
      <c r="BK150" s="222">
        <f>ROUND(I150*H150,2)</f>
        <v>0</v>
      </c>
      <c r="BL150" s="16" t="s">
        <v>131</v>
      </c>
      <c r="BM150" s="221" t="s">
        <v>167</v>
      </c>
    </row>
    <row r="151" s="2" customFormat="1">
      <c r="A151" s="37"/>
      <c r="B151" s="38"/>
      <c r="C151" s="39"/>
      <c r="D151" s="223" t="s">
        <v>133</v>
      </c>
      <c r="E151" s="39"/>
      <c r="F151" s="224" t="s">
        <v>168</v>
      </c>
      <c r="G151" s="39"/>
      <c r="H151" s="39"/>
      <c r="I151" s="225"/>
      <c r="J151" s="39"/>
      <c r="K151" s="39"/>
      <c r="L151" s="43"/>
      <c r="M151" s="226"/>
      <c r="N151" s="22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133</v>
      </c>
      <c r="AU151" s="16" t="s">
        <v>82</v>
      </c>
    </row>
    <row r="152" s="12" customFormat="1" ht="22.8" customHeight="1">
      <c r="A152" s="12"/>
      <c r="B152" s="194"/>
      <c r="C152" s="195"/>
      <c r="D152" s="196" t="s">
        <v>74</v>
      </c>
      <c r="E152" s="208" t="s">
        <v>158</v>
      </c>
      <c r="F152" s="208" t="s">
        <v>169</v>
      </c>
      <c r="G152" s="195"/>
      <c r="H152" s="195"/>
      <c r="I152" s="198"/>
      <c r="J152" s="209">
        <f>BK152</f>
        <v>0</v>
      </c>
      <c r="K152" s="195"/>
      <c r="L152" s="200"/>
      <c r="M152" s="201"/>
      <c r="N152" s="202"/>
      <c r="O152" s="202"/>
      <c r="P152" s="203">
        <f>SUM(P153:P170)</f>
        <v>0</v>
      </c>
      <c r="Q152" s="202"/>
      <c r="R152" s="203">
        <f>SUM(R153:R170)</f>
        <v>32.630801919999996</v>
      </c>
      <c r="S152" s="202"/>
      <c r="T152" s="204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5" t="s">
        <v>80</v>
      </c>
      <c r="AT152" s="206" t="s">
        <v>74</v>
      </c>
      <c r="AU152" s="206" t="s">
        <v>80</v>
      </c>
      <c r="AY152" s="205" t="s">
        <v>124</v>
      </c>
      <c r="BK152" s="207">
        <f>SUM(BK153:BK170)</f>
        <v>0</v>
      </c>
    </row>
    <row r="153" s="2" customFormat="1" ht="24.15" customHeight="1">
      <c r="A153" s="37"/>
      <c r="B153" s="38"/>
      <c r="C153" s="210" t="s">
        <v>170</v>
      </c>
      <c r="D153" s="210" t="s">
        <v>126</v>
      </c>
      <c r="E153" s="211" t="s">
        <v>171</v>
      </c>
      <c r="F153" s="212" t="s">
        <v>172</v>
      </c>
      <c r="G153" s="213" t="s">
        <v>173</v>
      </c>
      <c r="H153" s="214">
        <v>12.685000000000001</v>
      </c>
      <c r="I153" s="215"/>
      <c r="J153" s="216">
        <f>ROUND(I153*H153,2)</f>
        <v>0</v>
      </c>
      <c r="K153" s="212" t="s">
        <v>130</v>
      </c>
      <c r="L153" s="43"/>
      <c r="M153" s="217" t="s">
        <v>1</v>
      </c>
      <c r="N153" s="218" t="s">
        <v>40</v>
      </c>
      <c r="O153" s="90"/>
      <c r="P153" s="219">
        <f>O153*H153</f>
        <v>0</v>
      </c>
      <c r="Q153" s="219">
        <v>0.00025999999999999998</v>
      </c>
      <c r="R153" s="219">
        <f>Q153*H153</f>
        <v>0.0032981</v>
      </c>
      <c r="S153" s="219">
        <v>0</v>
      </c>
      <c r="T153" s="22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1" t="s">
        <v>131</v>
      </c>
      <c r="AT153" s="221" t="s">
        <v>126</v>
      </c>
      <c r="AU153" s="221" t="s">
        <v>82</v>
      </c>
      <c r="AY153" s="16" t="s">
        <v>124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6" t="s">
        <v>80</v>
      </c>
      <c r="BK153" s="222">
        <f>ROUND(I153*H153,2)</f>
        <v>0</v>
      </c>
      <c r="BL153" s="16" t="s">
        <v>131</v>
      </c>
      <c r="BM153" s="221" t="s">
        <v>174</v>
      </c>
    </row>
    <row r="154" s="2" customFormat="1">
      <c r="A154" s="37"/>
      <c r="B154" s="38"/>
      <c r="C154" s="39"/>
      <c r="D154" s="223" t="s">
        <v>133</v>
      </c>
      <c r="E154" s="39"/>
      <c r="F154" s="224" t="s">
        <v>175</v>
      </c>
      <c r="G154" s="39"/>
      <c r="H154" s="39"/>
      <c r="I154" s="225"/>
      <c r="J154" s="39"/>
      <c r="K154" s="39"/>
      <c r="L154" s="43"/>
      <c r="M154" s="226"/>
      <c r="N154" s="227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82</v>
      </c>
    </row>
    <row r="155" s="13" customFormat="1">
      <c r="A155" s="13"/>
      <c r="B155" s="228"/>
      <c r="C155" s="229"/>
      <c r="D155" s="230" t="s">
        <v>135</v>
      </c>
      <c r="E155" s="231" t="s">
        <v>1</v>
      </c>
      <c r="F155" s="232" t="s">
        <v>176</v>
      </c>
      <c r="G155" s="229"/>
      <c r="H155" s="233">
        <v>12.685000000000001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135</v>
      </c>
      <c r="AU155" s="239" t="s">
        <v>82</v>
      </c>
      <c r="AV155" s="13" t="s">
        <v>82</v>
      </c>
      <c r="AW155" s="13" t="s">
        <v>32</v>
      </c>
      <c r="AX155" s="13" t="s">
        <v>80</v>
      </c>
      <c r="AY155" s="239" t="s">
        <v>124</v>
      </c>
    </row>
    <row r="156" s="2" customFormat="1" ht="24.15" customHeight="1">
      <c r="A156" s="37"/>
      <c r="B156" s="38"/>
      <c r="C156" s="210" t="s">
        <v>177</v>
      </c>
      <c r="D156" s="210" t="s">
        <v>126</v>
      </c>
      <c r="E156" s="211" t="s">
        <v>178</v>
      </c>
      <c r="F156" s="212" t="s">
        <v>179</v>
      </c>
      <c r="G156" s="213" t="s">
        <v>173</v>
      </c>
      <c r="H156" s="214">
        <v>12.685000000000001</v>
      </c>
      <c r="I156" s="215"/>
      <c r="J156" s="216">
        <f>ROUND(I156*H156,2)</f>
        <v>0</v>
      </c>
      <c r="K156" s="212" t="s">
        <v>130</v>
      </c>
      <c r="L156" s="43"/>
      <c r="M156" s="217" t="s">
        <v>1</v>
      </c>
      <c r="N156" s="218" t="s">
        <v>40</v>
      </c>
      <c r="O156" s="90"/>
      <c r="P156" s="219">
        <f>O156*H156</f>
        <v>0</v>
      </c>
      <c r="Q156" s="219">
        <v>0.015400000000000001</v>
      </c>
      <c r="R156" s="219">
        <f>Q156*H156</f>
        <v>0.19534900000000002</v>
      </c>
      <c r="S156" s="219">
        <v>0</v>
      </c>
      <c r="T156" s="22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1" t="s">
        <v>131</v>
      </c>
      <c r="AT156" s="221" t="s">
        <v>126</v>
      </c>
      <c r="AU156" s="221" t="s">
        <v>82</v>
      </c>
      <c r="AY156" s="16" t="s">
        <v>124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6" t="s">
        <v>80</v>
      </c>
      <c r="BK156" s="222">
        <f>ROUND(I156*H156,2)</f>
        <v>0</v>
      </c>
      <c r="BL156" s="16" t="s">
        <v>131</v>
      </c>
      <c r="BM156" s="221" t="s">
        <v>180</v>
      </c>
    </row>
    <row r="157" s="2" customFormat="1">
      <c r="A157" s="37"/>
      <c r="B157" s="38"/>
      <c r="C157" s="39"/>
      <c r="D157" s="223" t="s">
        <v>133</v>
      </c>
      <c r="E157" s="39"/>
      <c r="F157" s="224" t="s">
        <v>181</v>
      </c>
      <c r="G157" s="39"/>
      <c r="H157" s="39"/>
      <c r="I157" s="225"/>
      <c r="J157" s="39"/>
      <c r="K157" s="39"/>
      <c r="L157" s="43"/>
      <c r="M157" s="226"/>
      <c r="N157" s="227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133</v>
      </c>
      <c r="AU157" s="16" t="s">
        <v>82</v>
      </c>
    </row>
    <row r="158" s="13" customFormat="1">
      <c r="A158" s="13"/>
      <c r="B158" s="228"/>
      <c r="C158" s="229"/>
      <c r="D158" s="230" t="s">
        <v>135</v>
      </c>
      <c r="E158" s="231" t="s">
        <v>1</v>
      </c>
      <c r="F158" s="232" t="s">
        <v>176</v>
      </c>
      <c r="G158" s="229"/>
      <c r="H158" s="233">
        <v>12.685000000000001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135</v>
      </c>
      <c r="AU158" s="239" t="s">
        <v>82</v>
      </c>
      <c r="AV158" s="13" t="s">
        <v>82</v>
      </c>
      <c r="AW158" s="13" t="s">
        <v>32</v>
      </c>
      <c r="AX158" s="13" t="s">
        <v>80</v>
      </c>
      <c r="AY158" s="239" t="s">
        <v>124</v>
      </c>
    </row>
    <row r="159" s="2" customFormat="1" ht="33" customHeight="1">
      <c r="A159" s="37"/>
      <c r="B159" s="38"/>
      <c r="C159" s="210" t="s">
        <v>182</v>
      </c>
      <c r="D159" s="210" t="s">
        <v>126</v>
      </c>
      <c r="E159" s="211" t="s">
        <v>183</v>
      </c>
      <c r="F159" s="212" t="s">
        <v>184</v>
      </c>
      <c r="G159" s="213" t="s">
        <v>129</v>
      </c>
      <c r="H159" s="214">
        <v>13.73</v>
      </c>
      <c r="I159" s="215"/>
      <c r="J159" s="216">
        <f>ROUND(I159*H159,2)</f>
        <v>0</v>
      </c>
      <c r="K159" s="212" t="s">
        <v>130</v>
      </c>
      <c r="L159" s="43"/>
      <c r="M159" s="217" t="s">
        <v>1</v>
      </c>
      <c r="N159" s="218" t="s">
        <v>40</v>
      </c>
      <c r="O159" s="90"/>
      <c r="P159" s="219">
        <f>O159*H159</f>
        <v>0</v>
      </c>
      <c r="Q159" s="219">
        <v>2.3010199999999998</v>
      </c>
      <c r="R159" s="219">
        <f>Q159*H159</f>
        <v>31.5930046</v>
      </c>
      <c r="S159" s="219">
        <v>0</v>
      </c>
      <c r="T159" s="22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1" t="s">
        <v>131</v>
      </c>
      <c r="AT159" s="221" t="s">
        <v>126</v>
      </c>
      <c r="AU159" s="221" t="s">
        <v>82</v>
      </c>
      <c r="AY159" s="16" t="s">
        <v>124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6" t="s">
        <v>80</v>
      </c>
      <c r="BK159" s="222">
        <f>ROUND(I159*H159,2)</f>
        <v>0</v>
      </c>
      <c r="BL159" s="16" t="s">
        <v>131</v>
      </c>
      <c r="BM159" s="221" t="s">
        <v>185</v>
      </c>
    </row>
    <row r="160" s="2" customFormat="1">
      <c r="A160" s="37"/>
      <c r="B160" s="38"/>
      <c r="C160" s="39"/>
      <c r="D160" s="223" t="s">
        <v>133</v>
      </c>
      <c r="E160" s="39"/>
      <c r="F160" s="224" t="s">
        <v>186</v>
      </c>
      <c r="G160" s="39"/>
      <c r="H160" s="39"/>
      <c r="I160" s="225"/>
      <c r="J160" s="39"/>
      <c r="K160" s="39"/>
      <c r="L160" s="43"/>
      <c r="M160" s="226"/>
      <c r="N160" s="22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133</v>
      </c>
      <c r="AU160" s="16" t="s">
        <v>82</v>
      </c>
    </row>
    <row r="161" s="13" customFormat="1">
      <c r="A161" s="13"/>
      <c r="B161" s="228"/>
      <c r="C161" s="229"/>
      <c r="D161" s="230" t="s">
        <v>135</v>
      </c>
      <c r="E161" s="231" t="s">
        <v>1</v>
      </c>
      <c r="F161" s="232" t="s">
        <v>187</v>
      </c>
      <c r="G161" s="229"/>
      <c r="H161" s="233">
        <v>13.73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135</v>
      </c>
      <c r="AU161" s="239" t="s">
        <v>82</v>
      </c>
      <c r="AV161" s="13" t="s">
        <v>82</v>
      </c>
      <c r="AW161" s="13" t="s">
        <v>32</v>
      </c>
      <c r="AX161" s="13" t="s">
        <v>80</v>
      </c>
      <c r="AY161" s="239" t="s">
        <v>124</v>
      </c>
    </row>
    <row r="162" s="2" customFormat="1" ht="16.5" customHeight="1">
      <c r="A162" s="37"/>
      <c r="B162" s="38"/>
      <c r="C162" s="210" t="s">
        <v>188</v>
      </c>
      <c r="D162" s="210" t="s">
        <v>126</v>
      </c>
      <c r="E162" s="211" t="s">
        <v>189</v>
      </c>
      <c r="F162" s="212" t="s">
        <v>190</v>
      </c>
      <c r="G162" s="213" t="s">
        <v>153</v>
      </c>
      <c r="H162" s="214">
        <v>0.746</v>
      </c>
      <c r="I162" s="215"/>
      <c r="J162" s="216">
        <f>ROUND(I162*H162,2)</f>
        <v>0</v>
      </c>
      <c r="K162" s="212" t="s">
        <v>130</v>
      </c>
      <c r="L162" s="43"/>
      <c r="M162" s="217" t="s">
        <v>1</v>
      </c>
      <c r="N162" s="218" t="s">
        <v>40</v>
      </c>
      <c r="O162" s="90"/>
      <c r="P162" s="219">
        <f>O162*H162</f>
        <v>0</v>
      </c>
      <c r="Q162" s="219">
        <v>1.06277</v>
      </c>
      <c r="R162" s="219">
        <f>Q162*H162</f>
        <v>0.79282642000000003</v>
      </c>
      <c r="S162" s="219">
        <v>0</v>
      </c>
      <c r="T162" s="22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131</v>
      </c>
      <c r="AT162" s="221" t="s">
        <v>126</v>
      </c>
      <c r="AU162" s="221" t="s">
        <v>82</v>
      </c>
      <c r="AY162" s="16" t="s">
        <v>124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80</v>
      </c>
      <c r="BK162" s="222">
        <f>ROUND(I162*H162,2)</f>
        <v>0</v>
      </c>
      <c r="BL162" s="16" t="s">
        <v>131</v>
      </c>
      <c r="BM162" s="221" t="s">
        <v>191</v>
      </c>
    </row>
    <row r="163" s="2" customFormat="1">
      <c r="A163" s="37"/>
      <c r="B163" s="38"/>
      <c r="C163" s="39"/>
      <c r="D163" s="223" t="s">
        <v>133</v>
      </c>
      <c r="E163" s="39"/>
      <c r="F163" s="224" t="s">
        <v>192</v>
      </c>
      <c r="G163" s="39"/>
      <c r="H163" s="39"/>
      <c r="I163" s="225"/>
      <c r="J163" s="39"/>
      <c r="K163" s="39"/>
      <c r="L163" s="43"/>
      <c r="M163" s="226"/>
      <c r="N163" s="22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133</v>
      </c>
      <c r="AU163" s="16" t="s">
        <v>82</v>
      </c>
    </row>
    <row r="164" s="13" customFormat="1">
      <c r="A164" s="13"/>
      <c r="B164" s="228"/>
      <c r="C164" s="229"/>
      <c r="D164" s="230" t="s">
        <v>135</v>
      </c>
      <c r="E164" s="231" t="s">
        <v>1</v>
      </c>
      <c r="F164" s="232" t="s">
        <v>193</v>
      </c>
      <c r="G164" s="229"/>
      <c r="H164" s="233">
        <v>0.746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135</v>
      </c>
      <c r="AU164" s="239" t="s">
        <v>82</v>
      </c>
      <c r="AV164" s="13" t="s">
        <v>82</v>
      </c>
      <c r="AW164" s="13" t="s">
        <v>32</v>
      </c>
      <c r="AX164" s="13" t="s">
        <v>80</v>
      </c>
      <c r="AY164" s="239" t="s">
        <v>124</v>
      </c>
    </row>
    <row r="165" s="2" customFormat="1" ht="16.5" customHeight="1">
      <c r="A165" s="37"/>
      <c r="B165" s="38"/>
      <c r="C165" s="210" t="s">
        <v>8</v>
      </c>
      <c r="D165" s="210" t="s">
        <v>126</v>
      </c>
      <c r="E165" s="211" t="s">
        <v>194</v>
      </c>
      <c r="F165" s="212" t="s">
        <v>195</v>
      </c>
      <c r="G165" s="213" t="s">
        <v>173</v>
      </c>
      <c r="H165" s="214">
        <v>137.30000000000001</v>
      </c>
      <c r="I165" s="215"/>
      <c r="J165" s="216">
        <f>ROUND(I165*H165,2)</f>
        <v>0</v>
      </c>
      <c r="K165" s="212" t="s">
        <v>130</v>
      </c>
      <c r="L165" s="43"/>
      <c r="M165" s="217" t="s">
        <v>1</v>
      </c>
      <c r="N165" s="218" t="s">
        <v>40</v>
      </c>
      <c r="O165" s="90"/>
      <c r="P165" s="219">
        <f>O165*H165</f>
        <v>0</v>
      </c>
      <c r="Q165" s="219">
        <v>0.00033</v>
      </c>
      <c r="R165" s="219">
        <f>Q165*H165</f>
        <v>0.045309000000000002</v>
      </c>
      <c r="S165" s="219">
        <v>0</v>
      </c>
      <c r="T165" s="22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1" t="s">
        <v>131</v>
      </c>
      <c r="AT165" s="221" t="s">
        <v>126</v>
      </c>
      <c r="AU165" s="221" t="s">
        <v>82</v>
      </c>
      <c r="AY165" s="16" t="s">
        <v>124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80</v>
      </c>
      <c r="BK165" s="222">
        <f>ROUND(I165*H165,2)</f>
        <v>0</v>
      </c>
      <c r="BL165" s="16" t="s">
        <v>131</v>
      </c>
      <c r="BM165" s="221" t="s">
        <v>196</v>
      </c>
    </row>
    <row r="166" s="2" customFormat="1">
      <c r="A166" s="37"/>
      <c r="B166" s="38"/>
      <c r="C166" s="39"/>
      <c r="D166" s="223" t="s">
        <v>133</v>
      </c>
      <c r="E166" s="39"/>
      <c r="F166" s="224" t="s">
        <v>197</v>
      </c>
      <c r="G166" s="39"/>
      <c r="H166" s="39"/>
      <c r="I166" s="225"/>
      <c r="J166" s="39"/>
      <c r="K166" s="39"/>
      <c r="L166" s="43"/>
      <c r="M166" s="226"/>
      <c r="N166" s="22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133</v>
      </c>
      <c r="AU166" s="16" t="s">
        <v>82</v>
      </c>
    </row>
    <row r="167" s="13" customFormat="1">
      <c r="A167" s="13"/>
      <c r="B167" s="228"/>
      <c r="C167" s="229"/>
      <c r="D167" s="230" t="s">
        <v>135</v>
      </c>
      <c r="E167" s="231" t="s">
        <v>1</v>
      </c>
      <c r="F167" s="232" t="s">
        <v>198</v>
      </c>
      <c r="G167" s="229"/>
      <c r="H167" s="233">
        <v>137.30000000000001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135</v>
      </c>
      <c r="AU167" s="239" t="s">
        <v>82</v>
      </c>
      <c r="AV167" s="13" t="s">
        <v>82</v>
      </c>
      <c r="AW167" s="13" t="s">
        <v>32</v>
      </c>
      <c r="AX167" s="13" t="s">
        <v>80</v>
      </c>
      <c r="AY167" s="239" t="s">
        <v>124</v>
      </c>
    </row>
    <row r="168" s="2" customFormat="1" ht="33" customHeight="1">
      <c r="A168" s="37"/>
      <c r="B168" s="38"/>
      <c r="C168" s="210" t="s">
        <v>199</v>
      </c>
      <c r="D168" s="210" t="s">
        <v>126</v>
      </c>
      <c r="E168" s="211" t="s">
        <v>200</v>
      </c>
      <c r="F168" s="212" t="s">
        <v>201</v>
      </c>
      <c r="G168" s="213" t="s">
        <v>161</v>
      </c>
      <c r="H168" s="214">
        <v>50.740000000000002</v>
      </c>
      <c r="I168" s="215"/>
      <c r="J168" s="216">
        <f>ROUND(I168*H168,2)</f>
        <v>0</v>
      </c>
      <c r="K168" s="212" t="s">
        <v>130</v>
      </c>
      <c r="L168" s="43"/>
      <c r="M168" s="217" t="s">
        <v>1</v>
      </c>
      <c r="N168" s="218" t="s">
        <v>40</v>
      </c>
      <c r="O168" s="90"/>
      <c r="P168" s="219">
        <f>O168*H168</f>
        <v>0</v>
      </c>
      <c r="Q168" s="219">
        <v>2.0000000000000002E-05</v>
      </c>
      <c r="R168" s="219">
        <f>Q168*H168</f>
        <v>0.0010148000000000002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131</v>
      </c>
      <c r="AT168" s="221" t="s">
        <v>126</v>
      </c>
      <c r="AU168" s="221" t="s">
        <v>82</v>
      </c>
      <c r="AY168" s="16" t="s">
        <v>124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80</v>
      </c>
      <c r="BK168" s="222">
        <f>ROUND(I168*H168,2)</f>
        <v>0</v>
      </c>
      <c r="BL168" s="16" t="s">
        <v>131</v>
      </c>
      <c r="BM168" s="221" t="s">
        <v>202</v>
      </c>
    </row>
    <row r="169" s="2" customFormat="1">
      <c r="A169" s="37"/>
      <c r="B169" s="38"/>
      <c r="C169" s="39"/>
      <c r="D169" s="223" t="s">
        <v>133</v>
      </c>
      <c r="E169" s="39"/>
      <c r="F169" s="224" t="s">
        <v>203</v>
      </c>
      <c r="G169" s="39"/>
      <c r="H169" s="39"/>
      <c r="I169" s="225"/>
      <c r="J169" s="39"/>
      <c r="K169" s="39"/>
      <c r="L169" s="43"/>
      <c r="M169" s="226"/>
      <c r="N169" s="22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133</v>
      </c>
      <c r="AU169" s="16" t="s">
        <v>82</v>
      </c>
    </row>
    <row r="170" s="13" customFormat="1">
      <c r="A170" s="13"/>
      <c r="B170" s="228"/>
      <c r="C170" s="229"/>
      <c r="D170" s="230" t="s">
        <v>135</v>
      </c>
      <c r="E170" s="231" t="s">
        <v>1</v>
      </c>
      <c r="F170" s="232" t="s">
        <v>204</v>
      </c>
      <c r="G170" s="229"/>
      <c r="H170" s="233">
        <v>50.740000000000002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135</v>
      </c>
      <c r="AU170" s="239" t="s">
        <v>82</v>
      </c>
      <c r="AV170" s="13" t="s">
        <v>82</v>
      </c>
      <c r="AW170" s="13" t="s">
        <v>32</v>
      </c>
      <c r="AX170" s="13" t="s">
        <v>80</v>
      </c>
      <c r="AY170" s="239" t="s">
        <v>124</v>
      </c>
    </row>
    <row r="171" s="12" customFormat="1" ht="22.8" customHeight="1">
      <c r="A171" s="12"/>
      <c r="B171" s="194"/>
      <c r="C171" s="195"/>
      <c r="D171" s="196" t="s">
        <v>74</v>
      </c>
      <c r="E171" s="208" t="s">
        <v>177</v>
      </c>
      <c r="F171" s="208" t="s">
        <v>205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SUM(P172:P181)</f>
        <v>0</v>
      </c>
      <c r="Q171" s="202"/>
      <c r="R171" s="203">
        <f>SUM(R172:R181)</f>
        <v>0.0054920000000000012</v>
      </c>
      <c r="S171" s="202"/>
      <c r="T171" s="204">
        <f>SUM(T172:T181)</f>
        <v>23.066399999999998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80</v>
      </c>
      <c r="AT171" s="206" t="s">
        <v>74</v>
      </c>
      <c r="AU171" s="206" t="s">
        <v>80</v>
      </c>
      <c r="AY171" s="205" t="s">
        <v>124</v>
      </c>
      <c r="BK171" s="207">
        <f>SUM(BK172:BK181)</f>
        <v>0</v>
      </c>
    </row>
    <row r="172" s="2" customFormat="1" ht="37.8" customHeight="1">
      <c r="A172" s="37"/>
      <c r="B172" s="38"/>
      <c r="C172" s="210" t="s">
        <v>206</v>
      </c>
      <c r="D172" s="210" t="s">
        <v>126</v>
      </c>
      <c r="E172" s="211" t="s">
        <v>207</v>
      </c>
      <c r="F172" s="212" t="s">
        <v>208</v>
      </c>
      <c r="G172" s="213" t="s">
        <v>173</v>
      </c>
      <c r="H172" s="214">
        <v>14.880000000000001</v>
      </c>
      <c r="I172" s="215"/>
      <c r="J172" s="216">
        <f>ROUND(I172*H172,2)</f>
        <v>0</v>
      </c>
      <c r="K172" s="212" t="s">
        <v>130</v>
      </c>
      <c r="L172" s="43"/>
      <c r="M172" s="217" t="s">
        <v>1</v>
      </c>
      <c r="N172" s="218" t="s">
        <v>40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131</v>
      </c>
      <c r="AT172" s="221" t="s">
        <v>126</v>
      </c>
      <c r="AU172" s="221" t="s">
        <v>82</v>
      </c>
      <c r="AY172" s="16" t="s">
        <v>124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80</v>
      </c>
      <c r="BK172" s="222">
        <f>ROUND(I172*H172,2)</f>
        <v>0</v>
      </c>
      <c r="BL172" s="16" t="s">
        <v>131</v>
      </c>
      <c r="BM172" s="221" t="s">
        <v>209</v>
      </c>
    </row>
    <row r="173" s="2" customFormat="1">
      <c r="A173" s="37"/>
      <c r="B173" s="38"/>
      <c r="C173" s="39"/>
      <c r="D173" s="223" t="s">
        <v>133</v>
      </c>
      <c r="E173" s="39"/>
      <c r="F173" s="224" t="s">
        <v>210</v>
      </c>
      <c r="G173" s="39"/>
      <c r="H173" s="39"/>
      <c r="I173" s="225"/>
      <c r="J173" s="39"/>
      <c r="K173" s="39"/>
      <c r="L173" s="43"/>
      <c r="M173" s="226"/>
      <c r="N173" s="227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133</v>
      </c>
      <c r="AU173" s="16" t="s">
        <v>82</v>
      </c>
    </row>
    <row r="174" s="13" customFormat="1">
      <c r="A174" s="13"/>
      <c r="B174" s="228"/>
      <c r="C174" s="229"/>
      <c r="D174" s="230" t="s">
        <v>135</v>
      </c>
      <c r="E174" s="231" t="s">
        <v>1</v>
      </c>
      <c r="F174" s="232" t="s">
        <v>211</v>
      </c>
      <c r="G174" s="229"/>
      <c r="H174" s="233">
        <v>14.880000000000001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135</v>
      </c>
      <c r="AU174" s="239" t="s">
        <v>82</v>
      </c>
      <c r="AV174" s="13" t="s">
        <v>82</v>
      </c>
      <c r="AW174" s="13" t="s">
        <v>32</v>
      </c>
      <c r="AX174" s="13" t="s">
        <v>80</v>
      </c>
      <c r="AY174" s="239" t="s">
        <v>124</v>
      </c>
    </row>
    <row r="175" s="2" customFormat="1" ht="24.15" customHeight="1">
      <c r="A175" s="37"/>
      <c r="B175" s="38"/>
      <c r="C175" s="210" t="s">
        <v>212</v>
      </c>
      <c r="D175" s="210" t="s">
        <v>126</v>
      </c>
      <c r="E175" s="211" t="s">
        <v>213</v>
      </c>
      <c r="F175" s="212" t="s">
        <v>214</v>
      </c>
      <c r="G175" s="213" t="s">
        <v>173</v>
      </c>
      <c r="H175" s="214">
        <v>137.30000000000001</v>
      </c>
      <c r="I175" s="215"/>
      <c r="J175" s="216">
        <f>ROUND(I175*H175,2)</f>
        <v>0</v>
      </c>
      <c r="K175" s="212" t="s">
        <v>130</v>
      </c>
      <c r="L175" s="43"/>
      <c r="M175" s="217" t="s">
        <v>1</v>
      </c>
      <c r="N175" s="218" t="s">
        <v>40</v>
      </c>
      <c r="O175" s="90"/>
      <c r="P175" s="219">
        <f>O175*H175</f>
        <v>0</v>
      </c>
      <c r="Q175" s="219">
        <v>4.0000000000000003E-05</v>
      </c>
      <c r="R175" s="219">
        <f>Q175*H175</f>
        <v>0.0054920000000000012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131</v>
      </c>
      <c r="AT175" s="221" t="s">
        <v>126</v>
      </c>
      <c r="AU175" s="221" t="s">
        <v>82</v>
      </c>
      <c r="AY175" s="16" t="s">
        <v>124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80</v>
      </c>
      <c r="BK175" s="222">
        <f>ROUND(I175*H175,2)</f>
        <v>0</v>
      </c>
      <c r="BL175" s="16" t="s">
        <v>131</v>
      </c>
      <c r="BM175" s="221" t="s">
        <v>215</v>
      </c>
    </row>
    <row r="176" s="2" customFormat="1">
      <c r="A176" s="37"/>
      <c r="B176" s="38"/>
      <c r="C176" s="39"/>
      <c r="D176" s="223" t="s">
        <v>133</v>
      </c>
      <c r="E176" s="39"/>
      <c r="F176" s="224" t="s">
        <v>216</v>
      </c>
      <c r="G176" s="39"/>
      <c r="H176" s="39"/>
      <c r="I176" s="225"/>
      <c r="J176" s="39"/>
      <c r="K176" s="39"/>
      <c r="L176" s="43"/>
      <c r="M176" s="226"/>
      <c r="N176" s="22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133</v>
      </c>
      <c r="AU176" s="16" t="s">
        <v>82</v>
      </c>
    </row>
    <row r="177" s="2" customFormat="1" ht="24.15" customHeight="1">
      <c r="A177" s="37"/>
      <c r="B177" s="38"/>
      <c r="C177" s="210" t="s">
        <v>217</v>
      </c>
      <c r="D177" s="210" t="s">
        <v>126</v>
      </c>
      <c r="E177" s="211" t="s">
        <v>218</v>
      </c>
      <c r="F177" s="212" t="s">
        <v>219</v>
      </c>
      <c r="G177" s="213" t="s">
        <v>129</v>
      </c>
      <c r="H177" s="214">
        <v>16.475999999999999</v>
      </c>
      <c r="I177" s="215"/>
      <c r="J177" s="216">
        <f>ROUND(I177*H177,2)</f>
        <v>0</v>
      </c>
      <c r="K177" s="212" t="s">
        <v>130</v>
      </c>
      <c r="L177" s="43"/>
      <c r="M177" s="217" t="s">
        <v>1</v>
      </c>
      <c r="N177" s="218" t="s">
        <v>40</v>
      </c>
      <c r="O177" s="90"/>
      <c r="P177" s="219">
        <f>O177*H177</f>
        <v>0</v>
      </c>
      <c r="Q177" s="219">
        <v>0</v>
      </c>
      <c r="R177" s="219">
        <f>Q177*H177</f>
        <v>0</v>
      </c>
      <c r="S177" s="219">
        <v>1.3999999999999999</v>
      </c>
      <c r="T177" s="220">
        <f>S177*H177</f>
        <v>23.066399999999998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131</v>
      </c>
      <c r="AT177" s="221" t="s">
        <v>126</v>
      </c>
      <c r="AU177" s="221" t="s">
        <v>82</v>
      </c>
      <c r="AY177" s="16" t="s">
        <v>124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80</v>
      </c>
      <c r="BK177" s="222">
        <f>ROUND(I177*H177,2)</f>
        <v>0</v>
      </c>
      <c r="BL177" s="16" t="s">
        <v>131</v>
      </c>
      <c r="BM177" s="221" t="s">
        <v>220</v>
      </c>
    </row>
    <row r="178" s="2" customFormat="1">
      <c r="A178" s="37"/>
      <c r="B178" s="38"/>
      <c r="C178" s="39"/>
      <c r="D178" s="223" t="s">
        <v>133</v>
      </c>
      <c r="E178" s="39"/>
      <c r="F178" s="224" t="s">
        <v>221</v>
      </c>
      <c r="G178" s="39"/>
      <c r="H178" s="39"/>
      <c r="I178" s="225"/>
      <c r="J178" s="39"/>
      <c r="K178" s="39"/>
      <c r="L178" s="43"/>
      <c r="M178" s="226"/>
      <c r="N178" s="227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133</v>
      </c>
      <c r="AU178" s="16" t="s">
        <v>82</v>
      </c>
    </row>
    <row r="179" s="13" customFormat="1">
      <c r="A179" s="13"/>
      <c r="B179" s="228"/>
      <c r="C179" s="229"/>
      <c r="D179" s="230" t="s">
        <v>135</v>
      </c>
      <c r="E179" s="231" t="s">
        <v>1</v>
      </c>
      <c r="F179" s="232" t="s">
        <v>222</v>
      </c>
      <c r="G179" s="229"/>
      <c r="H179" s="233">
        <v>16.475999999999999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135</v>
      </c>
      <c r="AU179" s="239" t="s">
        <v>82</v>
      </c>
      <c r="AV179" s="13" t="s">
        <v>82</v>
      </c>
      <c r="AW179" s="13" t="s">
        <v>32</v>
      </c>
      <c r="AX179" s="13" t="s">
        <v>80</v>
      </c>
      <c r="AY179" s="239" t="s">
        <v>124</v>
      </c>
    </row>
    <row r="180" s="2" customFormat="1" ht="21.75" customHeight="1">
      <c r="A180" s="37"/>
      <c r="B180" s="38"/>
      <c r="C180" s="210" t="s">
        <v>223</v>
      </c>
      <c r="D180" s="210" t="s">
        <v>126</v>
      </c>
      <c r="E180" s="211" t="s">
        <v>224</v>
      </c>
      <c r="F180" s="212" t="s">
        <v>225</v>
      </c>
      <c r="G180" s="213" t="s">
        <v>226</v>
      </c>
      <c r="H180" s="214">
        <v>6</v>
      </c>
      <c r="I180" s="215"/>
      <c r="J180" s="216">
        <f>ROUND(I180*H180,2)</f>
        <v>0</v>
      </c>
      <c r="K180" s="212" t="s">
        <v>1</v>
      </c>
      <c r="L180" s="43"/>
      <c r="M180" s="217" t="s">
        <v>1</v>
      </c>
      <c r="N180" s="218" t="s">
        <v>40</v>
      </c>
      <c r="O180" s="90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1" t="s">
        <v>131</v>
      </c>
      <c r="AT180" s="221" t="s">
        <v>126</v>
      </c>
      <c r="AU180" s="221" t="s">
        <v>82</v>
      </c>
      <c r="AY180" s="16" t="s">
        <v>124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6" t="s">
        <v>80</v>
      </c>
      <c r="BK180" s="222">
        <f>ROUND(I180*H180,2)</f>
        <v>0</v>
      </c>
      <c r="BL180" s="16" t="s">
        <v>131</v>
      </c>
      <c r="BM180" s="221" t="s">
        <v>227</v>
      </c>
    </row>
    <row r="181" s="2" customFormat="1" ht="24.15" customHeight="1">
      <c r="A181" s="37"/>
      <c r="B181" s="38"/>
      <c r="C181" s="210" t="s">
        <v>228</v>
      </c>
      <c r="D181" s="210" t="s">
        <v>126</v>
      </c>
      <c r="E181" s="211" t="s">
        <v>229</v>
      </c>
      <c r="F181" s="212" t="s">
        <v>230</v>
      </c>
      <c r="G181" s="213" t="s">
        <v>226</v>
      </c>
      <c r="H181" s="214">
        <v>1</v>
      </c>
      <c r="I181" s="215"/>
      <c r="J181" s="216">
        <f>ROUND(I181*H181,2)</f>
        <v>0</v>
      </c>
      <c r="K181" s="212" t="s">
        <v>1</v>
      </c>
      <c r="L181" s="43"/>
      <c r="M181" s="217" t="s">
        <v>1</v>
      </c>
      <c r="N181" s="218" t="s">
        <v>40</v>
      </c>
      <c r="O181" s="90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131</v>
      </c>
      <c r="AT181" s="221" t="s">
        <v>126</v>
      </c>
      <c r="AU181" s="221" t="s">
        <v>82</v>
      </c>
      <c r="AY181" s="16" t="s">
        <v>124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80</v>
      </c>
      <c r="BK181" s="222">
        <f>ROUND(I181*H181,2)</f>
        <v>0</v>
      </c>
      <c r="BL181" s="16" t="s">
        <v>131</v>
      </c>
      <c r="BM181" s="221" t="s">
        <v>231</v>
      </c>
    </row>
    <row r="182" s="12" customFormat="1" ht="22.8" customHeight="1">
      <c r="A182" s="12"/>
      <c r="B182" s="194"/>
      <c r="C182" s="195"/>
      <c r="D182" s="196" t="s">
        <v>74</v>
      </c>
      <c r="E182" s="208" t="s">
        <v>232</v>
      </c>
      <c r="F182" s="208" t="s">
        <v>233</v>
      </c>
      <c r="G182" s="195"/>
      <c r="H182" s="195"/>
      <c r="I182" s="198"/>
      <c r="J182" s="209">
        <f>BK182</f>
        <v>0</v>
      </c>
      <c r="K182" s="195"/>
      <c r="L182" s="200"/>
      <c r="M182" s="201"/>
      <c r="N182" s="202"/>
      <c r="O182" s="202"/>
      <c r="P182" s="203">
        <f>SUM(P183:P196)</f>
        <v>0</v>
      </c>
      <c r="Q182" s="202"/>
      <c r="R182" s="203">
        <f>SUM(R183:R196)</f>
        <v>0</v>
      </c>
      <c r="S182" s="202"/>
      <c r="T182" s="204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5" t="s">
        <v>80</v>
      </c>
      <c r="AT182" s="206" t="s">
        <v>74</v>
      </c>
      <c r="AU182" s="206" t="s">
        <v>80</v>
      </c>
      <c r="AY182" s="205" t="s">
        <v>124</v>
      </c>
      <c r="BK182" s="207">
        <f>SUM(BK183:BK196)</f>
        <v>0</v>
      </c>
    </row>
    <row r="183" s="2" customFormat="1" ht="24.15" customHeight="1">
      <c r="A183" s="37"/>
      <c r="B183" s="38"/>
      <c r="C183" s="210" t="s">
        <v>234</v>
      </c>
      <c r="D183" s="210" t="s">
        <v>126</v>
      </c>
      <c r="E183" s="211" t="s">
        <v>235</v>
      </c>
      <c r="F183" s="212" t="s">
        <v>236</v>
      </c>
      <c r="G183" s="213" t="s">
        <v>153</v>
      </c>
      <c r="H183" s="214">
        <v>28.259</v>
      </c>
      <c r="I183" s="215"/>
      <c r="J183" s="216">
        <f>ROUND(I183*H183,2)</f>
        <v>0</v>
      </c>
      <c r="K183" s="212" t="s">
        <v>130</v>
      </c>
      <c r="L183" s="43"/>
      <c r="M183" s="217" t="s">
        <v>1</v>
      </c>
      <c r="N183" s="218" t="s">
        <v>40</v>
      </c>
      <c r="O183" s="90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131</v>
      </c>
      <c r="AT183" s="221" t="s">
        <v>126</v>
      </c>
      <c r="AU183" s="221" t="s">
        <v>82</v>
      </c>
      <c r="AY183" s="16" t="s">
        <v>124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80</v>
      </c>
      <c r="BK183" s="222">
        <f>ROUND(I183*H183,2)</f>
        <v>0</v>
      </c>
      <c r="BL183" s="16" t="s">
        <v>131</v>
      </c>
      <c r="BM183" s="221" t="s">
        <v>237</v>
      </c>
    </row>
    <row r="184" s="2" customFormat="1">
      <c r="A184" s="37"/>
      <c r="B184" s="38"/>
      <c r="C184" s="39"/>
      <c r="D184" s="223" t="s">
        <v>133</v>
      </c>
      <c r="E184" s="39"/>
      <c r="F184" s="224" t="s">
        <v>238</v>
      </c>
      <c r="G184" s="39"/>
      <c r="H184" s="39"/>
      <c r="I184" s="225"/>
      <c r="J184" s="39"/>
      <c r="K184" s="39"/>
      <c r="L184" s="43"/>
      <c r="M184" s="226"/>
      <c r="N184" s="227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133</v>
      </c>
      <c r="AU184" s="16" t="s">
        <v>82</v>
      </c>
    </row>
    <row r="185" s="2" customFormat="1" ht="24.15" customHeight="1">
      <c r="A185" s="37"/>
      <c r="B185" s="38"/>
      <c r="C185" s="210" t="s">
        <v>239</v>
      </c>
      <c r="D185" s="210" t="s">
        <v>126</v>
      </c>
      <c r="E185" s="211" t="s">
        <v>240</v>
      </c>
      <c r="F185" s="212" t="s">
        <v>241</v>
      </c>
      <c r="G185" s="213" t="s">
        <v>153</v>
      </c>
      <c r="H185" s="214">
        <v>28.259</v>
      </c>
      <c r="I185" s="215"/>
      <c r="J185" s="216">
        <f>ROUND(I185*H185,2)</f>
        <v>0</v>
      </c>
      <c r="K185" s="212" t="s">
        <v>130</v>
      </c>
      <c r="L185" s="43"/>
      <c r="M185" s="217" t="s">
        <v>1</v>
      </c>
      <c r="N185" s="218" t="s">
        <v>40</v>
      </c>
      <c r="O185" s="90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1" t="s">
        <v>131</v>
      </c>
      <c r="AT185" s="221" t="s">
        <v>126</v>
      </c>
      <c r="AU185" s="221" t="s">
        <v>82</v>
      </c>
      <c r="AY185" s="16" t="s">
        <v>124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6" t="s">
        <v>80</v>
      </c>
      <c r="BK185" s="222">
        <f>ROUND(I185*H185,2)</f>
        <v>0</v>
      </c>
      <c r="BL185" s="16" t="s">
        <v>131</v>
      </c>
      <c r="BM185" s="221" t="s">
        <v>242</v>
      </c>
    </row>
    <row r="186" s="2" customFormat="1">
      <c r="A186" s="37"/>
      <c r="B186" s="38"/>
      <c r="C186" s="39"/>
      <c r="D186" s="223" t="s">
        <v>133</v>
      </c>
      <c r="E186" s="39"/>
      <c r="F186" s="224" t="s">
        <v>243</v>
      </c>
      <c r="G186" s="39"/>
      <c r="H186" s="39"/>
      <c r="I186" s="225"/>
      <c r="J186" s="39"/>
      <c r="K186" s="39"/>
      <c r="L186" s="43"/>
      <c r="M186" s="226"/>
      <c r="N186" s="227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133</v>
      </c>
      <c r="AU186" s="16" t="s">
        <v>82</v>
      </c>
    </row>
    <row r="187" s="2" customFormat="1" ht="24.15" customHeight="1">
      <c r="A187" s="37"/>
      <c r="B187" s="38"/>
      <c r="C187" s="210" t="s">
        <v>7</v>
      </c>
      <c r="D187" s="210" t="s">
        <v>126</v>
      </c>
      <c r="E187" s="211" t="s">
        <v>244</v>
      </c>
      <c r="F187" s="212" t="s">
        <v>245</v>
      </c>
      <c r="G187" s="213" t="s">
        <v>153</v>
      </c>
      <c r="H187" s="214">
        <v>254.33099999999999</v>
      </c>
      <c r="I187" s="215"/>
      <c r="J187" s="216">
        <f>ROUND(I187*H187,2)</f>
        <v>0</v>
      </c>
      <c r="K187" s="212" t="s">
        <v>130</v>
      </c>
      <c r="L187" s="43"/>
      <c r="M187" s="217" t="s">
        <v>1</v>
      </c>
      <c r="N187" s="218" t="s">
        <v>40</v>
      </c>
      <c r="O187" s="90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1" t="s">
        <v>131</v>
      </c>
      <c r="AT187" s="221" t="s">
        <v>126</v>
      </c>
      <c r="AU187" s="221" t="s">
        <v>82</v>
      </c>
      <c r="AY187" s="16" t="s">
        <v>124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6" t="s">
        <v>80</v>
      </c>
      <c r="BK187" s="222">
        <f>ROUND(I187*H187,2)</f>
        <v>0</v>
      </c>
      <c r="BL187" s="16" t="s">
        <v>131</v>
      </c>
      <c r="BM187" s="221" t="s">
        <v>246</v>
      </c>
    </row>
    <row r="188" s="2" customFormat="1">
      <c r="A188" s="37"/>
      <c r="B188" s="38"/>
      <c r="C188" s="39"/>
      <c r="D188" s="223" t="s">
        <v>133</v>
      </c>
      <c r="E188" s="39"/>
      <c r="F188" s="224" t="s">
        <v>247</v>
      </c>
      <c r="G188" s="39"/>
      <c r="H188" s="39"/>
      <c r="I188" s="225"/>
      <c r="J188" s="39"/>
      <c r="K188" s="39"/>
      <c r="L188" s="43"/>
      <c r="M188" s="226"/>
      <c r="N188" s="227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133</v>
      </c>
      <c r="AU188" s="16" t="s">
        <v>82</v>
      </c>
    </row>
    <row r="189" s="13" customFormat="1">
      <c r="A189" s="13"/>
      <c r="B189" s="228"/>
      <c r="C189" s="229"/>
      <c r="D189" s="230" t="s">
        <v>135</v>
      </c>
      <c r="E189" s="231" t="s">
        <v>1</v>
      </c>
      <c r="F189" s="232" t="s">
        <v>248</v>
      </c>
      <c r="G189" s="229"/>
      <c r="H189" s="233">
        <v>254.33099999999999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135</v>
      </c>
      <c r="AU189" s="239" t="s">
        <v>82</v>
      </c>
      <c r="AV189" s="13" t="s">
        <v>82</v>
      </c>
      <c r="AW189" s="13" t="s">
        <v>32</v>
      </c>
      <c r="AX189" s="13" t="s">
        <v>80</v>
      </c>
      <c r="AY189" s="239" t="s">
        <v>124</v>
      </c>
    </row>
    <row r="190" s="2" customFormat="1" ht="33" customHeight="1">
      <c r="A190" s="37"/>
      <c r="B190" s="38"/>
      <c r="C190" s="210" t="s">
        <v>249</v>
      </c>
      <c r="D190" s="210" t="s">
        <v>126</v>
      </c>
      <c r="E190" s="211" t="s">
        <v>250</v>
      </c>
      <c r="F190" s="212" t="s">
        <v>251</v>
      </c>
      <c r="G190" s="213" t="s">
        <v>153</v>
      </c>
      <c r="H190" s="214">
        <v>5.1239999999999997</v>
      </c>
      <c r="I190" s="215"/>
      <c r="J190" s="216">
        <f>ROUND(I190*H190,2)</f>
        <v>0</v>
      </c>
      <c r="K190" s="212" t="s">
        <v>130</v>
      </c>
      <c r="L190" s="43"/>
      <c r="M190" s="217" t="s">
        <v>1</v>
      </c>
      <c r="N190" s="218" t="s">
        <v>40</v>
      </c>
      <c r="O190" s="90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1" t="s">
        <v>131</v>
      </c>
      <c r="AT190" s="221" t="s">
        <v>126</v>
      </c>
      <c r="AU190" s="221" t="s">
        <v>82</v>
      </c>
      <c r="AY190" s="16" t="s">
        <v>124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80</v>
      </c>
      <c r="BK190" s="222">
        <f>ROUND(I190*H190,2)</f>
        <v>0</v>
      </c>
      <c r="BL190" s="16" t="s">
        <v>131</v>
      </c>
      <c r="BM190" s="221" t="s">
        <v>252</v>
      </c>
    </row>
    <row r="191" s="2" customFormat="1">
      <c r="A191" s="37"/>
      <c r="B191" s="38"/>
      <c r="C191" s="39"/>
      <c r="D191" s="223" t="s">
        <v>133</v>
      </c>
      <c r="E191" s="39"/>
      <c r="F191" s="224" t="s">
        <v>253</v>
      </c>
      <c r="G191" s="39"/>
      <c r="H191" s="39"/>
      <c r="I191" s="225"/>
      <c r="J191" s="39"/>
      <c r="K191" s="39"/>
      <c r="L191" s="43"/>
      <c r="M191" s="226"/>
      <c r="N191" s="227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133</v>
      </c>
      <c r="AU191" s="16" t="s">
        <v>82</v>
      </c>
    </row>
    <row r="192" s="2" customFormat="1" ht="44.25" customHeight="1">
      <c r="A192" s="37"/>
      <c r="B192" s="38"/>
      <c r="C192" s="210" t="s">
        <v>254</v>
      </c>
      <c r="D192" s="210" t="s">
        <v>126</v>
      </c>
      <c r="E192" s="211" t="s">
        <v>255</v>
      </c>
      <c r="F192" s="212" t="s">
        <v>256</v>
      </c>
      <c r="G192" s="213" t="s">
        <v>153</v>
      </c>
      <c r="H192" s="214">
        <v>0.069000000000000006</v>
      </c>
      <c r="I192" s="215"/>
      <c r="J192" s="216">
        <f>ROUND(I192*H192,2)</f>
        <v>0</v>
      </c>
      <c r="K192" s="212" t="s">
        <v>130</v>
      </c>
      <c r="L192" s="43"/>
      <c r="M192" s="217" t="s">
        <v>1</v>
      </c>
      <c r="N192" s="218" t="s">
        <v>40</v>
      </c>
      <c r="O192" s="9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1" t="s">
        <v>131</v>
      </c>
      <c r="AT192" s="221" t="s">
        <v>126</v>
      </c>
      <c r="AU192" s="221" t="s">
        <v>82</v>
      </c>
      <c r="AY192" s="16" t="s">
        <v>124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80</v>
      </c>
      <c r="BK192" s="222">
        <f>ROUND(I192*H192,2)</f>
        <v>0</v>
      </c>
      <c r="BL192" s="16" t="s">
        <v>131</v>
      </c>
      <c r="BM192" s="221" t="s">
        <v>257</v>
      </c>
    </row>
    <row r="193" s="2" customFormat="1">
      <c r="A193" s="37"/>
      <c r="B193" s="38"/>
      <c r="C193" s="39"/>
      <c r="D193" s="223" t="s">
        <v>133</v>
      </c>
      <c r="E193" s="39"/>
      <c r="F193" s="224" t="s">
        <v>258</v>
      </c>
      <c r="G193" s="39"/>
      <c r="H193" s="39"/>
      <c r="I193" s="225"/>
      <c r="J193" s="39"/>
      <c r="K193" s="39"/>
      <c r="L193" s="43"/>
      <c r="M193" s="226"/>
      <c r="N193" s="227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133</v>
      </c>
      <c r="AU193" s="16" t="s">
        <v>82</v>
      </c>
    </row>
    <row r="194" s="2" customFormat="1" ht="44.25" customHeight="1">
      <c r="A194" s="37"/>
      <c r="B194" s="38"/>
      <c r="C194" s="210" t="s">
        <v>259</v>
      </c>
      <c r="D194" s="210" t="s">
        <v>126</v>
      </c>
      <c r="E194" s="211" t="s">
        <v>260</v>
      </c>
      <c r="F194" s="212" t="s">
        <v>261</v>
      </c>
      <c r="G194" s="213" t="s">
        <v>153</v>
      </c>
      <c r="H194" s="214">
        <v>23.065999999999999</v>
      </c>
      <c r="I194" s="215"/>
      <c r="J194" s="216">
        <f>ROUND(I194*H194,2)</f>
        <v>0</v>
      </c>
      <c r="K194" s="212" t="s">
        <v>130</v>
      </c>
      <c r="L194" s="43"/>
      <c r="M194" s="217" t="s">
        <v>1</v>
      </c>
      <c r="N194" s="218" t="s">
        <v>40</v>
      </c>
      <c r="O194" s="90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1" t="s">
        <v>131</v>
      </c>
      <c r="AT194" s="221" t="s">
        <v>126</v>
      </c>
      <c r="AU194" s="221" t="s">
        <v>82</v>
      </c>
      <c r="AY194" s="16" t="s">
        <v>124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6" t="s">
        <v>80</v>
      </c>
      <c r="BK194" s="222">
        <f>ROUND(I194*H194,2)</f>
        <v>0</v>
      </c>
      <c r="BL194" s="16" t="s">
        <v>131</v>
      </c>
      <c r="BM194" s="221" t="s">
        <v>262</v>
      </c>
    </row>
    <row r="195" s="2" customFormat="1">
      <c r="A195" s="37"/>
      <c r="B195" s="38"/>
      <c r="C195" s="39"/>
      <c r="D195" s="223" t="s">
        <v>133</v>
      </c>
      <c r="E195" s="39"/>
      <c r="F195" s="224" t="s">
        <v>263</v>
      </c>
      <c r="G195" s="39"/>
      <c r="H195" s="39"/>
      <c r="I195" s="225"/>
      <c r="J195" s="39"/>
      <c r="K195" s="39"/>
      <c r="L195" s="43"/>
      <c r="M195" s="226"/>
      <c r="N195" s="227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133</v>
      </c>
      <c r="AU195" s="16" t="s">
        <v>82</v>
      </c>
    </row>
    <row r="196" s="13" customFormat="1">
      <c r="A196" s="13"/>
      <c r="B196" s="228"/>
      <c r="C196" s="229"/>
      <c r="D196" s="230" t="s">
        <v>135</v>
      </c>
      <c r="E196" s="231" t="s">
        <v>1</v>
      </c>
      <c r="F196" s="232" t="s">
        <v>264</v>
      </c>
      <c r="G196" s="229"/>
      <c r="H196" s="233">
        <v>23.065999999999999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135</v>
      </c>
      <c r="AU196" s="239" t="s">
        <v>82</v>
      </c>
      <c r="AV196" s="13" t="s">
        <v>82</v>
      </c>
      <c r="AW196" s="13" t="s">
        <v>32</v>
      </c>
      <c r="AX196" s="13" t="s">
        <v>80</v>
      </c>
      <c r="AY196" s="239" t="s">
        <v>124</v>
      </c>
    </row>
    <row r="197" s="12" customFormat="1" ht="22.8" customHeight="1">
      <c r="A197" s="12"/>
      <c r="B197" s="194"/>
      <c r="C197" s="195"/>
      <c r="D197" s="196" t="s">
        <v>74</v>
      </c>
      <c r="E197" s="208" t="s">
        <v>265</v>
      </c>
      <c r="F197" s="208" t="s">
        <v>266</v>
      </c>
      <c r="G197" s="195"/>
      <c r="H197" s="195"/>
      <c r="I197" s="198"/>
      <c r="J197" s="209">
        <f>BK197</f>
        <v>0</v>
      </c>
      <c r="K197" s="195"/>
      <c r="L197" s="200"/>
      <c r="M197" s="201"/>
      <c r="N197" s="202"/>
      <c r="O197" s="202"/>
      <c r="P197" s="203">
        <f>SUM(P198:P199)</f>
        <v>0</v>
      </c>
      <c r="Q197" s="202"/>
      <c r="R197" s="203">
        <f>SUM(R198:R199)</f>
        <v>0</v>
      </c>
      <c r="S197" s="202"/>
      <c r="T197" s="204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5" t="s">
        <v>80</v>
      </c>
      <c r="AT197" s="206" t="s">
        <v>74</v>
      </c>
      <c r="AU197" s="206" t="s">
        <v>80</v>
      </c>
      <c r="AY197" s="205" t="s">
        <v>124</v>
      </c>
      <c r="BK197" s="207">
        <f>SUM(BK198:BK199)</f>
        <v>0</v>
      </c>
    </row>
    <row r="198" s="2" customFormat="1" ht="16.5" customHeight="1">
      <c r="A198" s="37"/>
      <c r="B198" s="38"/>
      <c r="C198" s="210" t="s">
        <v>267</v>
      </c>
      <c r="D198" s="210" t="s">
        <v>126</v>
      </c>
      <c r="E198" s="211" t="s">
        <v>268</v>
      </c>
      <c r="F198" s="212" t="s">
        <v>269</v>
      </c>
      <c r="G198" s="213" t="s">
        <v>153</v>
      </c>
      <c r="H198" s="214">
        <v>32.676000000000002</v>
      </c>
      <c r="I198" s="215"/>
      <c r="J198" s="216">
        <f>ROUND(I198*H198,2)</f>
        <v>0</v>
      </c>
      <c r="K198" s="212" t="s">
        <v>130</v>
      </c>
      <c r="L198" s="43"/>
      <c r="M198" s="217" t="s">
        <v>1</v>
      </c>
      <c r="N198" s="218" t="s">
        <v>40</v>
      </c>
      <c r="O198" s="90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1" t="s">
        <v>131</v>
      </c>
      <c r="AT198" s="221" t="s">
        <v>126</v>
      </c>
      <c r="AU198" s="221" t="s">
        <v>82</v>
      </c>
      <c r="AY198" s="16" t="s">
        <v>124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6" t="s">
        <v>80</v>
      </c>
      <c r="BK198" s="222">
        <f>ROUND(I198*H198,2)</f>
        <v>0</v>
      </c>
      <c r="BL198" s="16" t="s">
        <v>131</v>
      </c>
      <c r="BM198" s="221" t="s">
        <v>270</v>
      </c>
    </row>
    <row r="199" s="2" customFormat="1">
      <c r="A199" s="37"/>
      <c r="B199" s="38"/>
      <c r="C199" s="39"/>
      <c r="D199" s="223" t="s">
        <v>133</v>
      </c>
      <c r="E199" s="39"/>
      <c r="F199" s="224" t="s">
        <v>271</v>
      </c>
      <c r="G199" s="39"/>
      <c r="H199" s="39"/>
      <c r="I199" s="225"/>
      <c r="J199" s="39"/>
      <c r="K199" s="39"/>
      <c r="L199" s="43"/>
      <c r="M199" s="226"/>
      <c r="N199" s="227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133</v>
      </c>
      <c r="AU199" s="16" t="s">
        <v>82</v>
      </c>
    </row>
    <row r="200" s="12" customFormat="1" ht="25.92" customHeight="1">
      <c r="A200" s="12"/>
      <c r="B200" s="194"/>
      <c r="C200" s="195"/>
      <c r="D200" s="196" t="s">
        <v>74</v>
      </c>
      <c r="E200" s="197" t="s">
        <v>272</v>
      </c>
      <c r="F200" s="197" t="s">
        <v>273</v>
      </c>
      <c r="G200" s="195"/>
      <c r="H200" s="195"/>
      <c r="I200" s="198"/>
      <c r="J200" s="199">
        <f>BK200</f>
        <v>0</v>
      </c>
      <c r="K200" s="195"/>
      <c r="L200" s="200"/>
      <c r="M200" s="201"/>
      <c r="N200" s="202"/>
      <c r="O200" s="202"/>
      <c r="P200" s="203">
        <f>P201+P224+P226+P249+P255+P259+P287+P294</f>
        <v>0</v>
      </c>
      <c r="Q200" s="202"/>
      <c r="R200" s="203">
        <f>R201+R224+R226+R249+R255+R259+R287+R294</f>
        <v>5.1546211599999996</v>
      </c>
      <c r="S200" s="202"/>
      <c r="T200" s="204">
        <f>T201+T224+T226+T249+T255+T259+T287+T294</f>
        <v>5.1927980300000005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5" t="s">
        <v>82</v>
      </c>
      <c r="AT200" s="206" t="s">
        <v>74</v>
      </c>
      <c r="AU200" s="206" t="s">
        <v>75</v>
      </c>
      <c r="AY200" s="205" t="s">
        <v>124</v>
      </c>
      <c r="BK200" s="207">
        <f>BK201+BK224+BK226+BK249+BK255+BK259+BK287+BK294</f>
        <v>0</v>
      </c>
    </row>
    <row r="201" s="12" customFormat="1" ht="22.8" customHeight="1">
      <c r="A201" s="12"/>
      <c r="B201" s="194"/>
      <c r="C201" s="195"/>
      <c r="D201" s="196" t="s">
        <v>74</v>
      </c>
      <c r="E201" s="208" t="s">
        <v>274</v>
      </c>
      <c r="F201" s="208" t="s">
        <v>275</v>
      </c>
      <c r="G201" s="195"/>
      <c r="H201" s="195"/>
      <c r="I201" s="198"/>
      <c r="J201" s="209">
        <f>BK201</f>
        <v>0</v>
      </c>
      <c r="K201" s="195"/>
      <c r="L201" s="200"/>
      <c r="M201" s="201"/>
      <c r="N201" s="202"/>
      <c r="O201" s="202"/>
      <c r="P201" s="203">
        <f>SUM(P202:P223)</f>
        <v>0</v>
      </c>
      <c r="Q201" s="202"/>
      <c r="R201" s="203">
        <f>SUM(R202:R223)</f>
        <v>1.0567534000000001</v>
      </c>
      <c r="S201" s="202"/>
      <c r="T201" s="204">
        <f>SUM(T202:T223)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5" t="s">
        <v>82</v>
      </c>
      <c r="AT201" s="206" t="s">
        <v>74</v>
      </c>
      <c r="AU201" s="206" t="s">
        <v>80</v>
      </c>
      <c r="AY201" s="205" t="s">
        <v>124</v>
      </c>
      <c r="BK201" s="207">
        <f>SUM(BK202:BK223)</f>
        <v>0</v>
      </c>
    </row>
    <row r="202" s="2" customFormat="1" ht="24.15" customHeight="1">
      <c r="A202" s="37"/>
      <c r="B202" s="38"/>
      <c r="C202" s="210" t="s">
        <v>276</v>
      </c>
      <c r="D202" s="210" t="s">
        <v>126</v>
      </c>
      <c r="E202" s="211" t="s">
        <v>277</v>
      </c>
      <c r="F202" s="212" t="s">
        <v>278</v>
      </c>
      <c r="G202" s="213" t="s">
        <v>173</v>
      </c>
      <c r="H202" s="214">
        <v>137.30000000000001</v>
      </c>
      <c r="I202" s="215"/>
      <c r="J202" s="216">
        <f>ROUND(I202*H202,2)</f>
        <v>0</v>
      </c>
      <c r="K202" s="212" t="s">
        <v>130</v>
      </c>
      <c r="L202" s="43"/>
      <c r="M202" s="217" t="s">
        <v>1</v>
      </c>
      <c r="N202" s="218" t="s">
        <v>40</v>
      </c>
      <c r="O202" s="90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217</v>
      </c>
      <c r="AT202" s="221" t="s">
        <v>126</v>
      </c>
      <c r="AU202" s="221" t="s">
        <v>82</v>
      </c>
      <c r="AY202" s="16" t="s">
        <v>124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80</v>
      </c>
      <c r="BK202" s="222">
        <f>ROUND(I202*H202,2)</f>
        <v>0</v>
      </c>
      <c r="BL202" s="16" t="s">
        <v>217</v>
      </c>
      <c r="BM202" s="221" t="s">
        <v>279</v>
      </c>
    </row>
    <row r="203" s="2" customFormat="1">
      <c r="A203" s="37"/>
      <c r="B203" s="38"/>
      <c r="C203" s="39"/>
      <c r="D203" s="223" t="s">
        <v>133</v>
      </c>
      <c r="E203" s="39"/>
      <c r="F203" s="224" t="s">
        <v>280</v>
      </c>
      <c r="G203" s="39"/>
      <c r="H203" s="39"/>
      <c r="I203" s="225"/>
      <c r="J203" s="39"/>
      <c r="K203" s="39"/>
      <c r="L203" s="43"/>
      <c r="M203" s="226"/>
      <c r="N203" s="227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133</v>
      </c>
      <c r="AU203" s="16" t="s">
        <v>82</v>
      </c>
    </row>
    <row r="204" s="13" customFormat="1">
      <c r="A204" s="13"/>
      <c r="B204" s="228"/>
      <c r="C204" s="229"/>
      <c r="D204" s="230" t="s">
        <v>135</v>
      </c>
      <c r="E204" s="231" t="s">
        <v>1</v>
      </c>
      <c r="F204" s="232" t="s">
        <v>198</v>
      </c>
      <c r="G204" s="229"/>
      <c r="H204" s="233">
        <v>137.30000000000001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135</v>
      </c>
      <c r="AU204" s="239" t="s">
        <v>82</v>
      </c>
      <c r="AV204" s="13" t="s">
        <v>82</v>
      </c>
      <c r="AW204" s="13" t="s">
        <v>32</v>
      </c>
      <c r="AX204" s="13" t="s">
        <v>80</v>
      </c>
      <c r="AY204" s="239" t="s">
        <v>124</v>
      </c>
    </row>
    <row r="205" s="2" customFormat="1" ht="16.5" customHeight="1">
      <c r="A205" s="37"/>
      <c r="B205" s="38"/>
      <c r="C205" s="240" t="s">
        <v>281</v>
      </c>
      <c r="D205" s="240" t="s">
        <v>282</v>
      </c>
      <c r="E205" s="241" t="s">
        <v>283</v>
      </c>
      <c r="F205" s="242" t="s">
        <v>284</v>
      </c>
      <c r="G205" s="243" t="s">
        <v>153</v>
      </c>
      <c r="H205" s="244">
        <v>0.044999999999999998</v>
      </c>
      <c r="I205" s="245"/>
      <c r="J205" s="246">
        <f>ROUND(I205*H205,2)</f>
        <v>0</v>
      </c>
      <c r="K205" s="242" t="s">
        <v>130</v>
      </c>
      <c r="L205" s="247"/>
      <c r="M205" s="248" t="s">
        <v>1</v>
      </c>
      <c r="N205" s="249" t="s">
        <v>40</v>
      </c>
      <c r="O205" s="90"/>
      <c r="P205" s="219">
        <f>O205*H205</f>
        <v>0</v>
      </c>
      <c r="Q205" s="219">
        <v>1</v>
      </c>
      <c r="R205" s="219">
        <f>Q205*H205</f>
        <v>0.044999999999999998</v>
      </c>
      <c r="S205" s="219">
        <v>0</v>
      </c>
      <c r="T205" s="22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1" t="s">
        <v>285</v>
      </c>
      <c r="AT205" s="221" t="s">
        <v>282</v>
      </c>
      <c r="AU205" s="221" t="s">
        <v>82</v>
      </c>
      <c r="AY205" s="16" t="s">
        <v>124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6" t="s">
        <v>80</v>
      </c>
      <c r="BK205" s="222">
        <f>ROUND(I205*H205,2)</f>
        <v>0</v>
      </c>
      <c r="BL205" s="16" t="s">
        <v>217</v>
      </c>
      <c r="BM205" s="221" t="s">
        <v>286</v>
      </c>
    </row>
    <row r="206" s="13" customFormat="1">
      <c r="A206" s="13"/>
      <c r="B206" s="228"/>
      <c r="C206" s="229"/>
      <c r="D206" s="230" t="s">
        <v>135</v>
      </c>
      <c r="E206" s="231" t="s">
        <v>1</v>
      </c>
      <c r="F206" s="232" t="s">
        <v>287</v>
      </c>
      <c r="G206" s="229"/>
      <c r="H206" s="233">
        <v>0.044999999999999998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135</v>
      </c>
      <c r="AU206" s="239" t="s">
        <v>82</v>
      </c>
      <c r="AV206" s="13" t="s">
        <v>82</v>
      </c>
      <c r="AW206" s="13" t="s">
        <v>32</v>
      </c>
      <c r="AX206" s="13" t="s">
        <v>80</v>
      </c>
      <c r="AY206" s="239" t="s">
        <v>124</v>
      </c>
    </row>
    <row r="207" s="2" customFormat="1" ht="24.15" customHeight="1">
      <c r="A207" s="37"/>
      <c r="B207" s="38"/>
      <c r="C207" s="210" t="s">
        <v>288</v>
      </c>
      <c r="D207" s="210" t="s">
        <v>126</v>
      </c>
      <c r="E207" s="211" t="s">
        <v>289</v>
      </c>
      <c r="F207" s="212" t="s">
        <v>290</v>
      </c>
      <c r="G207" s="213" t="s">
        <v>173</v>
      </c>
      <c r="H207" s="214">
        <v>12.685000000000001</v>
      </c>
      <c r="I207" s="215"/>
      <c r="J207" s="216">
        <f>ROUND(I207*H207,2)</f>
        <v>0</v>
      </c>
      <c r="K207" s="212" t="s">
        <v>130</v>
      </c>
      <c r="L207" s="43"/>
      <c r="M207" s="217" t="s">
        <v>1</v>
      </c>
      <c r="N207" s="218" t="s">
        <v>40</v>
      </c>
      <c r="O207" s="90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1" t="s">
        <v>217</v>
      </c>
      <c r="AT207" s="221" t="s">
        <v>126</v>
      </c>
      <c r="AU207" s="221" t="s">
        <v>82</v>
      </c>
      <c r="AY207" s="16" t="s">
        <v>124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6" t="s">
        <v>80</v>
      </c>
      <c r="BK207" s="222">
        <f>ROUND(I207*H207,2)</f>
        <v>0</v>
      </c>
      <c r="BL207" s="16" t="s">
        <v>217</v>
      </c>
      <c r="BM207" s="221" t="s">
        <v>291</v>
      </c>
    </row>
    <row r="208" s="2" customFormat="1">
      <c r="A208" s="37"/>
      <c r="B208" s="38"/>
      <c r="C208" s="39"/>
      <c r="D208" s="223" t="s">
        <v>133</v>
      </c>
      <c r="E208" s="39"/>
      <c r="F208" s="224" t="s">
        <v>292</v>
      </c>
      <c r="G208" s="39"/>
      <c r="H208" s="39"/>
      <c r="I208" s="225"/>
      <c r="J208" s="39"/>
      <c r="K208" s="39"/>
      <c r="L208" s="43"/>
      <c r="M208" s="226"/>
      <c r="N208" s="227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133</v>
      </c>
      <c r="AU208" s="16" t="s">
        <v>82</v>
      </c>
    </row>
    <row r="209" s="13" customFormat="1">
      <c r="A209" s="13"/>
      <c r="B209" s="228"/>
      <c r="C209" s="229"/>
      <c r="D209" s="230" t="s">
        <v>135</v>
      </c>
      <c r="E209" s="231" t="s">
        <v>1</v>
      </c>
      <c r="F209" s="232" t="s">
        <v>176</v>
      </c>
      <c r="G209" s="229"/>
      <c r="H209" s="233">
        <v>12.685000000000001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135</v>
      </c>
      <c r="AU209" s="239" t="s">
        <v>82</v>
      </c>
      <c r="AV209" s="13" t="s">
        <v>82</v>
      </c>
      <c r="AW209" s="13" t="s">
        <v>32</v>
      </c>
      <c r="AX209" s="13" t="s">
        <v>80</v>
      </c>
      <c r="AY209" s="239" t="s">
        <v>124</v>
      </c>
    </row>
    <row r="210" s="2" customFormat="1" ht="16.5" customHeight="1">
      <c r="A210" s="37"/>
      <c r="B210" s="38"/>
      <c r="C210" s="240" t="s">
        <v>293</v>
      </c>
      <c r="D210" s="240" t="s">
        <v>282</v>
      </c>
      <c r="E210" s="241" t="s">
        <v>283</v>
      </c>
      <c r="F210" s="242" t="s">
        <v>284</v>
      </c>
      <c r="G210" s="243" t="s">
        <v>153</v>
      </c>
      <c r="H210" s="244">
        <v>0.0040000000000000001</v>
      </c>
      <c r="I210" s="245"/>
      <c r="J210" s="246">
        <f>ROUND(I210*H210,2)</f>
        <v>0</v>
      </c>
      <c r="K210" s="242" t="s">
        <v>130</v>
      </c>
      <c r="L210" s="247"/>
      <c r="M210" s="248" t="s">
        <v>1</v>
      </c>
      <c r="N210" s="249" t="s">
        <v>40</v>
      </c>
      <c r="O210" s="90"/>
      <c r="P210" s="219">
        <f>O210*H210</f>
        <v>0</v>
      </c>
      <c r="Q210" s="219">
        <v>1</v>
      </c>
      <c r="R210" s="219">
        <f>Q210*H210</f>
        <v>0.0040000000000000001</v>
      </c>
      <c r="S210" s="219">
        <v>0</v>
      </c>
      <c r="T210" s="22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1" t="s">
        <v>285</v>
      </c>
      <c r="AT210" s="221" t="s">
        <v>282</v>
      </c>
      <c r="AU210" s="221" t="s">
        <v>82</v>
      </c>
      <c r="AY210" s="16" t="s">
        <v>124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6" t="s">
        <v>80</v>
      </c>
      <c r="BK210" s="222">
        <f>ROUND(I210*H210,2)</f>
        <v>0</v>
      </c>
      <c r="BL210" s="16" t="s">
        <v>217</v>
      </c>
      <c r="BM210" s="221" t="s">
        <v>294</v>
      </c>
    </row>
    <row r="211" s="13" customFormat="1">
      <c r="A211" s="13"/>
      <c r="B211" s="228"/>
      <c r="C211" s="229"/>
      <c r="D211" s="230" t="s">
        <v>135</v>
      </c>
      <c r="E211" s="231" t="s">
        <v>1</v>
      </c>
      <c r="F211" s="232" t="s">
        <v>295</v>
      </c>
      <c r="G211" s="229"/>
      <c r="H211" s="233">
        <v>0.0040000000000000001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135</v>
      </c>
      <c r="AU211" s="239" t="s">
        <v>82</v>
      </c>
      <c r="AV211" s="13" t="s">
        <v>82</v>
      </c>
      <c r="AW211" s="13" t="s">
        <v>32</v>
      </c>
      <c r="AX211" s="13" t="s">
        <v>80</v>
      </c>
      <c r="AY211" s="239" t="s">
        <v>124</v>
      </c>
    </row>
    <row r="212" s="2" customFormat="1" ht="24.15" customHeight="1">
      <c r="A212" s="37"/>
      <c r="B212" s="38"/>
      <c r="C212" s="210" t="s">
        <v>296</v>
      </c>
      <c r="D212" s="210" t="s">
        <v>126</v>
      </c>
      <c r="E212" s="211" t="s">
        <v>297</v>
      </c>
      <c r="F212" s="212" t="s">
        <v>298</v>
      </c>
      <c r="G212" s="213" t="s">
        <v>173</v>
      </c>
      <c r="H212" s="214">
        <v>137.30000000000001</v>
      </c>
      <c r="I212" s="215"/>
      <c r="J212" s="216">
        <f>ROUND(I212*H212,2)</f>
        <v>0</v>
      </c>
      <c r="K212" s="212" t="s">
        <v>130</v>
      </c>
      <c r="L212" s="43"/>
      <c r="M212" s="217" t="s">
        <v>1</v>
      </c>
      <c r="N212" s="218" t="s">
        <v>40</v>
      </c>
      <c r="O212" s="90"/>
      <c r="P212" s="219">
        <f>O212*H212</f>
        <v>0</v>
      </c>
      <c r="Q212" s="219">
        <v>0.00040000000000000002</v>
      </c>
      <c r="R212" s="219">
        <f>Q212*H212</f>
        <v>0.05492000000000001</v>
      </c>
      <c r="S212" s="219">
        <v>0</v>
      </c>
      <c r="T212" s="22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1" t="s">
        <v>217</v>
      </c>
      <c r="AT212" s="221" t="s">
        <v>126</v>
      </c>
      <c r="AU212" s="221" t="s">
        <v>82</v>
      </c>
      <c r="AY212" s="16" t="s">
        <v>124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6" t="s">
        <v>80</v>
      </c>
      <c r="BK212" s="222">
        <f>ROUND(I212*H212,2)</f>
        <v>0</v>
      </c>
      <c r="BL212" s="16" t="s">
        <v>217</v>
      </c>
      <c r="BM212" s="221" t="s">
        <v>299</v>
      </c>
    </row>
    <row r="213" s="2" customFormat="1">
      <c r="A213" s="37"/>
      <c r="B213" s="38"/>
      <c r="C213" s="39"/>
      <c r="D213" s="223" t="s">
        <v>133</v>
      </c>
      <c r="E213" s="39"/>
      <c r="F213" s="224" t="s">
        <v>300</v>
      </c>
      <c r="G213" s="39"/>
      <c r="H213" s="39"/>
      <c r="I213" s="225"/>
      <c r="J213" s="39"/>
      <c r="K213" s="39"/>
      <c r="L213" s="43"/>
      <c r="M213" s="226"/>
      <c r="N213" s="227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133</v>
      </c>
      <c r="AU213" s="16" t="s">
        <v>82</v>
      </c>
    </row>
    <row r="214" s="13" customFormat="1">
      <c r="A214" s="13"/>
      <c r="B214" s="228"/>
      <c r="C214" s="229"/>
      <c r="D214" s="230" t="s">
        <v>135</v>
      </c>
      <c r="E214" s="231" t="s">
        <v>1</v>
      </c>
      <c r="F214" s="232" t="s">
        <v>198</v>
      </c>
      <c r="G214" s="229"/>
      <c r="H214" s="233">
        <v>137.30000000000001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135</v>
      </c>
      <c r="AU214" s="239" t="s">
        <v>82</v>
      </c>
      <c r="AV214" s="13" t="s">
        <v>82</v>
      </c>
      <c r="AW214" s="13" t="s">
        <v>32</v>
      </c>
      <c r="AX214" s="13" t="s">
        <v>80</v>
      </c>
      <c r="AY214" s="239" t="s">
        <v>124</v>
      </c>
    </row>
    <row r="215" s="2" customFormat="1" ht="49.05" customHeight="1">
      <c r="A215" s="37"/>
      <c r="B215" s="38"/>
      <c r="C215" s="240" t="s">
        <v>301</v>
      </c>
      <c r="D215" s="240" t="s">
        <v>282</v>
      </c>
      <c r="E215" s="241" t="s">
        <v>302</v>
      </c>
      <c r="F215" s="242" t="s">
        <v>303</v>
      </c>
      <c r="G215" s="243" t="s">
        <v>173</v>
      </c>
      <c r="H215" s="244">
        <v>160.023</v>
      </c>
      <c r="I215" s="245"/>
      <c r="J215" s="246">
        <f>ROUND(I215*H215,2)</f>
        <v>0</v>
      </c>
      <c r="K215" s="242" t="s">
        <v>130</v>
      </c>
      <c r="L215" s="247"/>
      <c r="M215" s="248" t="s">
        <v>1</v>
      </c>
      <c r="N215" s="249" t="s">
        <v>40</v>
      </c>
      <c r="O215" s="90"/>
      <c r="P215" s="219">
        <f>O215*H215</f>
        <v>0</v>
      </c>
      <c r="Q215" s="219">
        <v>0.0054000000000000003</v>
      </c>
      <c r="R215" s="219">
        <f>Q215*H215</f>
        <v>0.86412420000000001</v>
      </c>
      <c r="S215" s="219">
        <v>0</v>
      </c>
      <c r="T215" s="22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1" t="s">
        <v>285</v>
      </c>
      <c r="AT215" s="221" t="s">
        <v>282</v>
      </c>
      <c r="AU215" s="221" t="s">
        <v>82</v>
      </c>
      <c r="AY215" s="16" t="s">
        <v>124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6" t="s">
        <v>80</v>
      </c>
      <c r="BK215" s="222">
        <f>ROUND(I215*H215,2)</f>
        <v>0</v>
      </c>
      <c r="BL215" s="16" t="s">
        <v>217</v>
      </c>
      <c r="BM215" s="221" t="s">
        <v>304</v>
      </c>
    </row>
    <row r="216" s="13" customFormat="1">
      <c r="A216" s="13"/>
      <c r="B216" s="228"/>
      <c r="C216" s="229"/>
      <c r="D216" s="230" t="s">
        <v>135</v>
      </c>
      <c r="E216" s="231" t="s">
        <v>1</v>
      </c>
      <c r="F216" s="232" t="s">
        <v>305</v>
      </c>
      <c r="G216" s="229"/>
      <c r="H216" s="233">
        <v>160.023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135</v>
      </c>
      <c r="AU216" s="239" t="s">
        <v>82</v>
      </c>
      <c r="AV216" s="13" t="s">
        <v>82</v>
      </c>
      <c r="AW216" s="13" t="s">
        <v>32</v>
      </c>
      <c r="AX216" s="13" t="s">
        <v>80</v>
      </c>
      <c r="AY216" s="239" t="s">
        <v>124</v>
      </c>
    </row>
    <row r="217" s="2" customFormat="1" ht="24.15" customHeight="1">
      <c r="A217" s="37"/>
      <c r="B217" s="38"/>
      <c r="C217" s="210" t="s">
        <v>285</v>
      </c>
      <c r="D217" s="210" t="s">
        <v>126</v>
      </c>
      <c r="E217" s="211" t="s">
        <v>306</v>
      </c>
      <c r="F217" s="212" t="s">
        <v>307</v>
      </c>
      <c r="G217" s="213" t="s">
        <v>173</v>
      </c>
      <c r="H217" s="214">
        <v>12.685000000000001</v>
      </c>
      <c r="I217" s="215"/>
      <c r="J217" s="216">
        <f>ROUND(I217*H217,2)</f>
        <v>0</v>
      </c>
      <c r="K217" s="212" t="s">
        <v>130</v>
      </c>
      <c r="L217" s="43"/>
      <c r="M217" s="217" t="s">
        <v>1</v>
      </c>
      <c r="N217" s="218" t="s">
        <v>40</v>
      </c>
      <c r="O217" s="90"/>
      <c r="P217" s="219">
        <f>O217*H217</f>
        <v>0</v>
      </c>
      <c r="Q217" s="219">
        <v>0.00040000000000000002</v>
      </c>
      <c r="R217" s="219">
        <f>Q217*H217</f>
        <v>0.0050740000000000004</v>
      </c>
      <c r="S217" s="219">
        <v>0</v>
      </c>
      <c r="T217" s="22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1" t="s">
        <v>217</v>
      </c>
      <c r="AT217" s="221" t="s">
        <v>126</v>
      </c>
      <c r="AU217" s="221" t="s">
        <v>82</v>
      </c>
      <c r="AY217" s="16" t="s">
        <v>124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6" t="s">
        <v>80</v>
      </c>
      <c r="BK217" s="222">
        <f>ROUND(I217*H217,2)</f>
        <v>0</v>
      </c>
      <c r="BL217" s="16" t="s">
        <v>217</v>
      </c>
      <c r="BM217" s="221" t="s">
        <v>308</v>
      </c>
    </row>
    <row r="218" s="2" customFormat="1">
      <c r="A218" s="37"/>
      <c r="B218" s="38"/>
      <c r="C218" s="39"/>
      <c r="D218" s="223" t="s">
        <v>133</v>
      </c>
      <c r="E218" s="39"/>
      <c r="F218" s="224" t="s">
        <v>309</v>
      </c>
      <c r="G218" s="39"/>
      <c r="H218" s="39"/>
      <c r="I218" s="225"/>
      <c r="J218" s="39"/>
      <c r="K218" s="39"/>
      <c r="L218" s="43"/>
      <c r="M218" s="226"/>
      <c r="N218" s="227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133</v>
      </c>
      <c r="AU218" s="16" t="s">
        <v>82</v>
      </c>
    </row>
    <row r="219" s="13" customFormat="1">
      <c r="A219" s="13"/>
      <c r="B219" s="228"/>
      <c r="C219" s="229"/>
      <c r="D219" s="230" t="s">
        <v>135</v>
      </c>
      <c r="E219" s="231" t="s">
        <v>1</v>
      </c>
      <c r="F219" s="232" t="s">
        <v>176</v>
      </c>
      <c r="G219" s="229"/>
      <c r="H219" s="233">
        <v>12.685000000000001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135</v>
      </c>
      <c r="AU219" s="239" t="s">
        <v>82</v>
      </c>
      <c r="AV219" s="13" t="s">
        <v>82</v>
      </c>
      <c r="AW219" s="13" t="s">
        <v>32</v>
      </c>
      <c r="AX219" s="13" t="s">
        <v>80</v>
      </c>
      <c r="AY219" s="239" t="s">
        <v>124</v>
      </c>
    </row>
    <row r="220" s="2" customFormat="1" ht="49.05" customHeight="1">
      <c r="A220" s="37"/>
      <c r="B220" s="38"/>
      <c r="C220" s="240" t="s">
        <v>310</v>
      </c>
      <c r="D220" s="240" t="s">
        <v>282</v>
      </c>
      <c r="E220" s="241" t="s">
        <v>302</v>
      </c>
      <c r="F220" s="242" t="s">
        <v>303</v>
      </c>
      <c r="G220" s="243" t="s">
        <v>173</v>
      </c>
      <c r="H220" s="244">
        <v>15.488</v>
      </c>
      <c r="I220" s="245"/>
      <c r="J220" s="246">
        <f>ROUND(I220*H220,2)</f>
        <v>0</v>
      </c>
      <c r="K220" s="242" t="s">
        <v>130</v>
      </c>
      <c r="L220" s="247"/>
      <c r="M220" s="248" t="s">
        <v>1</v>
      </c>
      <c r="N220" s="249" t="s">
        <v>40</v>
      </c>
      <c r="O220" s="90"/>
      <c r="P220" s="219">
        <f>O220*H220</f>
        <v>0</v>
      </c>
      <c r="Q220" s="219">
        <v>0.0054000000000000003</v>
      </c>
      <c r="R220" s="219">
        <f>Q220*H220</f>
        <v>0.083635200000000007</v>
      </c>
      <c r="S220" s="219">
        <v>0</v>
      </c>
      <c r="T220" s="22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1" t="s">
        <v>285</v>
      </c>
      <c r="AT220" s="221" t="s">
        <v>282</v>
      </c>
      <c r="AU220" s="221" t="s">
        <v>82</v>
      </c>
      <c r="AY220" s="16" t="s">
        <v>124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6" t="s">
        <v>80</v>
      </c>
      <c r="BK220" s="222">
        <f>ROUND(I220*H220,2)</f>
        <v>0</v>
      </c>
      <c r="BL220" s="16" t="s">
        <v>217</v>
      </c>
      <c r="BM220" s="221" t="s">
        <v>311</v>
      </c>
    </row>
    <row r="221" s="13" customFormat="1">
      <c r="A221" s="13"/>
      <c r="B221" s="228"/>
      <c r="C221" s="229"/>
      <c r="D221" s="230" t="s">
        <v>135</v>
      </c>
      <c r="E221" s="231" t="s">
        <v>1</v>
      </c>
      <c r="F221" s="232" t="s">
        <v>312</v>
      </c>
      <c r="G221" s="229"/>
      <c r="H221" s="233">
        <v>15.488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135</v>
      </c>
      <c r="AU221" s="239" t="s">
        <v>82</v>
      </c>
      <c r="AV221" s="13" t="s">
        <v>82</v>
      </c>
      <c r="AW221" s="13" t="s">
        <v>32</v>
      </c>
      <c r="AX221" s="13" t="s">
        <v>80</v>
      </c>
      <c r="AY221" s="239" t="s">
        <v>124</v>
      </c>
    </row>
    <row r="222" s="2" customFormat="1" ht="24.15" customHeight="1">
      <c r="A222" s="37"/>
      <c r="B222" s="38"/>
      <c r="C222" s="210" t="s">
        <v>313</v>
      </c>
      <c r="D222" s="210" t="s">
        <v>126</v>
      </c>
      <c r="E222" s="211" t="s">
        <v>314</v>
      </c>
      <c r="F222" s="212" t="s">
        <v>315</v>
      </c>
      <c r="G222" s="213" t="s">
        <v>153</v>
      </c>
      <c r="H222" s="214">
        <v>1.0569999999999999</v>
      </c>
      <c r="I222" s="215"/>
      <c r="J222" s="216">
        <f>ROUND(I222*H222,2)</f>
        <v>0</v>
      </c>
      <c r="K222" s="212" t="s">
        <v>130</v>
      </c>
      <c r="L222" s="43"/>
      <c r="M222" s="217" t="s">
        <v>1</v>
      </c>
      <c r="N222" s="218" t="s">
        <v>40</v>
      </c>
      <c r="O222" s="90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1" t="s">
        <v>217</v>
      </c>
      <c r="AT222" s="221" t="s">
        <v>126</v>
      </c>
      <c r="AU222" s="221" t="s">
        <v>82</v>
      </c>
      <c r="AY222" s="16" t="s">
        <v>124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80</v>
      </c>
      <c r="BK222" s="222">
        <f>ROUND(I222*H222,2)</f>
        <v>0</v>
      </c>
      <c r="BL222" s="16" t="s">
        <v>217</v>
      </c>
      <c r="BM222" s="221" t="s">
        <v>316</v>
      </c>
    </row>
    <row r="223" s="2" customFormat="1">
      <c r="A223" s="37"/>
      <c r="B223" s="38"/>
      <c r="C223" s="39"/>
      <c r="D223" s="223" t="s">
        <v>133</v>
      </c>
      <c r="E223" s="39"/>
      <c r="F223" s="224" t="s">
        <v>317</v>
      </c>
      <c r="G223" s="39"/>
      <c r="H223" s="39"/>
      <c r="I223" s="225"/>
      <c r="J223" s="39"/>
      <c r="K223" s="39"/>
      <c r="L223" s="43"/>
      <c r="M223" s="226"/>
      <c r="N223" s="227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133</v>
      </c>
      <c r="AU223" s="16" t="s">
        <v>82</v>
      </c>
    </row>
    <row r="224" s="12" customFormat="1" ht="22.8" customHeight="1">
      <c r="A224" s="12"/>
      <c r="B224" s="194"/>
      <c r="C224" s="195"/>
      <c r="D224" s="196" t="s">
        <v>74</v>
      </c>
      <c r="E224" s="208" t="s">
        <v>318</v>
      </c>
      <c r="F224" s="208" t="s">
        <v>319</v>
      </c>
      <c r="G224" s="195"/>
      <c r="H224" s="195"/>
      <c r="I224" s="198"/>
      <c r="J224" s="209">
        <f>BK224</f>
        <v>0</v>
      </c>
      <c r="K224" s="195"/>
      <c r="L224" s="200"/>
      <c r="M224" s="201"/>
      <c r="N224" s="202"/>
      <c r="O224" s="202"/>
      <c r="P224" s="203">
        <f>P225</f>
        <v>0</v>
      </c>
      <c r="Q224" s="202"/>
      <c r="R224" s="203">
        <f>R225</f>
        <v>0</v>
      </c>
      <c r="S224" s="202"/>
      <c r="T224" s="204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5" t="s">
        <v>82</v>
      </c>
      <c r="AT224" s="206" t="s">
        <v>74</v>
      </c>
      <c r="AU224" s="206" t="s">
        <v>80</v>
      </c>
      <c r="AY224" s="205" t="s">
        <v>124</v>
      </c>
      <c r="BK224" s="207">
        <f>BK225</f>
        <v>0</v>
      </c>
    </row>
    <row r="225" s="2" customFormat="1" ht="24.15" customHeight="1">
      <c r="A225" s="37"/>
      <c r="B225" s="38"/>
      <c r="C225" s="210" t="s">
        <v>320</v>
      </c>
      <c r="D225" s="210" t="s">
        <v>126</v>
      </c>
      <c r="E225" s="211" t="s">
        <v>321</v>
      </c>
      <c r="F225" s="212" t="s">
        <v>322</v>
      </c>
      <c r="G225" s="213" t="s">
        <v>226</v>
      </c>
      <c r="H225" s="214">
        <v>6</v>
      </c>
      <c r="I225" s="215"/>
      <c r="J225" s="216">
        <f>ROUND(I225*H225,2)</f>
        <v>0</v>
      </c>
      <c r="K225" s="212" t="s">
        <v>1</v>
      </c>
      <c r="L225" s="43"/>
      <c r="M225" s="217" t="s">
        <v>1</v>
      </c>
      <c r="N225" s="218" t="s">
        <v>40</v>
      </c>
      <c r="O225" s="90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1" t="s">
        <v>217</v>
      </c>
      <c r="AT225" s="221" t="s">
        <v>126</v>
      </c>
      <c r="AU225" s="221" t="s">
        <v>82</v>
      </c>
      <c r="AY225" s="16" t="s">
        <v>124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6" t="s">
        <v>80</v>
      </c>
      <c r="BK225" s="222">
        <f>ROUND(I225*H225,2)</f>
        <v>0</v>
      </c>
      <c r="BL225" s="16" t="s">
        <v>217</v>
      </c>
      <c r="BM225" s="221" t="s">
        <v>323</v>
      </c>
    </row>
    <row r="226" s="12" customFormat="1" ht="22.8" customHeight="1">
      <c r="A226" s="12"/>
      <c r="B226" s="194"/>
      <c r="C226" s="195"/>
      <c r="D226" s="196" t="s">
        <v>74</v>
      </c>
      <c r="E226" s="208" t="s">
        <v>324</v>
      </c>
      <c r="F226" s="208" t="s">
        <v>325</v>
      </c>
      <c r="G226" s="195"/>
      <c r="H226" s="195"/>
      <c r="I226" s="198"/>
      <c r="J226" s="209">
        <f>BK226</f>
        <v>0</v>
      </c>
      <c r="K226" s="195"/>
      <c r="L226" s="200"/>
      <c r="M226" s="201"/>
      <c r="N226" s="202"/>
      <c r="O226" s="202"/>
      <c r="P226" s="203">
        <f>SUM(P227:P248)</f>
        <v>0</v>
      </c>
      <c r="Q226" s="202"/>
      <c r="R226" s="203">
        <f>SUM(R227:R248)</f>
        <v>0.1188052</v>
      </c>
      <c r="S226" s="202"/>
      <c r="T226" s="204">
        <f>SUM(T227:T248)</f>
        <v>2.3780360000000003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5" t="s">
        <v>82</v>
      </c>
      <c r="AT226" s="206" t="s">
        <v>74</v>
      </c>
      <c r="AU226" s="206" t="s">
        <v>80</v>
      </c>
      <c r="AY226" s="205" t="s">
        <v>124</v>
      </c>
      <c r="BK226" s="207">
        <f>SUM(BK227:BK248)</f>
        <v>0</v>
      </c>
    </row>
    <row r="227" s="2" customFormat="1" ht="24.15" customHeight="1">
      <c r="A227" s="37"/>
      <c r="B227" s="38"/>
      <c r="C227" s="210" t="s">
        <v>326</v>
      </c>
      <c r="D227" s="210" t="s">
        <v>126</v>
      </c>
      <c r="E227" s="211" t="s">
        <v>327</v>
      </c>
      <c r="F227" s="212" t="s">
        <v>328</v>
      </c>
      <c r="G227" s="213" t="s">
        <v>161</v>
      </c>
      <c r="H227" s="214">
        <v>10.800000000000001</v>
      </c>
      <c r="I227" s="215"/>
      <c r="J227" s="216">
        <f>ROUND(I227*H227,2)</f>
        <v>0</v>
      </c>
      <c r="K227" s="212" t="s">
        <v>130</v>
      </c>
      <c r="L227" s="43"/>
      <c r="M227" s="217" t="s">
        <v>1</v>
      </c>
      <c r="N227" s="218" t="s">
        <v>40</v>
      </c>
      <c r="O227" s="90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1" t="s">
        <v>217</v>
      </c>
      <c r="AT227" s="221" t="s">
        <v>126</v>
      </c>
      <c r="AU227" s="221" t="s">
        <v>82</v>
      </c>
      <c r="AY227" s="16" t="s">
        <v>124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6" t="s">
        <v>80</v>
      </c>
      <c r="BK227" s="222">
        <f>ROUND(I227*H227,2)</f>
        <v>0</v>
      </c>
      <c r="BL227" s="16" t="s">
        <v>217</v>
      </c>
      <c r="BM227" s="221" t="s">
        <v>329</v>
      </c>
    </row>
    <row r="228" s="2" customFormat="1">
      <c r="A228" s="37"/>
      <c r="B228" s="38"/>
      <c r="C228" s="39"/>
      <c r="D228" s="223" t="s">
        <v>133</v>
      </c>
      <c r="E228" s="39"/>
      <c r="F228" s="224" t="s">
        <v>330</v>
      </c>
      <c r="G228" s="39"/>
      <c r="H228" s="39"/>
      <c r="I228" s="225"/>
      <c r="J228" s="39"/>
      <c r="K228" s="39"/>
      <c r="L228" s="43"/>
      <c r="M228" s="226"/>
      <c r="N228" s="227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133</v>
      </c>
      <c r="AU228" s="16" t="s">
        <v>82</v>
      </c>
    </row>
    <row r="229" s="13" customFormat="1">
      <c r="A229" s="13"/>
      <c r="B229" s="228"/>
      <c r="C229" s="229"/>
      <c r="D229" s="230" t="s">
        <v>135</v>
      </c>
      <c r="E229" s="231" t="s">
        <v>1</v>
      </c>
      <c r="F229" s="232" t="s">
        <v>331</v>
      </c>
      <c r="G229" s="229"/>
      <c r="H229" s="233">
        <v>10.800000000000001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135</v>
      </c>
      <c r="AU229" s="239" t="s">
        <v>82</v>
      </c>
      <c r="AV229" s="13" t="s">
        <v>82</v>
      </c>
      <c r="AW229" s="13" t="s">
        <v>32</v>
      </c>
      <c r="AX229" s="13" t="s">
        <v>80</v>
      </c>
      <c r="AY229" s="239" t="s">
        <v>124</v>
      </c>
    </row>
    <row r="230" s="2" customFormat="1" ht="21.75" customHeight="1">
      <c r="A230" s="37"/>
      <c r="B230" s="38"/>
      <c r="C230" s="240" t="s">
        <v>332</v>
      </c>
      <c r="D230" s="240" t="s">
        <v>282</v>
      </c>
      <c r="E230" s="241" t="s">
        <v>333</v>
      </c>
      <c r="F230" s="242" t="s">
        <v>334</v>
      </c>
      <c r="G230" s="243" t="s">
        <v>129</v>
      </c>
      <c r="H230" s="244">
        <v>0.104</v>
      </c>
      <c r="I230" s="245"/>
      <c r="J230" s="246">
        <f>ROUND(I230*H230,2)</f>
        <v>0</v>
      </c>
      <c r="K230" s="242" t="s">
        <v>130</v>
      </c>
      <c r="L230" s="247"/>
      <c r="M230" s="248" t="s">
        <v>1</v>
      </c>
      <c r="N230" s="249" t="s">
        <v>40</v>
      </c>
      <c r="O230" s="90"/>
      <c r="P230" s="219">
        <f>O230*H230</f>
        <v>0</v>
      </c>
      <c r="Q230" s="219">
        <v>0.55000000000000004</v>
      </c>
      <c r="R230" s="219">
        <f>Q230*H230</f>
        <v>0.057200000000000001</v>
      </c>
      <c r="S230" s="219">
        <v>0</v>
      </c>
      <c r="T230" s="22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1" t="s">
        <v>285</v>
      </c>
      <c r="AT230" s="221" t="s">
        <v>282</v>
      </c>
      <c r="AU230" s="221" t="s">
        <v>82</v>
      </c>
      <c r="AY230" s="16" t="s">
        <v>124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6" t="s">
        <v>80</v>
      </c>
      <c r="BK230" s="222">
        <f>ROUND(I230*H230,2)</f>
        <v>0</v>
      </c>
      <c r="BL230" s="16" t="s">
        <v>217</v>
      </c>
      <c r="BM230" s="221" t="s">
        <v>335</v>
      </c>
    </row>
    <row r="231" s="13" customFormat="1">
      <c r="A231" s="13"/>
      <c r="B231" s="228"/>
      <c r="C231" s="229"/>
      <c r="D231" s="230" t="s">
        <v>135</v>
      </c>
      <c r="E231" s="231" t="s">
        <v>1</v>
      </c>
      <c r="F231" s="232" t="s">
        <v>336</v>
      </c>
      <c r="G231" s="229"/>
      <c r="H231" s="233">
        <v>0.104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135</v>
      </c>
      <c r="AU231" s="239" t="s">
        <v>82</v>
      </c>
      <c r="AV231" s="13" t="s">
        <v>82</v>
      </c>
      <c r="AW231" s="13" t="s">
        <v>32</v>
      </c>
      <c r="AX231" s="13" t="s">
        <v>80</v>
      </c>
      <c r="AY231" s="239" t="s">
        <v>124</v>
      </c>
    </row>
    <row r="232" s="2" customFormat="1" ht="33" customHeight="1">
      <c r="A232" s="37"/>
      <c r="B232" s="38"/>
      <c r="C232" s="210" t="s">
        <v>337</v>
      </c>
      <c r="D232" s="210" t="s">
        <v>126</v>
      </c>
      <c r="E232" s="211" t="s">
        <v>338</v>
      </c>
      <c r="F232" s="212" t="s">
        <v>339</v>
      </c>
      <c r="G232" s="213" t="s">
        <v>161</v>
      </c>
      <c r="H232" s="214">
        <v>4</v>
      </c>
      <c r="I232" s="215"/>
      <c r="J232" s="216">
        <f>ROUND(I232*H232,2)</f>
        <v>0</v>
      </c>
      <c r="K232" s="212" t="s">
        <v>130</v>
      </c>
      <c r="L232" s="43"/>
      <c r="M232" s="217" t="s">
        <v>1</v>
      </c>
      <c r="N232" s="218" t="s">
        <v>40</v>
      </c>
      <c r="O232" s="90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1" t="s">
        <v>217</v>
      </c>
      <c r="AT232" s="221" t="s">
        <v>126</v>
      </c>
      <c r="AU232" s="221" t="s">
        <v>82</v>
      </c>
      <c r="AY232" s="16" t="s">
        <v>124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6" t="s">
        <v>80</v>
      </c>
      <c r="BK232" s="222">
        <f>ROUND(I232*H232,2)</f>
        <v>0</v>
      </c>
      <c r="BL232" s="16" t="s">
        <v>217</v>
      </c>
      <c r="BM232" s="221" t="s">
        <v>340</v>
      </c>
    </row>
    <row r="233" s="2" customFormat="1">
      <c r="A233" s="37"/>
      <c r="B233" s="38"/>
      <c r="C233" s="39"/>
      <c r="D233" s="223" t="s">
        <v>133</v>
      </c>
      <c r="E233" s="39"/>
      <c r="F233" s="224" t="s">
        <v>341</v>
      </c>
      <c r="G233" s="39"/>
      <c r="H233" s="39"/>
      <c r="I233" s="225"/>
      <c r="J233" s="39"/>
      <c r="K233" s="39"/>
      <c r="L233" s="43"/>
      <c r="M233" s="226"/>
      <c r="N233" s="227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133</v>
      </c>
      <c r="AU233" s="16" t="s">
        <v>82</v>
      </c>
    </row>
    <row r="234" s="13" customFormat="1">
      <c r="A234" s="13"/>
      <c r="B234" s="228"/>
      <c r="C234" s="229"/>
      <c r="D234" s="230" t="s">
        <v>135</v>
      </c>
      <c r="E234" s="231" t="s">
        <v>1</v>
      </c>
      <c r="F234" s="232" t="s">
        <v>342</v>
      </c>
      <c r="G234" s="229"/>
      <c r="H234" s="233">
        <v>4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135</v>
      </c>
      <c r="AU234" s="239" t="s">
        <v>82</v>
      </c>
      <c r="AV234" s="13" t="s">
        <v>82</v>
      </c>
      <c r="AW234" s="13" t="s">
        <v>32</v>
      </c>
      <c r="AX234" s="13" t="s">
        <v>80</v>
      </c>
      <c r="AY234" s="239" t="s">
        <v>124</v>
      </c>
    </row>
    <row r="235" s="2" customFormat="1" ht="21.75" customHeight="1">
      <c r="A235" s="37"/>
      <c r="B235" s="38"/>
      <c r="C235" s="240" t="s">
        <v>343</v>
      </c>
      <c r="D235" s="240" t="s">
        <v>282</v>
      </c>
      <c r="E235" s="241" t="s">
        <v>344</v>
      </c>
      <c r="F235" s="242" t="s">
        <v>345</v>
      </c>
      <c r="G235" s="243" t="s">
        <v>129</v>
      </c>
      <c r="H235" s="244">
        <v>0.10100000000000001</v>
      </c>
      <c r="I235" s="245"/>
      <c r="J235" s="246">
        <f>ROUND(I235*H235,2)</f>
        <v>0</v>
      </c>
      <c r="K235" s="242" t="s">
        <v>130</v>
      </c>
      <c r="L235" s="247"/>
      <c r="M235" s="248" t="s">
        <v>1</v>
      </c>
      <c r="N235" s="249" t="s">
        <v>40</v>
      </c>
      <c r="O235" s="90"/>
      <c r="P235" s="219">
        <f>O235*H235</f>
        <v>0</v>
      </c>
      <c r="Q235" s="219">
        <v>0.55000000000000004</v>
      </c>
      <c r="R235" s="219">
        <f>Q235*H235</f>
        <v>0.055550000000000009</v>
      </c>
      <c r="S235" s="219">
        <v>0</v>
      </c>
      <c r="T235" s="22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1" t="s">
        <v>285</v>
      </c>
      <c r="AT235" s="221" t="s">
        <v>282</v>
      </c>
      <c r="AU235" s="221" t="s">
        <v>82</v>
      </c>
      <c r="AY235" s="16" t="s">
        <v>124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6" t="s">
        <v>80</v>
      </c>
      <c r="BK235" s="222">
        <f>ROUND(I235*H235,2)</f>
        <v>0</v>
      </c>
      <c r="BL235" s="16" t="s">
        <v>217</v>
      </c>
      <c r="BM235" s="221" t="s">
        <v>346</v>
      </c>
    </row>
    <row r="236" s="13" customFormat="1">
      <c r="A236" s="13"/>
      <c r="B236" s="228"/>
      <c r="C236" s="229"/>
      <c r="D236" s="230" t="s">
        <v>135</v>
      </c>
      <c r="E236" s="231" t="s">
        <v>1</v>
      </c>
      <c r="F236" s="232" t="s">
        <v>347</v>
      </c>
      <c r="G236" s="229"/>
      <c r="H236" s="233">
        <v>0.10100000000000001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135</v>
      </c>
      <c r="AU236" s="239" t="s">
        <v>82</v>
      </c>
      <c r="AV236" s="13" t="s">
        <v>82</v>
      </c>
      <c r="AW236" s="13" t="s">
        <v>32</v>
      </c>
      <c r="AX236" s="13" t="s">
        <v>80</v>
      </c>
      <c r="AY236" s="239" t="s">
        <v>124</v>
      </c>
    </row>
    <row r="237" s="2" customFormat="1" ht="24.15" customHeight="1">
      <c r="A237" s="37"/>
      <c r="B237" s="38"/>
      <c r="C237" s="210" t="s">
        <v>348</v>
      </c>
      <c r="D237" s="210" t="s">
        <v>126</v>
      </c>
      <c r="E237" s="211" t="s">
        <v>349</v>
      </c>
      <c r="F237" s="212" t="s">
        <v>350</v>
      </c>
      <c r="G237" s="213" t="s">
        <v>129</v>
      </c>
      <c r="H237" s="214">
        <v>0.20499999999999999</v>
      </c>
      <c r="I237" s="215"/>
      <c r="J237" s="216">
        <f>ROUND(I237*H237,2)</f>
        <v>0</v>
      </c>
      <c r="K237" s="212" t="s">
        <v>130</v>
      </c>
      <c r="L237" s="43"/>
      <c r="M237" s="217" t="s">
        <v>1</v>
      </c>
      <c r="N237" s="218" t="s">
        <v>40</v>
      </c>
      <c r="O237" s="90"/>
      <c r="P237" s="219">
        <f>O237*H237</f>
        <v>0</v>
      </c>
      <c r="Q237" s="219">
        <v>0.022839999999999999</v>
      </c>
      <c r="R237" s="219">
        <f>Q237*H237</f>
        <v>0.0046821999999999992</v>
      </c>
      <c r="S237" s="219">
        <v>0</v>
      </c>
      <c r="T237" s="22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1" t="s">
        <v>217</v>
      </c>
      <c r="AT237" s="221" t="s">
        <v>126</v>
      </c>
      <c r="AU237" s="221" t="s">
        <v>82</v>
      </c>
      <c r="AY237" s="16" t="s">
        <v>124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6" t="s">
        <v>80</v>
      </c>
      <c r="BK237" s="222">
        <f>ROUND(I237*H237,2)</f>
        <v>0</v>
      </c>
      <c r="BL237" s="16" t="s">
        <v>217</v>
      </c>
      <c r="BM237" s="221" t="s">
        <v>351</v>
      </c>
    </row>
    <row r="238" s="2" customFormat="1">
      <c r="A238" s="37"/>
      <c r="B238" s="38"/>
      <c r="C238" s="39"/>
      <c r="D238" s="223" t="s">
        <v>133</v>
      </c>
      <c r="E238" s="39"/>
      <c r="F238" s="224" t="s">
        <v>352</v>
      </c>
      <c r="G238" s="39"/>
      <c r="H238" s="39"/>
      <c r="I238" s="225"/>
      <c r="J238" s="39"/>
      <c r="K238" s="39"/>
      <c r="L238" s="43"/>
      <c r="M238" s="226"/>
      <c r="N238" s="227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133</v>
      </c>
      <c r="AU238" s="16" t="s">
        <v>82</v>
      </c>
    </row>
    <row r="239" s="13" customFormat="1">
      <c r="A239" s="13"/>
      <c r="B239" s="228"/>
      <c r="C239" s="229"/>
      <c r="D239" s="230" t="s">
        <v>135</v>
      </c>
      <c r="E239" s="231" t="s">
        <v>1</v>
      </c>
      <c r="F239" s="232" t="s">
        <v>353</v>
      </c>
      <c r="G239" s="229"/>
      <c r="H239" s="233">
        <v>0.20499999999999999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135</v>
      </c>
      <c r="AU239" s="239" t="s">
        <v>82</v>
      </c>
      <c r="AV239" s="13" t="s">
        <v>82</v>
      </c>
      <c r="AW239" s="13" t="s">
        <v>32</v>
      </c>
      <c r="AX239" s="13" t="s">
        <v>80</v>
      </c>
      <c r="AY239" s="239" t="s">
        <v>124</v>
      </c>
    </row>
    <row r="240" s="2" customFormat="1" ht="24.15" customHeight="1">
      <c r="A240" s="37"/>
      <c r="B240" s="38"/>
      <c r="C240" s="210" t="s">
        <v>354</v>
      </c>
      <c r="D240" s="210" t="s">
        <v>126</v>
      </c>
      <c r="E240" s="211" t="s">
        <v>355</v>
      </c>
      <c r="F240" s="212" t="s">
        <v>356</v>
      </c>
      <c r="G240" s="213" t="s">
        <v>173</v>
      </c>
      <c r="H240" s="214">
        <v>137.30000000000001</v>
      </c>
      <c r="I240" s="215"/>
      <c r="J240" s="216">
        <f>ROUND(I240*H240,2)</f>
        <v>0</v>
      </c>
      <c r="K240" s="212" t="s">
        <v>1</v>
      </c>
      <c r="L240" s="43"/>
      <c r="M240" s="217" t="s">
        <v>1</v>
      </c>
      <c r="N240" s="218" t="s">
        <v>40</v>
      </c>
      <c r="O240" s="90"/>
      <c r="P240" s="219">
        <f>O240*H240</f>
        <v>0</v>
      </c>
      <c r="Q240" s="219">
        <v>1.0000000000000001E-05</v>
      </c>
      <c r="R240" s="219">
        <f>Q240*H240</f>
        <v>0.0013730000000000003</v>
      </c>
      <c r="S240" s="219">
        <v>0</v>
      </c>
      <c r="T240" s="22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1" t="s">
        <v>217</v>
      </c>
      <c r="AT240" s="221" t="s">
        <v>126</v>
      </c>
      <c r="AU240" s="221" t="s">
        <v>82</v>
      </c>
      <c r="AY240" s="16" t="s">
        <v>124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6" t="s">
        <v>80</v>
      </c>
      <c r="BK240" s="222">
        <f>ROUND(I240*H240,2)</f>
        <v>0</v>
      </c>
      <c r="BL240" s="16" t="s">
        <v>217</v>
      </c>
      <c r="BM240" s="221" t="s">
        <v>357</v>
      </c>
    </row>
    <row r="241" s="2" customFormat="1" ht="16.5" customHeight="1">
      <c r="A241" s="37"/>
      <c r="B241" s="38"/>
      <c r="C241" s="210" t="s">
        <v>358</v>
      </c>
      <c r="D241" s="210" t="s">
        <v>126</v>
      </c>
      <c r="E241" s="211" t="s">
        <v>359</v>
      </c>
      <c r="F241" s="212" t="s">
        <v>360</v>
      </c>
      <c r="G241" s="213" t="s">
        <v>173</v>
      </c>
      <c r="H241" s="214">
        <v>137.30000000000001</v>
      </c>
      <c r="I241" s="215"/>
      <c r="J241" s="216">
        <f>ROUND(I241*H241,2)</f>
        <v>0</v>
      </c>
      <c r="K241" s="212" t="s">
        <v>130</v>
      </c>
      <c r="L241" s="43"/>
      <c r="M241" s="217" t="s">
        <v>1</v>
      </c>
      <c r="N241" s="218" t="s">
        <v>40</v>
      </c>
      <c r="O241" s="90"/>
      <c r="P241" s="219">
        <f>O241*H241</f>
        <v>0</v>
      </c>
      <c r="Q241" s="219">
        <v>0</v>
      </c>
      <c r="R241" s="219">
        <f>Q241*H241</f>
        <v>0</v>
      </c>
      <c r="S241" s="219">
        <v>0.00132</v>
      </c>
      <c r="T241" s="220">
        <f>S241*H241</f>
        <v>0.18123600000000001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1" t="s">
        <v>217</v>
      </c>
      <c r="AT241" s="221" t="s">
        <v>126</v>
      </c>
      <c r="AU241" s="221" t="s">
        <v>82</v>
      </c>
      <c r="AY241" s="16" t="s">
        <v>124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6" t="s">
        <v>80</v>
      </c>
      <c r="BK241" s="222">
        <f>ROUND(I241*H241,2)</f>
        <v>0</v>
      </c>
      <c r="BL241" s="16" t="s">
        <v>217</v>
      </c>
      <c r="BM241" s="221" t="s">
        <v>361</v>
      </c>
    </row>
    <row r="242" s="2" customFormat="1">
      <c r="A242" s="37"/>
      <c r="B242" s="38"/>
      <c r="C242" s="39"/>
      <c r="D242" s="223" t="s">
        <v>133</v>
      </c>
      <c r="E242" s="39"/>
      <c r="F242" s="224" t="s">
        <v>362</v>
      </c>
      <c r="G242" s="39"/>
      <c r="H242" s="39"/>
      <c r="I242" s="225"/>
      <c r="J242" s="39"/>
      <c r="K242" s="39"/>
      <c r="L242" s="43"/>
      <c r="M242" s="226"/>
      <c r="N242" s="227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133</v>
      </c>
      <c r="AU242" s="16" t="s">
        <v>82</v>
      </c>
    </row>
    <row r="243" s="13" customFormat="1">
      <c r="A243" s="13"/>
      <c r="B243" s="228"/>
      <c r="C243" s="229"/>
      <c r="D243" s="230" t="s">
        <v>135</v>
      </c>
      <c r="E243" s="231" t="s">
        <v>1</v>
      </c>
      <c r="F243" s="232" t="s">
        <v>363</v>
      </c>
      <c r="G243" s="229"/>
      <c r="H243" s="233">
        <v>137.30000000000001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135</v>
      </c>
      <c r="AU243" s="239" t="s">
        <v>82</v>
      </c>
      <c r="AV243" s="13" t="s">
        <v>82</v>
      </c>
      <c r="AW243" s="13" t="s">
        <v>32</v>
      </c>
      <c r="AX243" s="13" t="s">
        <v>80</v>
      </c>
      <c r="AY243" s="239" t="s">
        <v>124</v>
      </c>
    </row>
    <row r="244" s="2" customFormat="1" ht="24.15" customHeight="1">
      <c r="A244" s="37"/>
      <c r="B244" s="38"/>
      <c r="C244" s="210" t="s">
        <v>364</v>
      </c>
      <c r="D244" s="210" t="s">
        <v>126</v>
      </c>
      <c r="E244" s="211" t="s">
        <v>365</v>
      </c>
      <c r="F244" s="212" t="s">
        <v>366</v>
      </c>
      <c r="G244" s="213" t="s">
        <v>173</v>
      </c>
      <c r="H244" s="214">
        <v>137.30000000000001</v>
      </c>
      <c r="I244" s="215"/>
      <c r="J244" s="216">
        <f>ROUND(I244*H244,2)</f>
        <v>0</v>
      </c>
      <c r="K244" s="212" t="s">
        <v>130</v>
      </c>
      <c r="L244" s="43"/>
      <c r="M244" s="217" t="s">
        <v>1</v>
      </c>
      <c r="N244" s="218" t="s">
        <v>40</v>
      </c>
      <c r="O244" s="90"/>
      <c r="P244" s="219">
        <f>O244*H244</f>
        <v>0</v>
      </c>
      <c r="Q244" s="219">
        <v>0</v>
      </c>
      <c r="R244" s="219">
        <f>Q244*H244</f>
        <v>0</v>
      </c>
      <c r="S244" s="219">
        <v>0.016</v>
      </c>
      <c r="T244" s="220">
        <f>S244*H244</f>
        <v>2.1968000000000001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1" t="s">
        <v>217</v>
      </c>
      <c r="AT244" s="221" t="s">
        <v>126</v>
      </c>
      <c r="AU244" s="221" t="s">
        <v>82</v>
      </c>
      <c r="AY244" s="16" t="s">
        <v>124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6" t="s">
        <v>80</v>
      </c>
      <c r="BK244" s="222">
        <f>ROUND(I244*H244,2)</f>
        <v>0</v>
      </c>
      <c r="BL244" s="16" t="s">
        <v>217</v>
      </c>
      <c r="BM244" s="221" t="s">
        <v>367</v>
      </c>
    </row>
    <row r="245" s="2" customFormat="1">
      <c r="A245" s="37"/>
      <c r="B245" s="38"/>
      <c r="C245" s="39"/>
      <c r="D245" s="223" t="s">
        <v>133</v>
      </c>
      <c r="E245" s="39"/>
      <c r="F245" s="224" t="s">
        <v>368</v>
      </c>
      <c r="G245" s="39"/>
      <c r="H245" s="39"/>
      <c r="I245" s="225"/>
      <c r="J245" s="39"/>
      <c r="K245" s="39"/>
      <c r="L245" s="43"/>
      <c r="M245" s="226"/>
      <c r="N245" s="227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133</v>
      </c>
      <c r="AU245" s="16" t="s">
        <v>82</v>
      </c>
    </row>
    <row r="246" s="13" customFormat="1">
      <c r="A246" s="13"/>
      <c r="B246" s="228"/>
      <c r="C246" s="229"/>
      <c r="D246" s="230" t="s">
        <v>135</v>
      </c>
      <c r="E246" s="231" t="s">
        <v>1</v>
      </c>
      <c r="F246" s="232" t="s">
        <v>363</v>
      </c>
      <c r="G246" s="229"/>
      <c r="H246" s="233">
        <v>137.30000000000001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135</v>
      </c>
      <c r="AU246" s="239" t="s">
        <v>82</v>
      </c>
      <c r="AV246" s="13" t="s">
        <v>82</v>
      </c>
      <c r="AW246" s="13" t="s">
        <v>32</v>
      </c>
      <c r="AX246" s="13" t="s">
        <v>80</v>
      </c>
      <c r="AY246" s="239" t="s">
        <v>124</v>
      </c>
    </row>
    <row r="247" s="2" customFormat="1" ht="24.15" customHeight="1">
      <c r="A247" s="37"/>
      <c r="B247" s="38"/>
      <c r="C247" s="210" t="s">
        <v>369</v>
      </c>
      <c r="D247" s="210" t="s">
        <v>126</v>
      </c>
      <c r="E247" s="211" t="s">
        <v>370</v>
      </c>
      <c r="F247" s="212" t="s">
        <v>371</v>
      </c>
      <c r="G247" s="213" t="s">
        <v>153</v>
      </c>
      <c r="H247" s="214">
        <v>0.119</v>
      </c>
      <c r="I247" s="215"/>
      <c r="J247" s="216">
        <f>ROUND(I247*H247,2)</f>
        <v>0</v>
      </c>
      <c r="K247" s="212" t="s">
        <v>130</v>
      </c>
      <c r="L247" s="43"/>
      <c r="M247" s="217" t="s">
        <v>1</v>
      </c>
      <c r="N247" s="218" t="s">
        <v>40</v>
      </c>
      <c r="O247" s="90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1" t="s">
        <v>217</v>
      </c>
      <c r="AT247" s="221" t="s">
        <v>126</v>
      </c>
      <c r="AU247" s="221" t="s">
        <v>82</v>
      </c>
      <c r="AY247" s="16" t="s">
        <v>124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6" t="s">
        <v>80</v>
      </c>
      <c r="BK247" s="222">
        <f>ROUND(I247*H247,2)</f>
        <v>0</v>
      </c>
      <c r="BL247" s="16" t="s">
        <v>217</v>
      </c>
      <c r="BM247" s="221" t="s">
        <v>372</v>
      </c>
    </row>
    <row r="248" s="2" customFormat="1">
      <c r="A248" s="37"/>
      <c r="B248" s="38"/>
      <c r="C248" s="39"/>
      <c r="D248" s="223" t="s">
        <v>133</v>
      </c>
      <c r="E248" s="39"/>
      <c r="F248" s="224" t="s">
        <v>373</v>
      </c>
      <c r="G248" s="39"/>
      <c r="H248" s="39"/>
      <c r="I248" s="225"/>
      <c r="J248" s="39"/>
      <c r="K248" s="39"/>
      <c r="L248" s="43"/>
      <c r="M248" s="226"/>
      <c r="N248" s="227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133</v>
      </c>
      <c r="AU248" s="16" t="s">
        <v>82</v>
      </c>
    </row>
    <row r="249" s="12" customFormat="1" ht="22.8" customHeight="1">
      <c r="A249" s="12"/>
      <c r="B249" s="194"/>
      <c r="C249" s="195"/>
      <c r="D249" s="196" t="s">
        <v>74</v>
      </c>
      <c r="E249" s="208" t="s">
        <v>374</v>
      </c>
      <c r="F249" s="208" t="s">
        <v>375</v>
      </c>
      <c r="G249" s="195"/>
      <c r="H249" s="195"/>
      <c r="I249" s="198"/>
      <c r="J249" s="209">
        <f>BK249</f>
        <v>0</v>
      </c>
      <c r="K249" s="195"/>
      <c r="L249" s="200"/>
      <c r="M249" s="201"/>
      <c r="N249" s="202"/>
      <c r="O249" s="202"/>
      <c r="P249" s="203">
        <f>SUM(P250:P254)</f>
        <v>0</v>
      </c>
      <c r="Q249" s="202"/>
      <c r="R249" s="203">
        <f>SUM(R250:R254)</f>
        <v>0</v>
      </c>
      <c r="S249" s="202"/>
      <c r="T249" s="204">
        <f>SUM(T250:T254)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5" t="s">
        <v>82</v>
      </c>
      <c r="AT249" s="206" t="s">
        <v>74</v>
      </c>
      <c r="AU249" s="206" t="s">
        <v>80</v>
      </c>
      <c r="AY249" s="205" t="s">
        <v>124</v>
      </c>
      <c r="BK249" s="207">
        <f>SUM(BK250:BK254)</f>
        <v>0</v>
      </c>
    </row>
    <row r="250" s="2" customFormat="1" ht="24.15" customHeight="1">
      <c r="A250" s="37"/>
      <c r="B250" s="38"/>
      <c r="C250" s="210" t="s">
        <v>376</v>
      </c>
      <c r="D250" s="210" t="s">
        <v>126</v>
      </c>
      <c r="E250" s="211" t="s">
        <v>377</v>
      </c>
      <c r="F250" s="212" t="s">
        <v>378</v>
      </c>
      <c r="G250" s="213" t="s">
        <v>173</v>
      </c>
      <c r="H250" s="214">
        <v>86.799999999999997</v>
      </c>
      <c r="I250" s="215"/>
      <c r="J250" s="216">
        <f>ROUND(I250*H250,2)</f>
        <v>0</v>
      </c>
      <c r="K250" s="212" t="s">
        <v>1</v>
      </c>
      <c r="L250" s="43"/>
      <c r="M250" s="217" t="s">
        <v>1</v>
      </c>
      <c r="N250" s="218" t="s">
        <v>40</v>
      </c>
      <c r="O250" s="90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1" t="s">
        <v>217</v>
      </c>
      <c r="AT250" s="221" t="s">
        <v>126</v>
      </c>
      <c r="AU250" s="221" t="s">
        <v>82</v>
      </c>
      <c r="AY250" s="16" t="s">
        <v>124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6" t="s">
        <v>80</v>
      </c>
      <c r="BK250" s="222">
        <f>ROUND(I250*H250,2)</f>
        <v>0</v>
      </c>
      <c r="BL250" s="16" t="s">
        <v>217</v>
      </c>
      <c r="BM250" s="221" t="s">
        <v>379</v>
      </c>
    </row>
    <row r="251" s="13" customFormat="1">
      <c r="A251" s="13"/>
      <c r="B251" s="228"/>
      <c r="C251" s="229"/>
      <c r="D251" s="230" t="s">
        <v>135</v>
      </c>
      <c r="E251" s="231" t="s">
        <v>1</v>
      </c>
      <c r="F251" s="232" t="s">
        <v>380</v>
      </c>
      <c r="G251" s="229"/>
      <c r="H251" s="233">
        <v>86.799999999999997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135</v>
      </c>
      <c r="AU251" s="239" t="s">
        <v>82</v>
      </c>
      <c r="AV251" s="13" t="s">
        <v>82</v>
      </c>
      <c r="AW251" s="13" t="s">
        <v>32</v>
      </c>
      <c r="AX251" s="13" t="s">
        <v>80</v>
      </c>
      <c r="AY251" s="239" t="s">
        <v>124</v>
      </c>
    </row>
    <row r="252" s="2" customFormat="1" ht="37.8" customHeight="1">
      <c r="A252" s="37"/>
      <c r="B252" s="38"/>
      <c r="C252" s="210" t="s">
        <v>381</v>
      </c>
      <c r="D252" s="210" t="s">
        <v>126</v>
      </c>
      <c r="E252" s="211" t="s">
        <v>382</v>
      </c>
      <c r="F252" s="212" t="s">
        <v>383</v>
      </c>
      <c r="G252" s="213" t="s">
        <v>226</v>
      </c>
      <c r="H252" s="214">
        <v>6</v>
      </c>
      <c r="I252" s="215"/>
      <c r="J252" s="216">
        <f>ROUND(I252*H252,2)</f>
        <v>0</v>
      </c>
      <c r="K252" s="212" t="s">
        <v>1</v>
      </c>
      <c r="L252" s="43"/>
      <c r="M252" s="217" t="s">
        <v>1</v>
      </c>
      <c r="N252" s="218" t="s">
        <v>40</v>
      </c>
      <c r="O252" s="90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1" t="s">
        <v>217</v>
      </c>
      <c r="AT252" s="221" t="s">
        <v>126</v>
      </c>
      <c r="AU252" s="221" t="s">
        <v>82</v>
      </c>
      <c r="AY252" s="16" t="s">
        <v>124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6" t="s">
        <v>80</v>
      </c>
      <c r="BK252" s="222">
        <f>ROUND(I252*H252,2)</f>
        <v>0</v>
      </c>
      <c r="BL252" s="16" t="s">
        <v>217</v>
      </c>
      <c r="BM252" s="221" t="s">
        <v>384</v>
      </c>
    </row>
    <row r="253" s="2" customFormat="1" ht="37.8" customHeight="1">
      <c r="A253" s="37"/>
      <c r="B253" s="38"/>
      <c r="C253" s="210" t="s">
        <v>385</v>
      </c>
      <c r="D253" s="210" t="s">
        <v>126</v>
      </c>
      <c r="E253" s="211" t="s">
        <v>386</v>
      </c>
      <c r="F253" s="212" t="s">
        <v>387</v>
      </c>
      <c r="G253" s="213" t="s">
        <v>226</v>
      </c>
      <c r="H253" s="214">
        <v>1</v>
      </c>
      <c r="I253" s="215"/>
      <c r="J253" s="216">
        <f>ROUND(I253*H253,2)</f>
        <v>0</v>
      </c>
      <c r="K253" s="212" t="s">
        <v>1</v>
      </c>
      <c r="L253" s="43"/>
      <c r="M253" s="217" t="s">
        <v>1</v>
      </c>
      <c r="N253" s="218" t="s">
        <v>40</v>
      </c>
      <c r="O253" s="90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1" t="s">
        <v>217</v>
      </c>
      <c r="AT253" s="221" t="s">
        <v>126</v>
      </c>
      <c r="AU253" s="221" t="s">
        <v>82</v>
      </c>
      <c r="AY253" s="16" t="s">
        <v>124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6" t="s">
        <v>80</v>
      </c>
      <c r="BK253" s="222">
        <f>ROUND(I253*H253,2)</f>
        <v>0</v>
      </c>
      <c r="BL253" s="16" t="s">
        <v>217</v>
      </c>
      <c r="BM253" s="221" t="s">
        <v>388</v>
      </c>
    </row>
    <row r="254" s="2" customFormat="1" ht="37.8" customHeight="1">
      <c r="A254" s="37"/>
      <c r="B254" s="38"/>
      <c r="C254" s="210" t="s">
        <v>389</v>
      </c>
      <c r="D254" s="210" t="s">
        <v>126</v>
      </c>
      <c r="E254" s="211" t="s">
        <v>390</v>
      </c>
      <c r="F254" s="212" t="s">
        <v>391</v>
      </c>
      <c r="G254" s="213" t="s">
        <v>226</v>
      </c>
      <c r="H254" s="214">
        <v>1</v>
      </c>
      <c r="I254" s="215"/>
      <c r="J254" s="216">
        <f>ROUND(I254*H254,2)</f>
        <v>0</v>
      </c>
      <c r="K254" s="212" t="s">
        <v>1</v>
      </c>
      <c r="L254" s="43"/>
      <c r="M254" s="217" t="s">
        <v>1</v>
      </c>
      <c r="N254" s="218" t="s">
        <v>40</v>
      </c>
      <c r="O254" s="90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1" t="s">
        <v>217</v>
      </c>
      <c r="AT254" s="221" t="s">
        <v>126</v>
      </c>
      <c r="AU254" s="221" t="s">
        <v>82</v>
      </c>
      <c r="AY254" s="16" t="s">
        <v>124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6" t="s">
        <v>80</v>
      </c>
      <c r="BK254" s="222">
        <f>ROUND(I254*H254,2)</f>
        <v>0</v>
      </c>
      <c r="BL254" s="16" t="s">
        <v>217</v>
      </c>
      <c r="BM254" s="221" t="s">
        <v>392</v>
      </c>
    </row>
    <row r="255" s="12" customFormat="1" ht="22.8" customHeight="1">
      <c r="A255" s="12"/>
      <c r="B255" s="194"/>
      <c r="C255" s="195"/>
      <c r="D255" s="196" t="s">
        <v>74</v>
      </c>
      <c r="E255" s="208" t="s">
        <v>393</v>
      </c>
      <c r="F255" s="208" t="s">
        <v>394</v>
      </c>
      <c r="G255" s="195"/>
      <c r="H255" s="195"/>
      <c r="I255" s="198"/>
      <c r="J255" s="209">
        <f>BK255</f>
        <v>0</v>
      </c>
      <c r="K255" s="195"/>
      <c r="L255" s="200"/>
      <c r="M255" s="201"/>
      <c r="N255" s="202"/>
      <c r="O255" s="202"/>
      <c r="P255" s="203">
        <f>SUM(P256:P258)</f>
        <v>0</v>
      </c>
      <c r="Q255" s="202"/>
      <c r="R255" s="203">
        <f>SUM(R256:R258)</f>
        <v>0</v>
      </c>
      <c r="S255" s="202"/>
      <c r="T255" s="204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5" t="s">
        <v>82</v>
      </c>
      <c r="AT255" s="206" t="s">
        <v>74</v>
      </c>
      <c r="AU255" s="206" t="s">
        <v>80</v>
      </c>
      <c r="AY255" s="205" t="s">
        <v>124</v>
      </c>
      <c r="BK255" s="207">
        <f>SUM(BK256:BK258)</f>
        <v>0</v>
      </c>
    </row>
    <row r="256" s="2" customFormat="1" ht="33" customHeight="1">
      <c r="A256" s="37"/>
      <c r="B256" s="38"/>
      <c r="C256" s="210" t="s">
        <v>395</v>
      </c>
      <c r="D256" s="210" t="s">
        <v>126</v>
      </c>
      <c r="E256" s="211" t="s">
        <v>396</v>
      </c>
      <c r="F256" s="212" t="s">
        <v>397</v>
      </c>
      <c r="G256" s="213" t="s">
        <v>226</v>
      </c>
      <c r="H256" s="214">
        <v>8</v>
      </c>
      <c r="I256" s="215"/>
      <c r="J256" s="216">
        <f>ROUND(I256*H256,2)</f>
        <v>0</v>
      </c>
      <c r="K256" s="212" t="s">
        <v>1</v>
      </c>
      <c r="L256" s="43"/>
      <c r="M256" s="217" t="s">
        <v>1</v>
      </c>
      <c r="N256" s="218" t="s">
        <v>40</v>
      </c>
      <c r="O256" s="90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1" t="s">
        <v>217</v>
      </c>
      <c r="AT256" s="221" t="s">
        <v>126</v>
      </c>
      <c r="AU256" s="221" t="s">
        <v>82</v>
      </c>
      <c r="AY256" s="16" t="s">
        <v>124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6" t="s">
        <v>80</v>
      </c>
      <c r="BK256" s="222">
        <f>ROUND(I256*H256,2)</f>
        <v>0</v>
      </c>
      <c r="BL256" s="16" t="s">
        <v>217</v>
      </c>
      <c r="BM256" s="221" t="s">
        <v>398</v>
      </c>
    </row>
    <row r="257" s="2" customFormat="1" ht="16.5" customHeight="1">
      <c r="A257" s="37"/>
      <c r="B257" s="38"/>
      <c r="C257" s="210" t="s">
        <v>399</v>
      </c>
      <c r="D257" s="210" t="s">
        <v>126</v>
      </c>
      <c r="E257" s="211" t="s">
        <v>400</v>
      </c>
      <c r="F257" s="212" t="s">
        <v>401</v>
      </c>
      <c r="G257" s="213" t="s">
        <v>226</v>
      </c>
      <c r="H257" s="214">
        <v>4</v>
      </c>
      <c r="I257" s="215"/>
      <c r="J257" s="216">
        <f>ROUND(I257*H257,2)</f>
        <v>0</v>
      </c>
      <c r="K257" s="212" t="s">
        <v>1</v>
      </c>
      <c r="L257" s="43"/>
      <c r="M257" s="217" t="s">
        <v>1</v>
      </c>
      <c r="N257" s="218" t="s">
        <v>40</v>
      </c>
      <c r="O257" s="90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1" t="s">
        <v>217</v>
      </c>
      <c r="AT257" s="221" t="s">
        <v>126</v>
      </c>
      <c r="AU257" s="221" t="s">
        <v>82</v>
      </c>
      <c r="AY257" s="16" t="s">
        <v>124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6" t="s">
        <v>80</v>
      </c>
      <c r="BK257" s="222">
        <f>ROUND(I257*H257,2)</f>
        <v>0</v>
      </c>
      <c r="BL257" s="16" t="s">
        <v>217</v>
      </c>
      <c r="BM257" s="221" t="s">
        <v>402</v>
      </c>
    </row>
    <row r="258" s="2" customFormat="1" ht="24.15" customHeight="1">
      <c r="A258" s="37"/>
      <c r="B258" s="38"/>
      <c r="C258" s="210" t="s">
        <v>403</v>
      </c>
      <c r="D258" s="210" t="s">
        <v>126</v>
      </c>
      <c r="E258" s="211" t="s">
        <v>404</v>
      </c>
      <c r="F258" s="212" t="s">
        <v>405</v>
      </c>
      <c r="G258" s="213" t="s">
        <v>226</v>
      </c>
      <c r="H258" s="214">
        <v>8</v>
      </c>
      <c r="I258" s="215"/>
      <c r="J258" s="216">
        <f>ROUND(I258*H258,2)</f>
        <v>0</v>
      </c>
      <c r="K258" s="212" t="s">
        <v>1</v>
      </c>
      <c r="L258" s="43"/>
      <c r="M258" s="217" t="s">
        <v>1</v>
      </c>
      <c r="N258" s="218" t="s">
        <v>40</v>
      </c>
      <c r="O258" s="90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1" t="s">
        <v>217</v>
      </c>
      <c r="AT258" s="221" t="s">
        <v>126</v>
      </c>
      <c r="AU258" s="221" t="s">
        <v>82</v>
      </c>
      <c r="AY258" s="16" t="s">
        <v>124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6" t="s">
        <v>80</v>
      </c>
      <c r="BK258" s="222">
        <f>ROUND(I258*H258,2)</f>
        <v>0</v>
      </c>
      <c r="BL258" s="16" t="s">
        <v>217</v>
      </c>
      <c r="BM258" s="221" t="s">
        <v>406</v>
      </c>
    </row>
    <row r="259" s="12" customFormat="1" ht="22.8" customHeight="1">
      <c r="A259" s="12"/>
      <c r="B259" s="194"/>
      <c r="C259" s="195"/>
      <c r="D259" s="196" t="s">
        <v>74</v>
      </c>
      <c r="E259" s="208" t="s">
        <v>407</v>
      </c>
      <c r="F259" s="208" t="s">
        <v>408</v>
      </c>
      <c r="G259" s="195"/>
      <c r="H259" s="195"/>
      <c r="I259" s="198"/>
      <c r="J259" s="209">
        <f>BK259</f>
        <v>0</v>
      </c>
      <c r="K259" s="195"/>
      <c r="L259" s="200"/>
      <c r="M259" s="201"/>
      <c r="N259" s="202"/>
      <c r="O259" s="202"/>
      <c r="P259" s="203">
        <f>SUM(P260:P286)</f>
        <v>0</v>
      </c>
      <c r="Q259" s="202"/>
      <c r="R259" s="203">
        <f>SUM(R260:R286)</f>
        <v>3.6202067999999996</v>
      </c>
      <c r="S259" s="202"/>
      <c r="T259" s="204">
        <f>SUM(T260:T286)</f>
        <v>2.7460000000000004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5" t="s">
        <v>82</v>
      </c>
      <c r="AT259" s="206" t="s">
        <v>74</v>
      </c>
      <c r="AU259" s="206" t="s">
        <v>80</v>
      </c>
      <c r="AY259" s="205" t="s">
        <v>124</v>
      </c>
      <c r="BK259" s="207">
        <f>SUM(BK260:BK286)</f>
        <v>0</v>
      </c>
    </row>
    <row r="260" s="2" customFormat="1" ht="16.5" customHeight="1">
      <c r="A260" s="37"/>
      <c r="B260" s="38"/>
      <c r="C260" s="210" t="s">
        <v>409</v>
      </c>
      <c r="D260" s="210" t="s">
        <v>126</v>
      </c>
      <c r="E260" s="211" t="s">
        <v>410</v>
      </c>
      <c r="F260" s="212" t="s">
        <v>411</v>
      </c>
      <c r="G260" s="213" t="s">
        <v>161</v>
      </c>
      <c r="H260" s="214">
        <v>61.740000000000002</v>
      </c>
      <c r="I260" s="215"/>
      <c r="J260" s="216">
        <f>ROUND(I260*H260,2)</f>
        <v>0</v>
      </c>
      <c r="K260" s="212" t="s">
        <v>130</v>
      </c>
      <c r="L260" s="43"/>
      <c r="M260" s="217" t="s">
        <v>1</v>
      </c>
      <c r="N260" s="218" t="s">
        <v>40</v>
      </c>
      <c r="O260" s="90"/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1" t="s">
        <v>217</v>
      </c>
      <c r="AT260" s="221" t="s">
        <v>126</v>
      </c>
      <c r="AU260" s="221" t="s">
        <v>82</v>
      </c>
      <c r="AY260" s="16" t="s">
        <v>124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6" t="s">
        <v>80</v>
      </c>
      <c r="BK260" s="222">
        <f>ROUND(I260*H260,2)</f>
        <v>0</v>
      </c>
      <c r="BL260" s="16" t="s">
        <v>217</v>
      </c>
      <c r="BM260" s="221" t="s">
        <v>412</v>
      </c>
    </row>
    <row r="261" s="2" customFormat="1">
      <c r="A261" s="37"/>
      <c r="B261" s="38"/>
      <c r="C261" s="39"/>
      <c r="D261" s="223" t="s">
        <v>133</v>
      </c>
      <c r="E261" s="39"/>
      <c r="F261" s="224" t="s">
        <v>413</v>
      </c>
      <c r="G261" s="39"/>
      <c r="H261" s="39"/>
      <c r="I261" s="225"/>
      <c r="J261" s="39"/>
      <c r="K261" s="39"/>
      <c r="L261" s="43"/>
      <c r="M261" s="226"/>
      <c r="N261" s="227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133</v>
      </c>
      <c r="AU261" s="16" t="s">
        <v>82</v>
      </c>
    </row>
    <row r="262" s="2" customFormat="1" ht="16.5" customHeight="1">
      <c r="A262" s="37"/>
      <c r="B262" s="38"/>
      <c r="C262" s="240" t="s">
        <v>414</v>
      </c>
      <c r="D262" s="240" t="s">
        <v>282</v>
      </c>
      <c r="E262" s="241" t="s">
        <v>415</v>
      </c>
      <c r="F262" s="242" t="s">
        <v>416</v>
      </c>
      <c r="G262" s="243" t="s">
        <v>161</v>
      </c>
      <c r="H262" s="244">
        <v>66.679000000000002</v>
      </c>
      <c r="I262" s="245"/>
      <c r="J262" s="246">
        <f>ROUND(I262*H262,2)</f>
        <v>0</v>
      </c>
      <c r="K262" s="242" t="s">
        <v>1</v>
      </c>
      <c r="L262" s="247"/>
      <c r="M262" s="248" t="s">
        <v>1</v>
      </c>
      <c r="N262" s="249" t="s">
        <v>40</v>
      </c>
      <c r="O262" s="90"/>
      <c r="P262" s="219">
        <f>O262*H262</f>
        <v>0</v>
      </c>
      <c r="Q262" s="219">
        <v>0.00020000000000000001</v>
      </c>
      <c r="R262" s="219">
        <f>Q262*H262</f>
        <v>0.013335800000000002</v>
      </c>
      <c r="S262" s="219">
        <v>0</v>
      </c>
      <c r="T262" s="22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1" t="s">
        <v>285</v>
      </c>
      <c r="AT262" s="221" t="s">
        <v>282</v>
      </c>
      <c r="AU262" s="221" t="s">
        <v>82</v>
      </c>
      <c r="AY262" s="16" t="s">
        <v>124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6" t="s">
        <v>80</v>
      </c>
      <c r="BK262" s="222">
        <f>ROUND(I262*H262,2)</f>
        <v>0</v>
      </c>
      <c r="BL262" s="16" t="s">
        <v>217</v>
      </c>
      <c r="BM262" s="221" t="s">
        <v>417</v>
      </c>
    </row>
    <row r="263" s="13" customFormat="1">
      <c r="A263" s="13"/>
      <c r="B263" s="228"/>
      <c r="C263" s="229"/>
      <c r="D263" s="230" t="s">
        <v>135</v>
      </c>
      <c r="E263" s="231" t="s">
        <v>1</v>
      </c>
      <c r="F263" s="232" t="s">
        <v>418</v>
      </c>
      <c r="G263" s="229"/>
      <c r="H263" s="233">
        <v>66.679000000000002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135</v>
      </c>
      <c r="AU263" s="239" t="s">
        <v>82</v>
      </c>
      <c r="AV263" s="13" t="s">
        <v>82</v>
      </c>
      <c r="AW263" s="13" t="s">
        <v>32</v>
      </c>
      <c r="AX263" s="13" t="s">
        <v>80</v>
      </c>
      <c r="AY263" s="239" t="s">
        <v>124</v>
      </c>
    </row>
    <row r="264" s="2" customFormat="1" ht="21.75" customHeight="1">
      <c r="A264" s="37"/>
      <c r="B264" s="38"/>
      <c r="C264" s="210" t="s">
        <v>419</v>
      </c>
      <c r="D264" s="210" t="s">
        <v>126</v>
      </c>
      <c r="E264" s="211" t="s">
        <v>420</v>
      </c>
      <c r="F264" s="212" t="s">
        <v>421</v>
      </c>
      <c r="G264" s="213" t="s">
        <v>173</v>
      </c>
      <c r="H264" s="214">
        <v>137.30000000000001</v>
      </c>
      <c r="I264" s="215"/>
      <c r="J264" s="216">
        <f>ROUND(I264*H264,2)</f>
        <v>0</v>
      </c>
      <c r="K264" s="212" t="s">
        <v>130</v>
      </c>
      <c r="L264" s="43"/>
      <c r="M264" s="217" t="s">
        <v>1</v>
      </c>
      <c r="N264" s="218" t="s">
        <v>40</v>
      </c>
      <c r="O264" s="90"/>
      <c r="P264" s="219">
        <f>O264*H264</f>
        <v>0</v>
      </c>
      <c r="Q264" s="219">
        <v>0</v>
      </c>
      <c r="R264" s="219">
        <f>Q264*H264</f>
        <v>0</v>
      </c>
      <c r="S264" s="219">
        <v>0.02</v>
      </c>
      <c r="T264" s="220">
        <f>S264*H264</f>
        <v>2.7460000000000004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1" t="s">
        <v>217</v>
      </c>
      <c r="AT264" s="221" t="s">
        <v>126</v>
      </c>
      <c r="AU264" s="221" t="s">
        <v>82</v>
      </c>
      <c r="AY264" s="16" t="s">
        <v>124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6" t="s">
        <v>80</v>
      </c>
      <c r="BK264" s="222">
        <f>ROUND(I264*H264,2)</f>
        <v>0</v>
      </c>
      <c r="BL264" s="16" t="s">
        <v>217</v>
      </c>
      <c r="BM264" s="221" t="s">
        <v>422</v>
      </c>
    </row>
    <row r="265" s="2" customFormat="1">
      <c r="A265" s="37"/>
      <c r="B265" s="38"/>
      <c r="C265" s="39"/>
      <c r="D265" s="223" t="s">
        <v>133</v>
      </c>
      <c r="E265" s="39"/>
      <c r="F265" s="224" t="s">
        <v>423</v>
      </c>
      <c r="G265" s="39"/>
      <c r="H265" s="39"/>
      <c r="I265" s="225"/>
      <c r="J265" s="39"/>
      <c r="K265" s="39"/>
      <c r="L265" s="43"/>
      <c r="M265" s="226"/>
      <c r="N265" s="227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133</v>
      </c>
      <c r="AU265" s="16" t="s">
        <v>82</v>
      </c>
    </row>
    <row r="266" s="13" customFormat="1">
      <c r="A266" s="13"/>
      <c r="B266" s="228"/>
      <c r="C266" s="229"/>
      <c r="D266" s="230" t="s">
        <v>135</v>
      </c>
      <c r="E266" s="231" t="s">
        <v>1</v>
      </c>
      <c r="F266" s="232" t="s">
        <v>363</v>
      </c>
      <c r="G266" s="229"/>
      <c r="H266" s="233">
        <v>137.30000000000001</v>
      </c>
      <c r="I266" s="234"/>
      <c r="J266" s="229"/>
      <c r="K266" s="229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135</v>
      </c>
      <c r="AU266" s="239" t="s">
        <v>82</v>
      </c>
      <c r="AV266" s="13" t="s">
        <v>82</v>
      </c>
      <c r="AW266" s="13" t="s">
        <v>32</v>
      </c>
      <c r="AX266" s="13" t="s">
        <v>80</v>
      </c>
      <c r="AY266" s="239" t="s">
        <v>124</v>
      </c>
    </row>
    <row r="267" s="2" customFormat="1" ht="24.15" customHeight="1">
      <c r="A267" s="37"/>
      <c r="B267" s="38"/>
      <c r="C267" s="210" t="s">
        <v>424</v>
      </c>
      <c r="D267" s="210" t="s">
        <v>126</v>
      </c>
      <c r="E267" s="211" t="s">
        <v>425</v>
      </c>
      <c r="F267" s="212" t="s">
        <v>426</v>
      </c>
      <c r="G267" s="213" t="s">
        <v>173</v>
      </c>
      <c r="H267" s="214">
        <v>137.30000000000001</v>
      </c>
      <c r="I267" s="215"/>
      <c r="J267" s="216">
        <f>ROUND(I267*H267,2)</f>
        <v>0</v>
      </c>
      <c r="K267" s="212" t="s">
        <v>130</v>
      </c>
      <c r="L267" s="43"/>
      <c r="M267" s="217" t="s">
        <v>1</v>
      </c>
      <c r="N267" s="218" t="s">
        <v>40</v>
      </c>
      <c r="O267" s="90"/>
      <c r="P267" s="219">
        <f>O267*H267</f>
        <v>0</v>
      </c>
      <c r="Q267" s="219">
        <v>0.0096500000000000006</v>
      </c>
      <c r="R267" s="219">
        <f>Q267*H267</f>
        <v>1.3249450000000003</v>
      </c>
      <c r="S267" s="219">
        <v>0</v>
      </c>
      <c r="T267" s="22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1" t="s">
        <v>217</v>
      </c>
      <c r="AT267" s="221" t="s">
        <v>126</v>
      </c>
      <c r="AU267" s="221" t="s">
        <v>82</v>
      </c>
      <c r="AY267" s="16" t="s">
        <v>124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6" t="s">
        <v>80</v>
      </c>
      <c r="BK267" s="222">
        <f>ROUND(I267*H267,2)</f>
        <v>0</v>
      </c>
      <c r="BL267" s="16" t="s">
        <v>217</v>
      </c>
      <c r="BM267" s="221" t="s">
        <v>427</v>
      </c>
    </row>
    <row r="268" s="2" customFormat="1">
      <c r="A268" s="37"/>
      <c r="B268" s="38"/>
      <c r="C268" s="39"/>
      <c r="D268" s="223" t="s">
        <v>133</v>
      </c>
      <c r="E268" s="39"/>
      <c r="F268" s="224" t="s">
        <v>428</v>
      </c>
      <c r="G268" s="39"/>
      <c r="H268" s="39"/>
      <c r="I268" s="225"/>
      <c r="J268" s="39"/>
      <c r="K268" s="39"/>
      <c r="L268" s="43"/>
      <c r="M268" s="226"/>
      <c r="N268" s="227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133</v>
      </c>
      <c r="AU268" s="16" t="s">
        <v>82</v>
      </c>
    </row>
    <row r="269" s="2" customFormat="1">
      <c r="A269" s="37"/>
      <c r="B269" s="38"/>
      <c r="C269" s="39"/>
      <c r="D269" s="230" t="s">
        <v>429</v>
      </c>
      <c r="E269" s="39"/>
      <c r="F269" s="250" t="s">
        <v>430</v>
      </c>
      <c r="G269" s="39"/>
      <c r="H269" s="39"/>
      <c r="I269" s="225"/>
      <c r="J269" s="39"/>
      <c r="K269" s="39"/>
      <c r="L269" s="43"/>
      <c r="M269" s="226"/>
      <c r="N269" s="227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429</v>
      </c>
      <c r="AU269" s="16" t="s">
        <v>82</v>
      </c>
    </row>
    <row r="270" s="13" customFormat="1">
      <c r="A270" s="13"/>
      <c r="B270" s="228"/>
      <c r="C270" s="229"/>
      <c r="D270" s="230" t="s">
        <v>135</v>
      </c>
      <c r="E270" s="231" t="s">
        <v>1</v>
      </c>
      <c r="F270" s="232" t="s">
        <v>198</v>
      </c>
      <c r="G270" s="229"/>
      <c r="H270" s="233">
        <v>137.30000000000001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135</v>
      </c>
      <c r="AU270" s="239" t="s">
        <v>82</v>
      </c>
      <c r="AV270" s="13" t="s">
        <v>82</v>
      </c>
      <c r="AW270" s="13" t="s">
        <v>32</v>
      </c>
      <c r="AX270" s="13" t="s">
        <v>80</v>
      </c>
      <c r="AY270" s="239" t="s">
        <v>124</v>
      </c>
    </row>
    <row r="271" s="2" customFormat="1" ht="16.5" customHeight="1">
      <c r="A271" s="37"/>
      <c r="B271" s="38"/>
      <c r="C271" s="240" t="s">
        <v>431</v>
      </c>
      <c r="D271" s="240" t="s">
        <v>282</v>
      </c>
      <c r="E271" s="241" t="s">
        <v>432</v>
      </c>
      <c r="F271" s="242" t="s">
        <v>433</v>
      </c>
      <c r="G271" s="243" t="s">
        <v>173</v>
      </c>
      <c r="H271" s="244">
        <v>148.28399999999999</v>
      </c>
      <c r="I271" s="245"/>
      <c r="J271" s="246">
        <f>ROUND(I271*H271,2)</f>
        <v>0</v>
      </c>
      <c r="K271" s="242" t="s">
        <v>1</v>
      </c>
      <c r="L271" s="247"/>
      <c r="M271" s="248" t="s">
        <v>1</v>
      </c>
      <c r="N271" s="249" t="s">
        <v>40</v>
      </c>
      <c r="O271" s="90"/>
      <c r="P271" s="219">
        <f>O271*H271</f>
        <v>0</v>
      </c>
      <c r="Q271" s="219">
        <v>0.014999999999999999</v>
      </c>
      <c r="R271" s="219">
        <f>Q271*H271</f>
        <v>2.2242599999999997</v>
      </c>
      <c r="S271" s="219">
        <v>0</v>
      </c>
      <c r="T271" s="22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1" t="s">
        <v>285</v>
      </c>
      <c r="AT271" s="221" t="s">
        <v>282</v>
      </c>
      <c r="AU271" s="221" t="s">
        <v>82</v>
      </c>
      <c r="AY271" s="16" t="s">
        <v>124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6" t="s">
        <v>80</v>
      </c>
      <c r="BK271" s="222">
        <f>ROUND(I271*H271,2)</f>
        <v>0</v>
      </c>
      <c r="BL271" s="16" t="s">
        <v>217</v>
      </c>
      <c r="BM271" s="221" t="s">
        <v>434</v>
      </c>
    </row>
    <row r="272" s="13" customFormat="1">
      <c r="A272" s="13"/>
      <c r="B272" s="228"/>
      <c r="C272" s="229"/>
      <c r="D272" s="230" t="s">
        <v>135</v>
      </c>
      <c r="E272" s="231" t="s">
        <v>1</v>
      </c>
      <c r="F272" s="232" t="s">
        <v>435</v>
      </c>
      <c r="G272" s="229"/>
      <c r="H272" s="233">
        <v>148.28399999999999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135</v>
      </c>
      <c r="AU272" s="239" t="s">
        <v>82</v>
      </c>
      <c r="AV272" s="13" t="s">
        <v>82</v>
      </c>
      <c r="AW272" s="13" t="s">
        <v>32</v>
      </c>
      <c r="AX272" s="13" t="s">
        <v>80</v>
      </c>
      <c r="AY272" s="239" t="s">
        <v>124</v>
      </c>
    </row>
    <row r="273" s="2" customFormat="1" ht="16.5" customHeight="1">
      <c r="A273" s="37"/>
      <c r="B273" s="38"/>
      <c r="C273" s="210" t="s">
        <v>436</v>
      </c>
      <c r="D273" s="210" t="s">
        <v>126</v>
      </c>
      <c r="E273" s="211" t="s">
        <v>437</v>
      </c>
      <c r="F273" s="212" t="s">
        <v>438</v>
      </c>
      <c r="G273" s="213" t="s">
        <v>173</v>
      </c>
      <c r="H273" s="214">
        <v>137.30000000000001</v>
      </c>
      <c r="I273" s="215"/>
      <c r="J273" s="216">
        <f>ROUND(I273*H273,2)</f>
        <v>0</v>
      </c>
      <c r="K273" s="212" t="s">
        <v>130</v>
      </c>
      <c r="L273" s="43"/>
      <c r="M273" s="217" t="s">
        <v>1</v>
      </c>
      <c r="N273" s="218" t="s">
        <v>40</v>
      </c>
      <c r="O273" s="90"/>
      <c r="P273" s="219">
        <f>O273*H273</f>
        <v>0</v>
      </c>
      <c r="Q273" s="219">
        <v>0.00016000000000000001</v>
      </c>
      <c r="R273" s="219">
        <f>Q273*H273</f>
        <v>0.021968000000000005</v>
      </c>
      <c r="S273" s="219">
        <v>0</v>
      </c>
      <c r="T273" s="22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1" t="s">
        <v>217</v>
      </c>
      <c r="AT273" s="221" t="s">
        <v>126</v>
      </c>
      <c r="AU273" s="221" t="s">
        <v>82</v>
      </c>
      <c r="AY273" s="16" t="s">
        <v>124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6" t="s">
        <v>80</v>
      </c>
      <c r="BK273" s="222">
        <f>ROUND(I273*H273,2)</f>
        <v>0</v>
      </c>
      <c r="BL273" s="16" t="s">
        <v>217</v>
      </c>
      <c r="BM273" s="221" t="s">
        <v>439</v>
      </c>
    </row>
    <row r="274" s="2" customFormat="1">
      <c r="A274" s="37"/>
      <c r="B274" s="38"/>
      <c r="C274" s="39"/>
      <c r="D274" s="223" t="s">
        <v>133</v>
      </c>
      <c r="E274" s="39"/>
      <c r="F274" s="224" t="s">
        <v>440</v>
      </c>
      <c r="G274" s="39"/>
      <c r="H274" s="39"/>
      <c r="I274" s="225"/>
      <c r="J274" s="39"/>
      <c r="K274" s="39"/>
      <c r="L274" s="43"/>
      <c r="M274" s="226"/>
      <c r="N274" s="227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133</v>
      </c>
      <c r="AU274" s="16" t="s">
        <v>82</v>
      </c>
    </row>
    <row r="275" s="13" customFormat="1">
      <c r="A275" s="13"/>
      <c r="B275" s="228"/>
      <c r="C275" s="229"/>
      <c r="D275" s="230" t="s">
        <v>135</v>
      </c>
      <c r="E275" s="231" t="s">
        <v>1</v>
      </c>
      <c r="F275" s="232" t="s">
        <v>198</v>
      </c>
      <c r="G275" s="229"/>
      <c r="H275" s="233">
        <v>137.30000000000001</v>
      </c>
      <c r="I275" s="234"/>
      <c r="J275" s="229"/>
      <c r="K275" s="229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135</v>
      </c>
      <c r="AU275" s="239" t="s">
        <v>82</v>
      </c>
      <c r="AV275" s="13" t="s">
        <v>82</v>
      </c>
      <c r="AW275" s="13" t="s">
        <v>32</v>
      </c>
      <c r="AX275" s="13" t="s">
        <v>80</v>
      </c>
      <c r="AY275" s="239" t="s">
        <v>124</v>
      </c>
    </row>
    <row r="276" s="2" customFormat="1" ht="16.5" customHeight="1">
      <c r="A276" s="37"/>
      <c r="B276" s="38"/>
      <c r="C276" s="210" t="s">
        <v>441</v>
      </c>
      <c r="D276" s="210" t="s">
        <v>126</v>
      </c>
      <c r="E276" s="211" t="s">
        <v>442</v>
      </c>
      <c r="F276" s="212" t="s">
        <v>443</v>
      </c>
      <c r="G276" s="213" t="s">
        <v>173</v>
      </c>
      <c r="H276" s="214">
        <v>137.30000000000001</v>
      </c>
      <c r="I276" s="215"/>
      <c r="J276" s="216">
        <f>ROUND(I276*H276,2)</f>
        <v>0</v>
      </c>
      <c r="K276" s="212" t="s">
        <v>130</v>
      </c>
      <c r="L276" s="43"/>
      <c r="M276" s="217" t="s">
        <v>1</v>
      </c>
      <c r="N276" s="218" t="s">
        <v>40</v>
      </c>
      <c r="O276" s="90"/>
      <c r="P276" s="219">
        <f>O276*H276</f>
        <v>0</v>
      </c>
      <c r="Q276" s="219">
        <v>0.00014999999999999999</v>
      </c>
      <c r="R276" s="219">
        <f>Q276*H276</f>
        <v>0.020594999999999999</v>
      </c>
      <c r="S276" s="219">
        <v>0</v>
      </c>
      <c r="T276" s="22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1" t="s">
        <v>217</v>
      </c>
      <c r="AT276" s="221" t="s">
        <v>126</v>
      </c>
      <c r="AU276" s="221" t="s">
        <v>82</v>
      </c>
      <c r="AY276" s="16" t="s">
        <v>124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6" t="s">
        <v>80</v>
      </c>
      <c r="BK276" s="222">
        <f>ROUND(I276*H276,2)</f>
        <v>0</v>
      </c>
      <c r="BL276" s="16" t="s">
        <v>217</v>
      </c>
      <c r="BM276" s="221" t="s">
        <v>444</v>
      </c>
    </row>
    <row r="277" s="2" customFormat="1">
      <c r="A277" s="37"/>
      <c r="B277" s="38"/>
      <c r="C277" s="39"/>
      <c r="D277" s="223" t="s">
        <v>133</v>
      </c>
      <c r="E277" s="39"/>
      <c r="F277" s="224" t="s">
        <v>445</v>
      </c>
      <c r="G277" s="39"/>
      <c r="H277" s="39"/>
      <c r="I277" s="225"/>
      <c r="J277" s="39"/>
      <c r="K277" s="39"/>
      <c r="L277" s="43"/>
      <c r="M277" s="226"/>
      <c r="N277" s="227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133</v>
      </c>
      <c r="AU277" s="16" t="s">
        <v>82</v>
      </c>
    </row>
    <row r="278" s="13" customFormat="1">
      <c r="A278" s="13"/>
      <c r="B278" s="228"/>
      <c r="C278" s="229"/>
      <c r="D278" s="230" t="s">
        <v>135</v>
      </c>
      <c r="E278" s="231" t="s">
        <v>1</v>
      </c>
      <c r="F278" s="232" t="s">
        <v>198</v>
      </c>
      <c r="G278" s="229"/>
      <c r="H278" s="233">
        <v>137.30000000000001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135</v>
      </c>
      <c r="AU278" s="239" t="s">
        <v>82</v>
      </c>
      <c r="AV278" s="13" t="s">
        <v>82</v>
      </c>
      <c r="AW278" s="13" t="s">
        <v>32</v>
      </c>
      <c r="AX278" s="13" t="s">
        <v>80</v>
      </c>
      <c r="AY278" s="239" t="s">
        <v>124</v>
      </c>
    </row>
    <row r="279" s="2" customFormat="1" ht="21.75" customHeight="1">
      <c r="A279" s="37"/>
      <c r="B279" s="38"/>
      <c r="C279" s="210" t="s">
        <v>446</v>
      </c>
      <c r="D279" s="210" t="s">
        <v>126</v>
      </c>
      <c r="E279" s="211" t="s">
        <v>447</v>
      </c>
      <c r="F279" s="212" t="s">
        <v>448</v>
      </c>
      <c r="G279" s="213" t="s">
        <v>173</v>
      </c>
      <c r="H279" s="214">
        <v>137.30000000000001</v>
      </c>
      <c r="I279" s="215"/>
      <c r="J279" s="216">
        <f>ROUND(I279*H279,2)</f>
        <v>0</v>
      </c>
      <c r="K279" s="212" t="s">
        <v>130</v>
      </c>
      <c r="L279" s="43"/>
      <c r="M279" s="217" t="s">
        <v>1</v>
      </c>
      <c r="N279" s="218" t="s">
        <v>40</v>
      </c>
      <c r="O279" s="90"/>
      <c r="P279" s="219">
        <f>O279*H279</f>
        <v>0</v>
      </c>
      <c r="Q279" s="219">
        <v>1.0000000000000001E-05</v>
      </c>
      <c r="R279" s="219">
        <f>Q279*H279</f>
        <v>0.0013730000000000003</v>
      </c>
      <c r="S279" s="219">
        <v>0</v>
      </c>
      <c r="T279" s="22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1" t="s">
        <v>217</v>
      </c>
      <c r="AT279" s="221" t="s">
        <v>126</v>
      </c>
      <c r="AU279" s="221" t="s">
        <v>82</v>
      </c>
      <c r="AY279" s="16" t="s">
        <v>124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6" t="s">
        <v>80</v>
      </c>
      <c r="BK279" s="222">
        <f>ROUND(I279*H279,2)</f>
        <v>0</v>
      </c>
      <c r="BL279" s="16" t="s">
        <v>217</v>
      </c>
      <c r="BM279" s="221" t="s">
        <v>449</v>
      </c>
    </row>
    <row r="280" s="2" customFormat="1">
      <c r="A280" s="37"/>
      <c r="B280" s="38"/>
      <c r="C280" s="39"/>
      <c r="D280" s="223" t="s">
        <v>133</v>
      </c>
      <c r="E280" s="39"/>
      <c r="F280" s="224" t="s">
        <v>450</v>
      </c>
      <c r="G280" s="39"/>
      <c r="H280" s="39"/>
      <c r="I280" s="225"/>
      <c r="J280" s="39"/>
      <c r="K280" s="39"/>
      <c r="L280" s="43"/>
      <c r="M280" s="226"/>
      <c r="N280" s="227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133</v>
      </c>
      <c r="AU280" s="16" t="s">
        <v>82</v>
      </c>
    </row>
    <row r="281" s="13" customFormat="1">
      <c r="A281" s="13"/>
      <c r="B281" s="228"/>
      <c r="C281" s="229"/>
      <c r="D281" s="230" t="s">
        <v>135</v>
      </c>
      <c r="E281" s="231" t="s">
        <v>1</v>
      </c>
      <c r="F281" s="232" t="s">
        <v>198</v>
      </c>
      <c r="G281" s="229"/>
      <c r="H281" s="233">
        <v>137.30000000000001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135</v>
      </c>
      <c r="AU281" s="239" t="s">
        <v>82</v>
      </c>
      <c r="AV281" s="13" t="s">
        <v>82</v>
      </c>
      <c r="AW281" s="13" t="s">
        <v>32</v>
      </c>
      <c r="AX281" s="13" t="s">
        <v>80</v>
      </c>
      <c r="AY281" s="239" t="s">
        <v>124</v>
      </c>
    </row>
    <row r="282" s="2" customFormat="1" ht="16.5" customHeight="1">
      <c r="A282" s="37"/>
      <c r="B282" s="38"/>
      <c r="C282" s="210" t="s">
        <v>451</v>
      </c>
      <c r="D282" s="210" t="s">
        <v>126</v>
      </c>
      <c r="E282" s="211" t="s">
        <v>452</v>
      </c>
      <c r="F282" s="212" t="s">
        <v>453</v>
      </c>
      <c r="G282" s="213" t="s">
        <v>173</v>
      </c>
      <c r="H282" s="214">
        <v>137.30000000000001</v>
      </c>
      <c r="I282" s="215"/>
      <c r="J282" s="216">
        <f>ROUND(I282*H282,2)</f>
        <v>0</v>
      </c>
      <c r="K282" s="212" t="s">
        <v>130</v>
      </c>
      <c r="L282" s="43"/>
      <c r="M282" s="217" t="s">
        <v>1</v>
      </c>
      <c r="N282" s="218" t="s">
        <v>40</v>
      </c>
      <c r="O282" s="90"/>
      <c r="P282" s="219">
        <f>O282*H282</f>
        <v>0</v>
      </c>
      <c r="Q282" s="219">
        <v>0.00010000000000000001</v>
      </c>
      <c r="R282" s="219">
        <f>Q282*H282</f>
        <v>0.013730000000000003</v>
      </c>
      <c r="S282" s="219">
        <v>0</v>
      </c>
      <c r="T282" s="22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1" t="s">
        <v>217</v>
      </c>
      <c r="AT282" s="221" t="s">
        <v>126</v>
      </c>
      <c r="AU282" s="221" t="s">
        <v>82</v>
      </c>
      <c r="AY282" s="16" t="s">
        <v>124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6" t="s">
        <v>80</v>
      </c>
      <c r="BK282" s="222">
        <f>ROUND(I282*H282,2)</f>
        <v>0</v>
      </c>
      <c r="BL282" s="16" t="s">
        <v>217</v>
      </c>
      <c r="BM282" s="221" t="s">
        <v>454</v>
      </c>
    </row>
    <row r="283" s="2" customFormat="1">
      <c r="A283" s="37"/>
      <c r="B283" s="38"/>
      <c r="C283" s="39"/>
      <c r="D283" s="223" t="s">
        <v>133</v>
      </c>
      <c r="E283" s="39"/>
      <c r="F283" s="224" t="s">
        <v>455</v>
      </c>
      <c r="G283" s="39"/>
      <c r="H283" s="39"/>
      <c r="I283" s="225"/>
      <c r="J283" s="39"/>
      <c r="K283" s="39"/>
      <c r="L283" s="43"/>
      <c r="M283" s="226"/>
      <c r="N283" s="227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133</v>
      </c>
      <c r="AU283" s="16" t="s">
        <v>82</v>
      </c>
    </row>
    <row r="284" s="13" customFormat="1">
      <c r="A284" s="13"/>
      <c r="B284" s="228"/>
      <c r="C284" s="229"/>
      <c r="D284" s="230" t="s">
        <v>135</v>
      </c>
      <c r="E284" s="231" t="s">
        <v>1</v>
      </c>
      <c r="F284" s="232" t="s">
        <v>198</v>
      </c>
      <c r="G284" s="229"/>
      <c r="H284" s="233">
        <v>137.30000000000001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135</v>
      </c>
      <c r="AU284" s="239" t="s">
        <v>82</v>
      </c>
      <c r="AV284" s="13" t="s">
        <v>82</v>
      </c>
      <c r="AW284" s="13" t="s">
        <v>32</v>
      </c>
      <c r="AX284" s="13" t="s">
        <v>80</v>
      </c>
      <c r="AY284" s="239" t="s">
        <v>124</v>
      </c>
    </row>
    <row r="285" s="2" customFormat="1" ht="24.15" customHeight="1">
      <c r="A285" s="37"/>
      <c r="B285" s="38"/>
      <c r="C285" s="210" t="s">
        <v>456</v>
      </c>
      <c r="D285" s="210" t="s">
        <v>126</v>
      </c>
      <c r="E285" s="211" t="s">
        <v>457</v>
      </c>
      <c r="F285" s="212" t="s">
        <v>458</v>
      </c>
      <c r="G285" s="213" t="s">
        <v>153</v>
      </c>
      <c r="H285" s="214">
        <v>3.6200000000000001</v>
      </c>
      <c r="I285" s="215"/>
      <c r="J285" s="216">
        <f>ROUND(I285*H285,2)</f>
        <v>0</v>
      </c>
      <c r="K285" s="212" t="s">
        <v>130</v>
      </c>
      <c r="L285" s="43"/>
      <c r="M285" s="217" t="s">
        <v>1</v>
      </c>
      <c r="N285" s="218" t="s">
        <v>40</v>
      </c>
      <c r="O285" s="90"/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1" t="s">
        <v>217</v>
      </c>
      <c r="AT285" s="221" t="s">
        <v>126</v>
      </c>
      <c r="AU285" s="221" t="s">
        <v>82</v>
      </c>
      <c r="AY285" s="16" t="s">
        <v>124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6" t="s">
        <v>80</v>
      </c>
      <c r="BK285" s="222">
        <f>ROUND(I285*H285,2)</f>
        <v>0</v>
      </c>
      <c r="BL285" s="16" t="s">
        <v>217</v>
      </c>
      <c r="BM285" s="221" t="s">
        <v>459</v>
      </c>
    </row>
    <row r="286" s="2" customFormat="1">
      <c r="A286" s="37"/>
      <c r="B286" s="38"/>
      <c r="C286" s="39"/>
      <c r="D286" s="223" t="s">
        <v>133</v>
      </c>
      <c r="E286" s="39"/>
      <c r="F286" s="224" t="s">
        <v>460</v>
      </c>
      <c r="G286" s="39"/>
      <c r="H286" s="39"/>
      <c r="I286" s="225"/>
      <c r="J286" s="39"/>
      <c r="K286" s="39"/>
      <c r="L286" s="43"/>
      <c r="M286" s="226"/>
      <c r="N286" s="227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133</v>
      </c>
      <c r="AU286" s="16" t="s">
        <v>82</v>
      </c>
    </row>
    <row r="287" s="12" customFormat="1" ht="22.8" customHeight="1">
      <c r="A287" s="12"/>
      <c r="B287" s="194"/>
      <c r="C287" s="195"/>
      <c r="D287" s="196" t="s">
        <v>74</v>
      </c>
      <c r="E287" s="208" t="s">
        <v>461</v>
      </c>
      <c r="F287" s="208" t="s">
        <v>462</v>
      </c>
      <c r="G287" s="195"/>
      <c r="H287" s="195"/>
      <c r="I287" s="198"/>
      <c r="J287" s="209">
        <f>BK287</f>
        <v>0</v>
      </c>
      <c r="K287" s="195"/>
      <c r="L287" s="200"/>
      <c r="M287" s="201"/>
      <c r="N287" s="202"/>
      <c r="O287" s="202"/>
      <c r="P287" s="203">
        <f>SUM(P288:P293)</f>
        <v>0</v>
      </c>
      <c r="Q287" s="202"/>
      <c r="R287" s="203">
        <f>SUM(R288:R293)</f>
        <v>0.021699999999999997</v>
      </c>
      <c r="S287" s="202"/>
      <c r="T287" s="204">
        <f>SUM(T288:T293)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5" t="s">
        <v>82</v>
      </c>
      <c r="AT287" s="206" t="s">
        <v>74</v>
      </c>
      <c r="AU287" s="206" t="s">
        <v>80</v>
      </c>
      <c r="AY287" s="205" t="s">
        <v>124</v>
      </c>
      <c r="BK287" s="207">
        <f>SUM(BK288:BK293)</f>
        <v>0</v>
      </c>
    </row>
    <row r="288" s="2" customFormat="1" ht="24.15" customHeight="1">
      <c r="A288" s="37"/>
      <c r="B288" s="38"/>
      <c r="C288" s="210" t="s">
        <v>463</v>
      </c>
      <c r="D288" s="210" t="s">
        <v>126</v>
      </c>
      <c r="E288" s="211" t="s">
        <v>464</v>
      </c>
      <c r="F288" s="212" t="s">
        <v>465</v>
      </c>
      <c r="G288" s="213" t="s">
        <v>173</v>
      </c>
      <c r="H288" s="214">
        <v>86.799999999999997</v>
      </c>
      <c r="I288" s="215"/>
      <c r="J288" s="216">
        <f>ROUND(I288*H288,2)</f>
        <v>0</v>
      </c>
      <c r="K288" s="212" t="s">
        <v>130</v>
      </c>
      <c r="L288" s="43"/>
      <c r="M288" s="217" t="s">
        <v>1</v>
      </c>
      <c r="N288" s="218" t="s">
        <v>40</v>
      </c>
      <c r="O288" s="90"/>
      <c r="P288" s="219">
        <f>O288*H288</f>
        <v>0</v>
      </c>
      <c r="Q288" s="219">
        <v>0.00012999999999999999</v>
      </c>
      <c r="R288" s="219">
        <f>Q288*H288</f>
        <v>0.011283999999999999</v>
      </c>
      <c r="S288" s="219">
        <v>0</v>
      </c>
      <c r="T288" s="22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1" t="s">
        <v>217</v>
      </c>
      <c r="AT288" s="221" t="s">
        <v>126</v>
      </c>
      <c r="AU288" s="221" t="s">
        <v>82</v>
      </c>
      <c r="AY288" s="16" t="s">
        <v>124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6" t="s">
        <v>80</v>
      </c>
      <c r="BK288" s="222">
        <f>ROUND(I288*H288,2)</f>
        <v>0</v>
      </c>
      <c r="BL288" s="16" t="s">
        <v>217</v>
      </c>
      <c r="BM288" s="221" t="s">
        <v>466</v>
      </c>
    </row>
    <row r="289" s="2" customFormat="1">
      <c r="A289" s="37"/>
      <c r="B289" s="38"/>
      <c r="C289" s="39"/>
      <c r="D289" s="223" t="s">
        <v>133</v>
      </c>
      <c r="E289" s="39"/>
      <c r="F289" s="224" t="s">
        <v>467</v>
      </c>
      <c r="G289" s="39"/>
      <c r="H289" s="39"/>
      <c r="I289" s="225"/>
      <c r="J289" s="39"/>
      <c r="K289" s="39"/>
      <c r="L289" s="43"/>
      <c r="M289" s="226"/>
      <c r="N289" s="227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133</v>
      </c>
      <c r="AU289" s="16" t="s">
        <v>82</v>
      </c>
    </row>
    <row r="290" s="13" customFormat="1">
      <c r="A290" s="13"/>
      <c r="B290" s="228"/>
      <c r="C290" s="229"/>
      <c r="D290" s="230" t="s">
        <v>135</v>
      </c>
      <c r="E290" s="231" t="s">
        <v>1</v>
      </c>
      <c r="F290" s="232" t="s">
        <v>468</v>
      </c>
      <c r="G290" s="229"/>
      <c r="H290" s="233">
        <v>86.799999999999997</v>
      </c>
      <c r="I290" s="234"/>
      <c r="J290" s="229"/>
      <c r="K290" s="229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135</v>
      </c>
      <c r="AU290" s="239" t="s">
        <v>82</v>
      </c>
      <c r="AV290" s="13" t="s">
        <v>82</v>
      </c>
      <c r="AW290" s="13" t="s">
        <v>32</v>
      </c>
      <c r="AX290" s="13" t="s">
        <v>80</v>
      </c>
      <c r="AY290" s="239" t="s">
        <v>124</v>
      </c>
    </row>
    <row r="291" s="2" customFormat="1" ht="24.15" customHeight="1">
      <c r="A291" s="37"/>
      <c r="B291" s="38"/>
      <c r="C291" s="210" t="s">
        <v>469</v>
      </c>
      <c r="D291" s="210" t="s">
        <v>126</v>
      </c>
      <c r="E291" s="211" t="s">
        <v>470</v>
      </c>
      <c r="F291" s="212" t="s">
        <v>471</v>
      </c>
      <c r="G291" s="213" t="s">
        <v>173</v>
      </c>
      <c r="H291" s="214">
        <v>86.799999999999997</v>
      </c>
      <c r="I291" s="215"/>
      <c r="J291" s="216">
        <f>ROUND(I291*H291,2)</f>
        <v>0</v>
      </c>
      <c r="K291" s="212" t="s">
        <v>130</v>
      </c>
      <c r="L291" s="43"/>
      <c r="M291" s="217" t="s">
        <v>1</v>
      </c>
      <c r="N291" s="218" t="s">
        <v>40</v>
      </c>
      <c r="O291" s="90"/>
      <c r="P291" s="219">
        <f>O291*H291</f>
        <v>0</v>
      </c>
      <c r="Q291" s="219">
        <v>0.00012</v>
      </c>
      <c r="R291" s="219">
        <f>Q291*H291</f>
        <v>0.010416</v>
      </c>
      <c r="S291" s="219">
        <v>0</v>
      </c>
      <c r="T291" s="22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1" t="s">
        <v>217</v>
      </c>
      <c r="AT291" s="221" t="s">
        <v>126</v>
      </c>
      <c r="AU291" s="221" t="s">
        <v>82</v>
      </c>
      <c r="AY291" s="16" t="s">
        <v>124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6" t="s">
        <v>80</v>
      </c>
      <c r="BK291" s="222">
        <f>ROUND(I291*H291,2)</f>
        <v>0</v>
      </c>
      <c r="BL291" s="16" t="s">
        <v>217</v>
      </c>
      <c r="BM291" s="221" t="s">
        <v>472</v>
      </c>
    </row>
    <row r="292" s="2" customFormat="1">
      <c r="A292" s="37"/>
      <c r="B292" s="38"/>
      <c r="C292" s="39"/>
      <c r="D292" s="223" t="s">
        <v>133</v>
      </c>
      <c r="E292" s="39"/>
      <c r="F292" s="224" t="s">
        <v>473</v>
      </c>
      <c r="G292" s="39"/>
      <c r="H292" s="39"/>
      <c r="I292" s="225"/>
      <c r="J292" s="39"/>
      <c r="K292" s="39"/>
      <c r="L292" s="43"/>
      <c r="M292" s="226"/>
      <c r="N292" s="227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133</v>
      </c>
      <c r="AU292" s="16" t="s">
        <v>82</v>
      </c>
    </row>
    <row r="293" s="13" customFormat="1">
      <c r="A293" s="13"/>
      <c r="B293" s="228"/>
      <c r="C293" s="229"/>
      <c r="D293" s="230" t="s">
        <v>135</v>
      </c>
      <c r="E293" s="231" t="s">
        <v>1</v>
      </c>
      <c r="F293" s="232" t="s">
        <v>468</v>
      </c>
      <c r="G293" s="229"/>
      <c r="H293" s="233">
        <v>86.799999999999997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135</v>
      </c>
      <c r="AU293" s="239" t="s">
        <v>82</v>
      </c>
      <c r="AV293" s="13" t="s">
        <v>82</v>
      </c>
      <c r="AW293" s="13" t="s">
        <v>32</v>
      </c>
      <c r="AX293" s="13" t="s">
        <v>80</v>
      </c>
      <c r="AY293" s="239" t="s">
        <v>124</v>
      </c>
    </row>
    <row r="294" s="12" customFormat="1" ht="22.8" customHeight="1">
      <c r="A294" s="12"/>
      <c r="B294" s="194"/>
      <c r="C294" s="195"/>
      <c r="D294" s="196" t="s">
        <v>74</v>
      </c>
      <c r="E294" s="208" t="s">
        <v>474</v>
      </c>
      <c r="F294" s="208" t="s">
        <v>475</v>
      </c>
      <c r="G294" s="195"/>
      <c r="H294" s="195"/>
      <c r="I294" s="198"/>
      <c r="J294" s="209">
        <f>BK294</f>
        <v>0</v>
      </c>
      <c r="K294" s="195"/>
      <c r="L294" s="200"/>
      <c r="M294" s="201"/>
      <c r="N294" s="202"/>
      <c r="O294" s="202"/>
      <c r="P294" s="203">
        <f>SUM(P295:P314)</f>
        <v>0</v>
      </c>
      <c r="Q294" s="202"/>
      <c r="R294" s="203">
        <f>SUM(R295:R314)</f>
        <v>0.33715575999999997</v>
      </c>
      <c r="S294" s="202"/>
      <c r="T294" s="204">
        <f>SUM(T295:T314)</f>
        <v>0.068762030000000002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5" t="s">
        <v>82</v>
      </c>
      <c r="AT294" s="206" t="s">
        <v>74</v>
      </c>
      <c r="AU294" s="206" t="s">
        <v>80</v>
      </c>
      <c r="AY294" s="205" t="s">
        <v>124</v>
      </c>
      <c r="BK294" s="207">
        <f>SUM(BK295:BK314)</f>
        <v>0</v>
      </c>
    </row>
    <row r="295" s="2" customFormat="1" ht="16.5" customHeight="1">
      <c r="A295" s="37"/>
      <c r="B295" s="38"/>
      <c r="C295" s="210" t="s">
        <v>476</v>
      </c>
      <c r="D295" s="210" t="s">
        <v>126</v>
      </c>
      <c r="E295" s="211" t="s">
        <v>477</v>
      </c>
      <c r="F295" s="212" t="s">
        <v>478</v>
      </c>
      <c r="G295" s="213" t="s">
        <v>173</v>
      </c>
      <c r="H295" s="214">
        <v>221.81299999999999</v>
      </c>
      <c r="I295" s="215"/>
      <c r="J295" s="216">
        <f>ROUND(I295*H295,2)</f>
        <v>0</v>
      </c>
      <c r="K295" s="212" t="s">
        <v>130</v>
      </c>
      <c r="L295" s="43"/>
      <c r="M295" s="217" t="s">
        <v>1</v>
      </c>
      <c r="N295" s="218" t="s">
        <v>40</v>
      </c>
      <c r="O295" s="90"/>
      <c r="P295" s="219">
        <f>O295*H295</f>
        <v>0</v>
      </c>
      <c r="Q295" s="219">
        <v>0.001</v>
      </c>
      <c r="R295" s="219">
        <f>Q295*H295</f>
        <v>0.22181299999999998</v>
      </c>
      <c r="S295" s="219">
        <v>0.00031</v>
      </c>
      <c r="T295" s="220">
        <f>S295*H295</f>
        <v>0.068762030000000002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1" t="s">
        <v>217</v>
      </c>
      <c r="AT295" s="221" t="s">
        <v>126</v>
      </c>
      <c r="AU295" s="221" t="s">
        <v>82</v>
      </c>
      <c r="AY295" s="16" t="s">
        <v>124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6" t="s">
        <v>80</v>
      </c>
      <c r="BK295" s="222">
        <f>ROUND(I295*H295,2)</f>
        <v>0</v>
      </c>
      <c r="BL295" s="16" t="s">
        <v>217</v>
      </c>
      <c r="BM295" s="221" t="s">
        <v>479</v>
      </c>
    </row>
    <row r="296" s="2" customFormat="1">
      <c r="A296" s="37"/>
      <c r="B296" s="38"/>
      <c r="C296" s="39"/>
      <c r="D296" s="223" t="s">
        <v>133</v>
      </c>
      <c r="E296" s="39"/>
      <c r="F296" s="224" t="s">
        <v>480</v>
      </c>
      <c r="G296" s="39"/>
      <c r="H296" s="39"/>
      <c r="I296" s="225"/>
      <c r="J296" s="39"/>
      <c r="K296" s="39"/>
      <c r="L296" s="43"/>
      <c r="M296" s="226"/>
      <c r="N296" s="227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133</v>
      </c>
      <c r="AU296" s="16" t="s">
        <v>82</v>
      </c>
    </row>
    <row r="297" s="13" customFormat="1">
      <c r="A297" s="13"/>
      <c r="B297" s="228"/>
      <c r="C297" s="229"/>
      <c r="D297" s="230" t="s">
        <v>135</v>
      </c>
      <c r="E297" s="231" t="s">
        <v>1</v>
      </c>
      <c r="F297" s="232" t="s">
        <v>481</v>
      </c>
      <c r="G297" s="229"/>
      <c r="H297" s="233">
        <v>134.53999999999999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135</v>
      </c>
      <c r="AU297" s="239" t="s">
        <v>82</v>
      </c>
      <c r="AV297" s="13" t="s">
        <v>82</v>
      </c>
      <c r="AW297" s="13" t="s">
        <v>32</v>
      </c>
      <c r="AX297" s="13" t="s">
        <v>75</v>
      </c>
      <c r="AY297" s="239" t="s">
        <v>124</v>
      </c>
    </row>
    <row r="298" s="13" customFormat="1">
      <c r="A298" s="13"/>
      <c r="B298" s="228"/>
      <c r="C298" s="229"/>
      <c r="D298" s="230" t="s">
        <v>135</v>
      </c>
      <c r="E298" s="231" t="s">
        <v>1</v>
      </c>
      <c r="F298" s="232" t="s">
        <v>482</v>
      </c>
      <c r="G298" s="229"/>
      <c r="H298" s="233">
        <v>87.272999999999996</v>
      </c>
      <c r="I298" s="234"/>
      <c r="J298" s="229"/>
      <c r="K298" s="229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135</v>
      </c>
      <c r="AU298" s="239" t="s">
        <v>82</v>
      </c>
      <c r="AV298" s="13" t="s">
        <v>82</v>
      </c>
      <c r="AW298" s="13" t="s">
        <v>32</v>
      </c>
      <c r="AX298" s="13" t="s">
        <v>75</v>
      </c>
      <c r="AY298" s="239" t="s">
        <v>124</v>
      </c>
    </row>
    <row r="299" s="14" customFormat="1">
      <c r="A299" s="14"/>
      <c r="B299" s="251"/>
      <c r="C299" s="252"/>
      <c r="D299" s="230" t="s">
        <v>135</v>
      </c>
      <c r="E299" s="253" t="s">
        <v>1</v>
      </c>
      <c r="F299" s="254" t="s">
        <v>483</v>
      </c>
      <c r="G299" s="252"/>
      <c r="H299" s="255">
        <v>221.81299999999999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135</v>
      </c>
      <c r="AU299" s="261" t="s">
        <v>82</v>
      </c>
      <c r="AV299" s="14" t="s">
        <v>131</v>
      </c>
      <c r="AW299" s="14" t="s">
        <v>32</v>
      </c>
      <c r="AX299" s="14" t="s">
        <v>80</v>
      </c>
      <c r="AY299" s="261" t="s">
        <v>124</v>
      </c>
    </row>
    <row r="300" s="2" customFormat="1" ht="24.15" customHeight="1">
      <c r="A300" s="37"/>
      <c r="B300" s="38"/>
      <c r="C300" s="210" t="s">
        <v>484</v>
      </c>
      <c r="D300" s="210" t="s">
        <v>126</v>
      </c>
      <c r="E300" s="211" t="s">
        <v>485</v>
      </c>
      <c r="F300" s="212" t="s">
        <v>486</v>
      </c>
      <c r="G300" s="213" t="s">
        <v>173</v>
      </c>
      <c r="H300" s="214">
        <v>221.81299999999999</v>
      </c>
      <c r="I300" s="215"/>
      <c r="J300" s="216">
        <f>ROUND(I300*H300,2)</f>
        <v>0</v>
      </c>
      <c r="K300" s="212" t="s">
        <v>130</v>
      </c>
      <c r="L300" s="43"/>
      <c r="M300" s="217" t="s">
        <v>1</v>
      </c>
      <c r="N300" s="218" t="s">
        <v>40</v>
      </c>
      <c r="O300" s="90"/>
      <c r="P300" s="219">
        <f>O300*H300</f>
        <v>0</v>
      </c>
      <c r="Q300" s="219">
        <v>0.00020000000000000001</v>
      </c>
      <c r="R300" s="219">
        <f>Q300*H300</f>
        <v>0.044362600000000002</v>
      </c>
      <c r="S300" s="219">
        <v>0</v>
      </c>
      <c r="T300" s="220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1" t="s">
        <v>217</v>
      </c>
      <c r="AT300" s="221" t="s">
        <v>126</v>
      </c>
      <c r="AU300" s="221" t="s">
        <v>82</v>
      </c>
      <c r="AY300" s="16" t="s">
        <v>124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6" t="s">
        <v>80</v>
      </c>
      <c r="BK300" s="222">
        <f>ROUND(I300*H300,2)</f>
        <v>0</v>
      </c>
      <c r="BL300" s="16" t="s">
        <v>217</v>
      </c>
      <c r="BM300" s="221" t="s">
        <v>487</v>
      </c>
    </row>
    <row r="301" s="2" customFormat="1">
      <c r="A301" s="37"/>
      <c r="B301" s="38"/>
      <c r="C301" s="39"/>
      <c r="D301" s="223" t="s">
        <v>133</v>
      </c>
      <c r="E301" s="39"/>
      <c r="F301" s="224" t="s">
        <v>488</v>
      </c>
      <c r="G301" s="39"/>
      <c r="H301" s="39"/>
      <c r="I301" s="225"/>
      <c r="J301" s="39"/>
      <c r="K301" s="39"/>
      <c r="L301" s="43"/>
      <c r="M301" s="226"/>
      <c r="N301" s="227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133</v>
      </c>
      <c r="AU301" s="16" t="s">
        <v>82</v>
      </c>
    </row>
    <row r="302" s="13" customFormat="1">
      <c r="A302" s="13"/>
      <c r="B302" s="228"/>
      <c r="C302" s="229"/>
      <c r="D302" s="230" t="s">
        <v>135</v>
      </c>
      <c r="E302" s="231" t="s">
        <v>1</v>
      </c>
      <c r="F302" s="232" t="s">
        <v>481</v>
      </c>
      <c r="G302" s="229"/>
      <c r="H302" s="233">
        <v>134.53999999999999</v>
      </c>
      <c r="I302" s="234"/>
      <c r="J302" s="229"/>
      <c r="K302" s="229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135</v>
      </c>
      <c r="AU302" s="239" t="s">
        <v>82</v>
      </c>
      <c r="AV302" s="13" t="s">
        <v>82</v>
      </c>
      <c r="AW302" s="13" t="s">
        <v>32</v>
      </c>
      <c r="AX302" s="13" t="s">
        <v>75</v>
      </c>
      <c r="AY302" s="239" t="s">
        <v>124</v>
      </c>
    </row>
    <row r="303" s="13" customFormat="1">
      <c r="A303" s="13"/>
      <c r="B303" s="228"/>
      <c r="C303" s="229"/>
      <c r="D303" s="230" t="s">
        <v>135</v>
      </c>
      <c r="E303" s="231" t="s">
        <v>1</v>
      </c>
      <c r="F303" s="232" t="s">
        <v>482</v>
      </c>
      <c r="G303" s="229"/>
      <c r="H303" s="233">
        <v>87.272999999999996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135</v>
      </c>
      <c r="AU303" s="239" t="s">
        <v>82</v>
      </c>
      <c r="AV303" s="13" t="s">
        <v>82</v>
      </c>
      <c r="AW303" s="13" t="s">
        <v>32</v>
      </c>
      <c r="AX303" s="13" t="s">
        <v>75</v>
      </c>
      <c r="AY303" s="239" t="s">
        <v>124</v>
      </c>
    </row>
    <row r="304" s="14" customFormat="1">
      <c r="A304" s="14"/>
      <c r="B304" s="251"/>
      <c r="C304" s="252"/>
      <c r="D304" s="230" t="s">
        <v>135</v>
      </c>
      <c r="E304" s="253" t="s">
        <v>1</v>
      </c>
      <c r="F304" s="254" t="s">
        <v>483</v>
      </c>
      <c r="G304" s="252"/>
      <c r="H304" s="255">
        <v>221.81299999999999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135</v>
      </c>
      <c r="AU304" s="261" t="s">
        <v>82</v>
      </c>
      <c r="AV304" s="14" t="s">
        <v>131</v>
      </c>
      <c r="AW304" s="14" t="s">
        <v>32</v>
      </c>
      <c r="AX304" s="14" t="s">
        <v>80</v>
      </c>
      <c r="AY304" s="261" t="s">
        <v>124</v>
      </c>
    </row>
    <row r="305" s="2" customFormat="1" ht="33" customHeight="1">
      <c r="A305" s="37"/>
      <c r="B305" s="38"/>
      <c r="C305" s="210" t="s">
        <v>489</v>
      </c>
      <c r="D305" s="210" t="s">
        <v>126</v>
      </c>
      <c r="E305" s="211" t="s">
        <v>490</v>
      </c>
      <c r="F305" s="212" t="s">
        <v>491</v>
      </c>
      <c r="G305" s="213" t="s">
        <v>173</v>
      </c>
      <c r="H305" s="214">
        <v>221.81299999999999</v>
      </c>
      <c r="I305" s="215"/>
      <c r="J305" s="216">
        <f>ROUND(I305*H305,2)</f>
        <v>0</v>
      </c>
      <c r="K305" s="212" t="s">
        <v>130</v>
      </c>
      <c r="L305" s="43"/>
      <c r="M305" s="217" t="s">
        <v>1</v>
      </c>
      <c r="N305" s="218" t="s">
        <v>40</v>
      </c>
      <c r="O305" s="90"/>
      <c r="P305" s="219">
        <f>O305*H305</f>
        <v>0</v>
      </c>
      <c r="Q305" s="219">
        <v>0.00029</v>
      </c>
      <c r="R305" s="219">
        <f>Q305*H305</f>
        <v>0.06432576999999999</v>
      </c>
      <c r="S305" s="219">
        <v>0</v>
      </c>
      <c r="T305" s="220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1" t="s">
        <v>217</v>
      </c>
      <c r="AT305" s="221" t="s">
        <v>126</v>
      </c>
      <c r="AU305" s="221" t="s">
        <v>82</v>
      </c>
      <c r="AY305" s="16" t="s">
        <v>124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6" t="s">
        <v>80</v>
      </c>
      <c r="BK305" s="222">
        <f>ROUND(I305*H305,2)</f>
        <v>0</v>
      </c>
      <c r="BL305" s="16" t="s">
        <v>217</v>
      </c>
      <c r="BM305" s="221" t="s">
        <v>492</v>
      </c>
    </row>
    <row r="306" s="2" customFormat="1">
      <c r="A306" s="37"/>
      <c r="B306" s="38"/>
      <c r="C306" s="39"/>
      <c r="D306" s="223" t="s">
        <v>133</v>
      </c>
      <c r="E306" s="39"/>
      <c r="F306" s="224" t="s">
        <v>493</v>
      </c>
      <c r="G306" s="39"/>
      <c r="H306" s="39"/>
      <c r="I306" s="225"/>
      <c r="J306" s="39"/>
      <c r="K306" s="39"/>
      <c r="L306" s="43"/>
      <c r="M306" s="226"/>
      <c r="N306" s="227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133</v>
      </c>
      <c r="AU306" s="16" t="s">
        <v>82</v>
      </c>
    </row>
    <row r="307" s="13" customFormat="1">
      <c r="A307" s="13"/>
      <c r="B307" s="228"/>
      <c r="C307" s="229"/>
      <c r="D307" s="230" t="s">
        <v>135</v>
      </c>
      <c r="E307" s="231" t="s">
        <v>1</v>
      </c>
      <c r="F307" s="232" t="s">
        <v>481</v>
      </c>
      <c r="G307" s="229"/>
      <c r="H307" s="233">
        <v>134.53999999999999</v>
      </c>
      <c r="I307" s="234"/>
      <c r="J307" s="229"/>
      <c r="K307" s="229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135</v>
      </c>
      <c r="AU307" s="239" t="s">
        <v>82</v>
      </c>
      <c r="AV307" s="13" t="s">
        <v>82</v>
      </c>
      <c r="AW307" s="13" t="s">
        <v>32</v>
      </c>
      <c r="AX307" s="13" t="s">
        <v>75</v>
      </c>
      <c r="AY307" s="239" t="s">
        <v>124</v>
      </c>
    </row>
    <row r="308" s="13" customFormat="1">
      <c r="A308" s="13"/>
      <c r="B308" s="228"/>
      <c r="C308" s="229"/>
      <c r="D308" s="230" t="s">
        <v>135</v>
      </c>
      <c r="E308" s="231" t="s">
        <v>1</v>
      </c>
      <c r="F308" s="232" t="s">
        <v>482</v>
      </c>
      <c r="G308" s="229"/>
      <c r="H308" s="233">
        <v>87.272999999999996</v>
      </c>
      <c r="I308" s="234"/>
      <c r="J308" s="229"/>
      <c r="K308" s="229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135</v>
      </c>
      <c r="AU308" s="239" t="s">
        <v>82</v>
      </c>
      <c r="AV308" s="13" t="s">
        <v>82</v>
      </c>
      <c r="AW308" s="13" t="s">
        <v>32</v>
      </c>
      <c r="AX308" s="13" t="s">
        <v>75</v>
      </c>
      <c r="AY308" s="239" t="s">
        <v>124</v>
      </c>
    </row>
    <row r="309" s="14" customFormat="1">
      <c r="A309" s="14"/>
      <c r="B309" s="251"/>
      <c r="C309" s="252"/>
      <c r="D309" s="230" t="s">
        <v>135</v>
      </c>
      <c r="E309" s="253" t="s">
        <v>1</v>
      </c>
      <c r="F309" s="254" t="s">
        <v>483</v>
      </c>
      <c r="G309" s="252"/>
      <c r="H309" s="255">
        <v>221.81299999999999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135</v>
      </c>
      <c r="AU309" s="261" t="s">
        <v>82</v>
      </c>
      <c r="AV309" s="14" t="s">
        <v>131</v>
      </c>
      <c r="AW309" s="14" t="s">
        <v>32</v>
      </c>
      <c r="AX309" s="14" t="s">
        <v>80</v>
      </c>
      <c r="AY309" s="261" t="s">
        <v>124</v>
      </c>
    </row>
    <row r="310" s="2" customFormat="1" ht="33" customHeight="1">
      <c r="A310" s="37"/>
      <c r="B310" s="38"/>
      <c r="C310" s="210" t="s">
        <v>494</v>
      </c>
      <c r="D310" s="210" t="s">
        <v>126</v>
      </c>
      <c r="E310" s="211" t="s">
        <v>495</v>
      </c>
      <c r="F310" s="212" t="s">
        <v>496</v>
      </c>
      <c r="G310" s="213" t="s">
        <v>173</v>
      </c>
      <c r="H310" s="214">
        <v>221.81299999999999</v>
      </c>
      <c r="I310" s="215"/>
      <c r="J310" s="216">
        <f>ROUND(I310*H310,2)</f>
        <v>0</v>
      </c>
      <c r="K310" s="212" t="s">
        <v>130</v>
      </c>
      <c r="L310" s="43"/>
      <c r="M310" s="217" t="s">
        <v>1</v>
      </c>
      <c r="N310" s="218" t="s">
        <v>40</v>
      </c>
      <c r="O310" s="90"/>
      <c r="P310" s="219">
        <f>O310*H310</f>
        <v>0</v>
      </c>
      <c r="Q310" s="219">
        <v>3.0000000000000001E-05</v>
      </c>
      <c r="R310" s="219">
        <f>Q310*H310</f>
        <v>0.0066543899999999996</v>
      </c>
      <c r="S310" s="219">
        <v>0</v>
      </c>
      <c r="T310" s="22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1" t="s">
        <v>217</v>
      </c>
      <c r="AT310" s="221" t="s">
        <v>126</v>
      </c>
      <c r="AU310" s="221" t="s">
        <v>82</v>
      </c>
      <c r="AY310" s="16" t="s">
        <v>124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6" t="s">
        <v>80</v>
      </c>
      <c r="BK310" s="222">
        <f>ROUND(I310*H310,2)</f>
        <v>0</v>
      </c>
      <c r="BL310" s="16" t="s">
        <v>217</v>
      </c>
      <c r="BM310" s="221" t="s">
        <v>497</v>
      </c>
    </row>
    <row r="311" s="2" customFormat="1">
      <c r="A311" s="37"/>
      <c r="B311" s="38"/>
      <c r="C311" s="39"/>
      <c r="D311" s="223" t="s">
        <v>133</v>
      </c>
      <c r="E311" s="39"/>
      <c r="F311" s="224" t="s">
        <v>498</v>
      </c>
      <c r="G311" s="39"/>
      <c r="H311" s="39"/>
      <c r="I311" s="225"/>
      <c r="J311" s="39"/>
      <c r="K311" s="39"/>
      <c r="L311" s="43"/>
      <c r="M311" s="226"/>
      <c r="N311" s="227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133</v>
      </c>
      <c r="AU311" s="16" t="s">
        <v>82</v>
      </c>
    </row>
    <row r="312" s="13" customFormat="1">
      <c r="A312" s="13"/>
      <c r="B312" s="228"/>
      <c r="C312" s="229"/>
      <c r="D312" s="230" t="s">
        <v>135</v>
      </c>
      <c r="E312" s="231" t="s">
        <v>1</v>
      </c>
      <c r="F312" s="232" t="s">
        <v>481</v>
      </c>
      <c r="G312" s="229"/>
      <c r="H312" s="233">
        <v>134.53999999999999</v>
      </c>
      <c r="I312" s="234"/>
      <c r="J312" s="229"/>
      <c r="K312" s="229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135</v>
      </c>
      <c r="AU312" s="239" t="s">
        <v>82</v>
      </c>
      <c r="AV312" s="13" t="s">
        <v>82</v>
      </c>
      <c r="AW312" s="13" t="s">
        <v>32</v>
      </c>
      <c r="AX312" s="13" t="s">
        <v>75</v>
      </c>
      <c r="AY312" s="239" t="s">
        <v>124</v>
      </c>
    </row>
    <row r="313" s="13" customFormat="1">
      <c r="A313" s="13"/>
      <c r="B313" s="228"/>
      <c r="C313" s="229"/>
      <c r="D313" s="230" t="s">
        <v>135</v>
      </c>
      <c r="E313" s="231" t="s">
        <v>1</v>
      </c>
      <c r="F313" s="232" t="s">
        <v>482</v>
      </c>
      <c r="G313" s="229"/>
      <c r="H313" s="233">
        <v>87.272999999999996</v>
      </c>
      <c r="I313" s="234"/>
      <c r="J313" s="229"/>
      <c r="K313" s="229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135</v>
      </c>
      <c r="AU313" s="239" t="s">
        <v>82</v>
      </c>
      <c r="AV313" s="13" t="s">
        <v>82</v>
      </c>
      <c r="AW313" s="13" t="s">
        <v>32</v>
      </c>
      <c r="AX313" s="13" t="s">
        <v>75</v>
      </c>
      <c r="AY313" s="239" t="s">
        <v>124</v>
      </c>
    </row>
    <row r="314" s="14" customFormat="1">
      <c r="A314" s="14"/>
      <c r="B314" s="251"/>
      <c r="C314" s="252"/>
      <c r="D314" s="230" t="s">
        <v>135</v>
      </c>
      <c r="E314" s="253" t="s">
        <v>1</v>
      </c>
      <c r="F314" s="254" t="s">
        <v>483</v>
      </c>
      <c r="G314" s="252"/>
      <c r="H314" s="255">
        <v>221.81299999999999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135</v>
      </c>
      <c r="AU314" s="261" t="s">
        <v>82</v>
      </c>
      <c r="AV314" s="14" t="s">
        <v>131</v>
      </c>
      <c r="AW314" s="14" t="s">
        <v>32</v>
      </c>
      <c r="AX314" s="14" t="s">
        <v>80</v>
      </c>
      <c r="AY314" s="261" t="s">
        <v>124</v>
      </c>
    </row>
    <row r="315" s="12" customFormat="1" ht="25.92" customHeight="1">
      <c r="A315" s="12"/>
      <c r="B315" s="194"/>
      <c r="C315" s="195"/>
      <c r="D315" s="196" t="s">
        <v>74</v>
      </c>
      <c r="E315" s="197" t="s">
        <v>499</v>
      </c>
      <c r="F315" s="197" t="s">
        <v>500</v>
      </c>
      <c r="G315" s="195"/>
      <c r="H315" s="195"/>
      <c r="I315" s="198"/>
      <c r="J315" s="199">
        <f>BK315</f>
        <v>0</v>
      </c>
      <c r="K315" s="195"/>
      <c r="L315" s="200"/>
      <c r="M315" s="201"/>
      <c r="N315" s="202"/>
      <c r="O315" s="202"/>
      <c r="P315" s="203">
        <f>SUM(P316:P318)</f>
        <v>0</v>
      </c>
      <c r="Q315" s="202"/>
      <c r="R315" s="203">
        <f>SUM(R316:R318)</f>
        <v>0</v>
      </c>
      <c r="S315" s="202"/>
      <c r="T315" s="204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5" t="s">
        <v>131</v>
      </c>
      <c r="AT315" s="206" t="s">
        <v>74</v>
      </c>
      <c r="AU315" s="206" t="s">
        <v>75</v>
      </c>
      <c r="AY315" s="205" t="s">
        <v>124</v>
      </c>
      <c r="BK315" s="207">
        <f>SUM(BK316:BK318)</f>
        <v>0</v>
      </c>
    </row>
    <row r="316" s="2" customFormat="1" ht="16.5" customHeight="1">
      <c r="A316" s="37"/>
      <c r="B316" s="38"/>
      <c r="C316" s="210" t="s">
        <v>501</v>
      </c>
      <c r="D316" s="210" t="s">
        <v>126</v>
      </c>
      <c r="E316" s="211" t="s">
        <v>502</v>
      </c>
      <c r="F316" s="212" t="s">
        <v>503</v>
      </c>
      <c r="G316" s="213" t="s">
        <v>504</v>
      </c>
      <c r="H316" s="214">
        <v>40</v>
      </c>
      <c r="I316" s="215"/>
      <c r="J316" s="216">
        <f>ROUND(I316*H316,2)</f>
        <v>0</v>
      </c>
      <c r="K316" s="212" t="s">
        <v>130</v>
      </c>
      <c r="L316" s="43"/>
      <c r="M316" s="217" t="s">
        <v>1</v>
      </c>
      <c r="N316" s="218" t="s">
        <v>40</v>
      </c>
      <c r="O316" s="90"/>
      <c r="P316" s="219">
        <f>O316*H316</f>
        <v>0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1" t="s">
        <v>505</v>
      </c>
      <c r="AT316" s="221" t="s">
        <v>126</v>
      </c>
      <c r="AU316" s="221" t="s">
        <v>80</v>
      </c>
      <c r="AY316" s="16" t="s">
        <v>124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6" t="s">
        <v>80</v>
      </c>
      <c r="BK316" s="222">
        <f>ROUND(I316*H316,2)</f>
        <v>0</v>
      </c>
      <c r="BL316" s="16" t="s">
        <v>505</v>
      </c>
      <c r="BM316" s="221" t="s">
        <v>506</v>
      </c>
    </row>
    <row r="317" s="2" customFormat="1">
      <c r="A317" s="37"/>
      <c r="B317" s="38"/>
      <c r="C317" s="39"/>
      <c r="D317" s="223" t="s">
        <v>133</v>
      </c>
      <c r="E317" s="39"/>
      <c r="F317" s="224" t="s">
        <v>507</v>
      </c>
      <c r="G317" s="39"/>
      <c r="H317" s="39"/>
      <c r="I317" s="225"/>
      <c r="J317" s="39"/>
      <c r="K317" s="39"/>
      <c r="L317" s="43"/>
      <c r="M317" s="226"/>
      <c r="N317" s="227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133</v>
      </c>
      <c r="AU317" s="16" t="s">
        <v>80</v>
      </c>
    </row>
    <row r="318" s="13" customFormat="1">
      <c r="A318" s="13"/>
      <c r="B318" s="228"/>
      <c r="C318" s="229"/>
      <c r="D318" s="230" t="s">
        <v>135</v>
      </c>
      <c r="E318" s="231" t="s">
        <v>1</v>
      </c>
      <c r="F318" s="232" t="s">
        <v>508</v>
      </c>
      <c r="G318" s="229"/>
      <c r="H318" s="233">
        <v>40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135</v>
      </c>
      <c r="AU318" s="239" t="s">
        <v>80</v>
      </c>
      <c r="AV318" s="13" t="s">
        <v>82</v>
      </c>
      <c r="AW318" s="13" t="s">
        <v>32</v>
      </c>
      <c r="AX318" s="13" t="s">
        <v>80</v>
      </c>
      <c r="AY318" s="239" t="s">
        <v>124</v>
      </c>
    </row>
    <row r="319" s="12" customFormat="1" ht="25.92" customHeight="1">
      <c r="A319" s="12"/>
      <c r="B319" s="194"/>
      <c r="C319" s="195"/>
      <c r="D319" s="196" t="s">
        <v>74</v>
      </c>
      <c r="E319" s="197" t="s">
        <v>509</v>
      </c>
      <c r="F319" s="197" t="s">
        <v>510</v>
      </c>
      <c r="G319" s="195"/>
      <c r="H319" s="195"/>
      <c r="I319" s="198"/>
      <c r="J319" s="199">
        <f>BK319</f>
        <v>0</v>
      </c>
      <c r="K319" s="195"/>
      <c r="L319" s="200"/>
      <c r="M319" s="201"/>
      <c r="N319" s="202"/>
      <c r="O319" s="202"/>
      <c r="P319" s="203">
        <f>P320+P323</f>
        <v>0</v>
      </c>
      <c r="Q319" s="202"/>
      <c r="R319" s="203">
        <f>R320+R323</f>
        <v>0</v>
      </c>
      <c r="S319" s="202"/>
      <c r="T319" s="204">
        <f>T320+T323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5" t="s">
        <v>150</v>
      </c>
      <c r="AT319" s="206" t="s">
        <v>74</v>
      </c>
      <c r="AU319" s="206" t="s">
        <v>75</v>
      </c>
      <c r="AY319" s="205" t="s">
        <v>124</v>
      </c>
      <c r="BK319" s="207">
        <f>BK320+BK323</f>
        <v>0</v>
      </c>
    </row>
    <row r="320" s="12" customFormat="1" ht="22.8" customHeight="1">
      <c r="A320" s="12"/>
      <c r="B320" s="194"/>
      <c r="C320" s="195"/>
      <c r="D320" s="196" t="s">
        <v>74</v>
      </c>
      <c r="E320" s="208" t="s">
        <v>511</v>
      </c>
      <c r="F320" s="208" t="s">
        <v>512</v>
      </c>
      <c r="G320" s="195"/>
      <c r="H320" s="195"/>
      <c r="I320" s="198"/>
      <c r="J320" s="209">
        <f>BK320</f>
        <v>0</v>
      </c>
      <c r="K320" s="195"/>
      <c r="L320" s="200"/>
      <c r="M320" s="201"/>
      <c r="N320" s="202"/>
      <c r="O320" s="202"/>
      <c r="P320" s="203">
        <f>SUM(P321:P322)</f>
        <v>0</v>
      </c>
      <c r="Q320" s="202"/>
      <c r="R320" s="203">
        <f>SUM(R321:R322)</f>
        <v>0</v>
      </c>
      <c r="S320" s="202"/>
      <c r="T320" s="204">
        <f>SUM(T321:T322)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5" t="s">
        <v>150</v>
      </c>
      <c r="AT320" s="206" t="s">
        <v>74</v>
      </c>
      <c r="AU320" s="206" t="s">
        <v>80</v>
      </c>
      <c r="AY320" s="205" t="s">
        <v>124</v>
      </c>
      <c r="BK320" s="207">
        <f>SUM(BK321:BK322)</f>
        <v>0</v>
      </c>
    </row>
    <row r="321" s="2" customFormat="1" ht="16.5" customHeight="1">
      <c r="A321" s="37"/>
      <c r="B321" s="38"/>
      <c r="C321" s="210" t="s">
        <v>513</v>
      </c>
      <c r="D321" s="210" t="s">
        <v>126</v>
      </c>
      <c r="E321" s="211" t="s">
        <v>514</v>
      </c>
      <c r="F321" s="212" t="s">
        <v>512</v>
      </c>
      <c r="G321" s="213" t="s">
        <v>515</v>
      </c>
      <c r="H321" s="214">
        <v>1</v>
      </c>
      <c r="I321" s="215"/>
      <c r="J321" s="216">
        <f>ROUND(I321*H321,2)</f>
        <v>0</v>
      </c>
      <c r="K321" s="212" t="s">
        <v>130</v>
      </c>
      <c r="L321" s="43"/>
      <c r="M321" s="217" t="s">
        <v>1</v>
      </c>
      <c r="N321" s="218" t="s">
        <v>40</v>
      </c>
      <c r="O321" s="90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1" t="s">
        <v>516</v>
      </c>
      <c r="AT321" s="221" t="s">
        <v>126</v>
      </c>
      <c r="AU321" s="221" t="s">
        <v>82</v>
      </c>
      <c r="AY321" s="16" t="s">
        <v>124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6" t="s">
        <v>80</v>
      </c>
      <c r="BK321" s="222">
        <f>ROUND(I321*H321,2)</f>
        <v>0</v>
      </c>
      <c r="BL321" s="16" t="s">
        <v>516</v>
      </c>
      <c r="BM321" s="221" t="s">
        <v>517</v>
      </c>
    </row>
    <row r="322" s="2" customFormat="1">
      <c r="A322" s="37"/>
      <c r="B322" s="38"/>
      <c r="C322" s="39"/>
      <c r="D322" s="223" t="s">
        <v>133</v>
      </c>
      <c r="E322" s="39"/>
      <c r="F322" s="224" t="s">
        <v>518</v>
      </c>
      <c r="G322" s="39"/>
      <c r="H322" s="39"/>
      <c r="I322" s="225"/>
      <c r="J322" s="39"/>
      <c r="K322" s="39"/>
      <c r="L322" s="43"/>
      <c r="M322" s="226"/>
      <c r="N322" s="227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133</v>
      </c>
      <c r="AU322" s="16" t="s">
        <v>82</v>
      </c>
    </row>
    <row r="323" s="12" customFormat="1" ht="22.8" customHeight="1">
      <c r="A323" s="12"/>
      <c r="B323" s="194"/>
      <c r="C323" s="195"/>
      <c r="D323" s="196" t="s">
        <v>74</v>
      </c>
      <c r="E323" s="208" t="s">
        <v>519</v>
      </c>
      <c r="F323" s="208" t="s">
        <v>520</v>
      </c>
      <c r="G323" s="195"/>
      <c r="H323" s="195"/>
      <c r="I323" s="198"/>
      <c r="J323" s="209">
        <f>BK323</f>
        <v>0</v>
      </c>
      <c r="K323" s="195"/>
      <c r="L323" s="200"/>
      <c r="M323" s="201"/>
      <c r="N323" s="202"/>
      <c r="O323" s="202"/>
      <c r="P323" s="203">
        <f>SUM(P324:P325)</f>
        <v>0</v>
      </c>
      <c r="Q323" s="202"/>
      <c r="R323" s="203">
        <f>SUM(R324:R325)</f>
        <v>0</v>
      </c>
      <c r="S323" s="202"/>
      <c r="T323" s="204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5" t="s">
        <v>150</v>
      </c>
      <c r="AT323" s="206" t="s">
        <v>74</v>
      </c>
      <c r="AU323" s="206" t="s">
        <v>80</v>
      </c>
      <c r="AY323" s="205" t="s">
        <v>124</v>
      </c>
      <c r="BK323" s="207">
        <f>SUM(BK324:BK325)</f>
        <v>0</v>
      </c>
    </row>
    <row r="324" s="2" customFormat="1" ht="16.5" customHeight="1">
      <c r="A324" s="37"/>
      <c r="B324" s="38"/>
      <c r="C324" s="210" t="s">
        <v>521</v>
      </c>
      <c r="D324" s="210" t="s">
        <v>126</v>
      </c>
      <c r="E324" s="211" t="s">
        <v>522</v>
      </c>
      <c r="F324" s="212" t="s">
        <v>520</v>
      </c>
      <c r="G324" s="213" t="s">
        <v>515</v>
      </c>
      <c r="H324" s="214">
        <v>1</v>
      </c>
      <c r="I324" s="215"/>
      <c r="J324" s="216">
        <f>ROUND(I324*H324,2)</f>
        <v>0</v>
      </c>
      <c r="K324" s="212" t="s">
        <v>130</v>
      </c>
      <c r="L324" s="43"/>
      <c r="M324" s="217" t="s">
        <v>1</v>
      </c>
      <c r="N324" s="218" t="s">
        <v>40</v>
      </c>
      <c r="O324" s="90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1" t="s">
        <v>516</v>
      </c>
      <c r="AT324" s="221" t="s">
        <v>126</v>
      </c>
      <c r="AU324" s="221" t="s">
        <v>82</v>
      </c>
      <c r="AY324" s="16" t="s">
        <v>124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6" t="s">
        <v>80</v>
      </c>
      <c r="BK324" s="222">
        <f>ROUND(I324*H324,2)</f>
        <v>0</v>
      </c>
      <c r="BL324" s="16" t="s">
        <v>516</v>
      </c>
      <c r="BM324" s="221" t="s">
        <v>523</v>
      </c>
    </row>
    <row r="325" s="2" customFormat="1">
      <c r="A325" s="37"/>
      <c r="B325" s="38"/>
      <c r="C325" s="39"/>
      <c r="D325" s="223" t="s">
        <v>133</v>
      </c>
      <c r="E325" s="39"/>
      <c r="F325" s="224" t="s">
        <v>524</v>
      </c>
      <c r="G325" s="39"/>
      <c r="H325" s="39"/>
      <c r="I325" s="225"/>
      <c r="J325" s="39"/>
      <c r="K325" s="39"/>
      <c r="L325" s="43"/>
      <c r="M325" s="262"/>
      <c r="N325" s="263"/>
      <c r="O325" s="264"/>
      <c r="P325" s="264"/>
      <c r="Q325" s="264"/>
      <c r="R325" s="264"/>
      <c r="S325" s="264"/>
      <c r="T325" s="265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133</v>
      </c>
      <c r="AU325" s="16" t="s">
        <v>82</v>
      </c>
    </row>
    <row r="326" s="2" customFormat="1" ht="6.96" customHeight="1">
      <c r="A326" s="37"/>
      <c r="B326" s="65"/>
      <c r="C326" s="66"/>
      <c r="D326" s="66"/>
      <c r="E326" s="66"/>
      <c r="F326" s="66"/>
      <c r="G326" s="66"/>
      <c r="H326" s="66"/>
      <c r="I326" s="66"/>
      <c r="J326" s="66"/>
      <c r="K326" s="66"/>
      <c r="L326" s="43"/>
      <c r="M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</row>
  </sheetData>
  <sheetProtection sheet="1" autoFilter="0" formatColumns="0" formatRows="0" objects="1" scenarios="1" spinCount="100000" saltValue="CqHAjmtSH8HWMXch2egTPz721eTUjZn8U34HXgjQVaY+zhetVW/SZvKB+JGKWkTKjJNMigvkPLP8Mr3tgiDAmA==" hashValue="LXaohw4hfZUMOvxfqpgb3JpRQBaOqy45b0FxyUZ0DNleN9C2g+WDQ6tE/cu1JVyA+jn60KA55uAK1Tw5ZRjR5Q==" algorithmName="SHA-512" password="CC35"/>
  <autoFilter ref="C131:K325"/>
  <mergeCells count="6">
    <mergeCell ref="E7:H7"/>
    <mergeCell ref="E16:H16"/>
    <mergeCell ref="E25:H25"/>
    <mergeCell ref="E85:H85"/>
    <mergeCell ref="E124:H124"/>
    <mergeCell ref="L2:V2"/>
  </mergeCells>
  <hyperlinks>
    <hyperlink ref="F136" r:id="rId1" display="https://podminky.urs.cz/item/CS_URS_2025_01/122211101"/>
    <hyperlink ref="F139" r:id="rId2" display="https://podminky.urs.cz/item/CS_URS_2025_01/162211311"/>
    <hyperlink ref="F141" r:id="rId3" display="https://podminky.urs.cz/item/CS_URS_2025_01/162211319"/>
    <hyperlink ref="F143" r:id="rId4" display="https://podminky.urs.cz/item/CS_URS_2025_01/162751117"/>
    <hyperlink ref="F145" r:id="rId5" display="https://podminky.urs.cz/item/CS_URS_2025_01/171201231"/>
    <hyperlink ref="F149" r:id="rId6" display="https://podminky.urs.cz/item/CS_URS_2025_01/319202112"/>
    <hyperlink ref="F151" r:id="rId7" display="https://podminky.urs.cz/item/CS_URS_2025_01/319202115"/>
    <hyperlink ref="F154" r:id="rId8" display="https://podminky.urs.cz/item/CS_URS_2025_01/612131121"/>
    <hyperlink ref="F157" r:id="rId9" display="https://podminky.urs.cz/item/CS_URS_2025_01/612321121"/>
    <hyperlink ref="F160" r:id="rId10" display="https://podminky.urs.cz/item/CS_URS_2025_01/631311124"/>
    <hyperlink ref="F163" r:id="rId11" display="https://podminky.urs.cz/item/CS_URS_2025_01/631362021"/>
    <hyperlink ref="F166" r:id="rId12" display="https://podminky.urs.cz/item/CS_URS_2025_01/632481215"/>
    <hyperlink ref="F169" r:id="rId13" display="https://podminky.urs.cz/item/CS_URS_2025_01/634112114"/>
    <hyperlink ref="F173" r:id="rId14" display="https://podminky.urs.cz/item/CS_URS_2025_01/949101112"/>
    <hyperlink ref="F176" r:id="rId15" display="https://podminky.urs.cz/item/CS_URS_2025_01/952901111"/>
    <hyperlink ref="F178" r:id="rId16" display="https://podminky.urs.cz/item/CS_URS_2025_01/965082933"/>
    <hyperlink ref="F184" r:id="rId17" display="https://podminky.urs.cz/item/CS_URS_2025_01/997013211"/>
    <hyperlink ref="F186" r:id="rId18" display="https://podminky.urs.cz/item/CS_URS_2025_01/997013501"/>
    <hyperlink ref="F188" r:id="rId19" display="https://podminky.urs.cz/item/CS_URS_2025_01/997013509"/>
    <hyperlink ref="F191" r:id="rId20" display="https://podminky.urs.cz/item/CS_URS_2025_01/997013811"/>
    <hyperlink ref="F193" r:id="rId21" display="https://podminky.urs.cz/item/CS_URS_2025_01/997013869"/>
    <hyperlink ref="F195" r:id="rId22" display="https://podminky.urs.cz/item/CS_URS_2025_01/997013873"/>
    <hyperlink ref="F199" r:id="rId23" display="https://podminky.urs.cz/item/CS_URS_2025_01/998011001"/>
    <hyperlink ref="F203" r:id="rId24" display="https://podminky.urs.cz/item/CS_URS_2025_01/711111001"/>
    <hyperlink ref="F208" r:id="rId25" display="https://podminky.urs.cz/item/CS_URS_2025_01/711112001"/>
    <hyperlink ref="F213" r:id="rId26" display="https://podminky.urs.cz/item/CS_URS_2025_01/711141559"/>
    <hyperlink ref="F218" r:id="rId27" display="https://podminky.urs.cz/item/CS_URS_2025_01/711142559"/>
    <hyperlink ref="F223" r:id="rId28" display="https://podminky.urs.cz/item/CS_URS_2025_01/998711101"/>
    <hyperlink ref="F228" r:id="rId29" display="https://podminky.urs.cz/item/CS_URS_2025_01/762332131"/>
    <hyperlink ref="F233" r:id="rId30" display="https://podminky.urs.cz/item/CS_URS_2025_01/762332133"/>
    <hyperlink ref="F238" r:id="rId31" display="https://podminky.urs.cz/item/CS_URS_2025_01/762395000"/>
    <hyperlink ref="F242" r:id="rId32" display="https://podminky.urs.cz/item/CS_URS_2025_01/762512811"/>
    <hyperlink ref="F245" r:id="rId33" display="https://podminky.urs.cz/item/CS_URS_2025_01/762521811"/>
    <hyperlink ref="F248" r:id="rId34" display="https://podminky.urs.cz/item/CS_URS_2025_01/998762101"/>
    <hyperlink ref="F261" r:id="rId35" display="https://podminky.urs.cz/item/CS_URS_2025_01/775413401"/>
    <hyperlink ref="F265" r:id="rId36" display="https://podminky.urs.cz/item/CS_URS_2025_01/775521800"/>
    <hyperlink ref="F268" r:id="rId37" display="https://podminky.urs.cz/item/CS_URS_2025_01/775526217"/>
    <hyperlink ref="F274" r:id="rId38" display="https://podminky.urs.cz/item/CS_URS_2025_01/775591311"/>
    <hyperlink ref="F277" r:id="rId39" display="https://podminky.urs.cz/item/CS_URS_2025_01/775591313"/>
    <hyperlink ref="F280" r:id="rId40" display="https://podminky.urs.cz/item/CS_URS_2025_01/775591316"/>
    <hyperlink ref="F283" r:id="rId41" display="https://podminky.urs.cz/item/CS_URS_2025_01/775591411"/>
    <hyperlink ref="F286" r:id="rId42" display="https://podminky.urs.cz/item/CS_URS_2025_01/998775101"/>
    <hyperlink ref="F289" r:id="rId43" display="https://podminky.urs.cz/item/CS_URS_2025_01/783114101"/>
    <hyperlink ref="F292" r:id="rId44" display="https://podminky.urs.cz/item/CS_URS_2025_01/783118101"/>
    <hyperlink ref="F296" r:id="rId45" display="https://podminky.urs.cz/item/CS_URS_2025_01/784121001"/>
    <hyperlink ref="F301" r:id="rId46" display="https://podminky.urs.cz/item/CS_URS_2025_01/784181121"/>
    <hyperlink ref="F306" r:id="rId47" display="https://podminky.urs.cz/item/CS_URS_2025_01/784211101"/>
    <hyperlink ref="F311" r:id="rId48" display="https://podminky.urs.cz/item/CS_URS_2025_01/784211165"/>
    <hyperlink ref="F317" r:id="rId49" display="https://podminky.urs.cz/item/CS_URS_2025_01/HZS1301"/>
    <hyperlink ref="F322" r:id="rId50" display="https://podminky.urs.cz/item/CS_URS_2025_01/030001000"/>
    <hyperlink ref="F325" r:id="rId51" display="https://podminky.urs.cz/item/CS_URS_2025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A10-9700\Prajka</dc:creator>
  <cp:lastModifiedBy>A10-9700\Prajka</cp:lastModifiedBy>
  <dcterms:created xsi:type="dcterms:W3CDTF">2025-05-21T05:54:50Z</dcterms:created>
  <dcterms:modified xsi:type="dcterms:W3CDTF">2025-05-21T05:54:54Z</dcterms:modified>
</cp:coreProperties>
</file>