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OM\Oddělení investic\2024_STAVBY V REALIZACI\Venkovní_učebna_ZŠ_kpt_Nálepky\VŘ\Aktuální VV\"/>
    </mc:Choice>
  </mc:AlternateContent>
  <bookViews>
    <workbookView xWindow="-105" yWindow="-105" windowWidth="23250" windowHeight="1257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103 103-01 Pol" sheetId="12" r:id="rId4"/>
    <sheet name="103 103-02 Pol" sheetId="13" r:id="rId5"/>
    <sheet name="103 103-03 Pol" sheetId="14" r:id="rId6"/>
    <sheet name="103 VRN Pol" sheetId="15" r:id="rId7"/>
  </sheets>
  <externalReferences>
    <externalReference r:id="rId8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'103 103-01 Pol'!$1:$7</definedName>
    <definedName name="_xlnm.Print_Titles" localSheetId="4">'103 103-02 Pol'!$1:$7</definedName>
    <definedName name="_xlnm.Print_Titles" localSheetId="5">'103 103-03 Pol'!$1:$7</definedName>
    <definedName name="_xlnm.Print_Titles" localSheetId="6">'103 VRN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'103 103-01 Pol'!$A$1:$Y$40</definedName>
    <definedName name="_xlnm.Print_Area" localSheetId="4">'103 103-02 Pol'!$A$1:$Y$186</definedName>
    <definedName name="_xlnm.Print_Area" localSheetId="5">'103 103-03 Pol'!$A$1:$Y$98</definedName>
    <definedName name="_xlnm.Print_Area" localSheetId="6">'103 VRN Pol'!$A$1:$Y$28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22" i="12" l="1"/>
  <c r="V8" i="15"/>
  <c r="G9" i="15"/>
  <c r="M9" i="15" s="1"/>
  <c r="I9" i="15"/>
  <c r="K9" i="15"/>
  <c r="K8" i="15" s="1"/>
  <c r="O9" i="15"/>
  <c r="Q9" i="15"/>
  <c r="V9" i="15"/>
  <c r="G10" i="15"/>
  <c r="G8" i="15" s="1"/>
  <c r="I66" i="1" s="1"/>
  <c r="I19" i="1" s="1"/>
  <c r="I10" i="15"/>
  <c r="K10" i="15"/>
  <c r="O10" i="15"/>
  <c r="Q10" i="15"/>
  <c r="V10" i="15"/>
  <c r="G11" i="15"/>
  <c r="I11" i="15"/>
  <c r="K11" i="15"/>
  <c r="M11" i="15"/>
  <c r="O11" i="15"/>
  <c r="Q11" i="15"/>
  <c r="V11" i="15"/>
  <c r="G13" i="15"/>
  <c r="I13" i="15"/>
  <c r="K13" i="15"/>
  <c r="M13" i="15"/>
  <c r="O13" i="15"/>
  <c r="Q13" i="15"/>
  <c r="V13" i="15"/>
  <c r="G14" i="15"/>
  <c r="G12" i="15" s="1"/>
  <c r="I67" i="1" s="1"/>
  <c r="I20" i="1" s="1"/>
  <c r="I14" i="15"/>
  <c r="K14" i="15"/>
  <c r="O14" i="15"/>
  <c r="Q14" i="15"/>
  <c r="V14" i="15"/>
  <c r="G15" i="15"/>
  <c r="M15" i="15" s="1"/>
  <c r="I15" i="15"/>
  <c r="K15" i="15"/>
  <c r="O15" i="15"/>
  <c r="Q15" i="15"/>
  <c r="V15" i="15"/>
  <c r="G16" i="15"/>
  <c r="M16" i="15" s="1"/>
  <c r="I16" i="15"/>
  <c r="K16" i="15"/>
  <c r="O16" i="15"/>
  <c r="O12" i="15" s="1"/>
  <c r="Q16" i="15"/>
  <c r="V16" i="15"/>
  <c r="AE18" i="15"/>
  <c r="F44" i="1" s="1"/>
  <c r="AF18" i="15"/>
  <c r="G44" i="1" s="1"/>
  <c r="G9" i="14"/>
  <c r="M9" i="14" s="1"/>
  <c r="I9" i="14"/>
  <c r="K9" i="14"/>
  <c r="O9" i="14"/>
  <c r="Q9" i="14"/>
  <c r="V9" i="14"/>
  <c r="G13" i="14"/>
  <c r="M13" i="14" s="1"/>
  <c r="I13" i="14"/>
  <c r="K13" i="14"/>
  <c r="O13" i="14"/>
  <c r="Q13" i="14"/>
  <c r="V13" i="14"/>
  <c r="G17" i="14"/>
  <c r="M17" i="14" s="1"/>
  <c r="I17" i="14"/>
  <c r="K17" i="14"/>
  <c r="O17" i="14"/>
  <c r="Q17" i="14"/>
  <c r="V17" i="14"/>
  <c r="G20" i="14"/>
  <c r="I20" i="14"/>
  <c r="K20" i="14"/>
  <c r="O20" i="14"/>
  <c r="Q20" i="14"/>
  <c r="V20" i="14"/>
  <c r="G23" i="14"/>
  <c r="I23" i="14"/>
  <c r="K23" i="14"/>
  <c r="M23" i="14"/>
  <c r="O23" i="14"/>
  <c r="Q23" i="14"/>
  <c r="V23" i="14"/>
  <c r="G26" i="14"/>
  <c r="M26" i="14" s="1"/>
  <c r="I26" i="14"/>
  <c r="K26" i="14"/>
  <c r="O26" i="14"/>
  <c r="Q26" i="14"/>
  <c r="V26" i="14"/>
  <c r="G30" i="14"/>
  <c r="I30" i="14"/>
  <c r="K30" i="14"/>
  <c r="M30" i="14"/>
  <c r="O30" i="14"/>
  <c r="Q30" i="14"/>
  <c r="V30" i="14"/>
  <c r="G33" i="14"/>
  <c r="M33" i="14" s="1"/>
  <c r="I33" i="14"/>
  <c r="K33" i="14"/>
  <c r="O33" i="14"/>
  <c r="Q33" i="14"/>
  <c r="V33" i="14"/>
  <c r="G37" i="14"/>
  <c r="M37" i="14" s="1"/>
  <c r="I37" i="14"/>
  <c r="K37" i="14"/>
  <c r="K36" i="14" s="1"/>
  <c r="O37" i="14"/>
  <c r="Q37" i="14"/>
  <c r="V37" i="14"/>
  <c r="G41" i="14"/>
  <c r="I41" i="14"/>
  <c r="K41" i="14"/>
  <c r="M41" i="14"/>
  <c r="O41" i="14"/>
  <c r="Q41" i="14"/>
  <c r="V41" i="14"/>
  <c r="G44" i="14"/>
  <c r="M44" i="14" s="1"/>
  <c r="I44" i="14"/>
  <c r="K44" i="14"/>
  <c r="O44" i="14"/>
  <c r="Q44" i="14"/>
  <c r="V44" i="14"/>
  <c r="G47" i="14"/>
  <c r="I47" i="14"/>
  <c r="K47" i="14"/>
  <c r="M47" i="14"/>
  <c r="O47" i="14"/>
  <c r="Q47" i="14"/>
  <c r="Q36" i="14" s="1"/>
  <c r="V47" i="14"/>
  <c r="G51" i="14"/>
  <c r="M51" i="14" s="1"/>
  <c r="I51" i="14"/>
  <c r="K51" i="14"/>
  <c r="O51" i="14"/>
  <c r="Q51" i="14"/>
  <c r="V51" i="14"/>
  <c r="G54" i="14"/>
  <c r="M54" i="14" s="1"/>
  <c r="I54" i="14"/>
  <c r="K54" i="14"/>
  <c r="O54" i="14"/>
  <c r="Q54" i="14"/>
  <c r="V54" i="14"/>
  <c r="G57" i="14"/>
  <c r="I57" i="14"/>
  <c r="K57" i="14"/>
  <c r="M57" i="14"/>
  <c r="O57" i="14"/>
  <c r="Q57" i="14"/>
  <c r="V57" i="14"/>
  <c r="G60" i="14"/>
  <c r="M60" i="14" s="1"/>
  <c r="I60" i="14"/>
  <c r="K60" i="14"/>
  <c r="O60" i="14"/>
  <c r="O50" i="14" s="1"/>
  <c r="Q60" i="14"/>
  <c r="V60" i="14"/>
  <c r="G65" i="14"/>
  <c r="G64" i="14" s="1"/>
  <c r="I57" i="1" s="1"/>
  <c r="I65" i="14"/>
  <c r="K65" i="14"/>
  <c r="K64" i="14" s="1"/>
  <c r="O65" i="14"/>
  <c r="Q65" i="14"/>
  <c r="Q64" i="14" s="1"/>
  <c r="V65" i="14"/>
  <c r="G68" i="14"/>
  <c r="M68" i="14" s="1"/>
  <c r="I68" i="14"/>
  <c r="I64" i="14" s="1"/>
  <c r="K68" i="14"/>
  <c r="O68" i="14"/>
  <c r="Q68" i="14"/>
  <c r="V68" i="14"/>
  <c r="G71" i="14"/>
  <c r="M71" i="14" s="1"/>
  <c r="I71" i="14"/>
  <c r="K71" i="14"/>
  <c r="O71" i="14"/>
  <c r="Q71" i="14"/>
  <c r="V71" i="14"/>
  <c r="Q74" i="14"/>
  <c r="G75" i="14"/>
  <c r="G74" i="14" s="1"/>
  <c r="I59" i="1" s="1"/>
  <c r="I75" i="14"/>
  <c r="K75" i="14"/>
  <c r="O75" i="14"/>
  <c r="Q75" i="14"/>
  <c r="V75" i="14"/>
  <c r="G78" i="14"/>
  <c r="M78" i="14" s="1"/>
  <c r="I78" i="14"/>
  <c r="K78" i="14"/>
  <c r="O78" i="14"/>
  <c r="Q78" i="14"/>
  <c r="V78" i="14"/>
  <c r="G81" i="14"/>
  <c r="M81" i="14" s="1"/>
  <c r="I81" i="14"/>
  <c r="K81" i="14"/>
  <c r="O81" i="14"/>
  <c r="Q81" i="14"/>
  <c r="V81" i="14"/>
  <c r="Q85" i="14"/>
  <c r="G86" i="14"/>
  <c r="G85" i="14" s="1"/>
  <c r="I86" i="14"/>
  <c r="I85" i="14" s="1"/>
  <c r="K86" i="14"/>
  <c r="K85" i="14" s="1"/>
  <c r="O86" i="14"/>
  <c r="O85" i="14" s="1"/>
  <c r="Q86" i="14"/>
  <c r="V86" i="14"/>
  <c r="V85" i="14" s="1"/>
  <c r="AE88" i="14"/>
  <c r="F43" i="1" s="1"/>
  <c r="G9" i="13"/>
  <c r="AF176" i="13" s="1"/>
  <c r="G42" i="1" s="1"/>
  <c r="I9" i="13"/>
  <c r="K9" i="13"/>
  <c r="K8" i="13" s="1"/>
  <c r="O9" i="13"/>
  <c r="Q9" i="13"/>
  <c r="V9" i="13"/>
  <c r="G12" i="13"/>
  <c r="I12" i="13"/>
  <c r="K12" i="13"/>
  <c r="M12" i="13"/>
  <c r="O12" i="13"/>
  <c r="Q12" i="13"/>
  <c r="V12" i="13"/>
  <c r="G15" i="13"/>
  <c r="M15" i="13" s="1"/>
  <c r="I15" i="13"/>
  <c r="K15" i="13"/>
  <c r="O15" i="13"/>
  <c r="Q15" i="13"/>
  <c r="V15" i="13"/>
  <c r="G18" i="13"/>
  <c r="I18" i="13"/>
  <c r="K18" i="13"/>
  <c r="M18" i="13"/>
  <c r="O18" i="13"/>
  <c r="Q18" i="13"/>
  <c r="V18" i="13"/>
  <c r="G21" i="13"/>
  <c r="M21" i="13" s="1"/>
  <c r="I21" i="13"/>
  <c r="K21" i="13"/>
  <c r="O21" i="13"/>
  <c r="Q21" i="13"/>
  <c r="V21" i="13"/>
  <c r="G24" i="13"/>
  <c r="M24" i="13" s="1"/>
  <c r="I24" i="13"/>
  <c r="K24" i="13"/>
  <c r="O24" i="13"/>
  <c r="Q24" i="13"/>
  <c r="V24" i="13"/>
  <c r="G28" i="13"/>
  <c r="M28" i="13" s="1"/>
  <c r="I28" i="13"/>
  <c r="K28" i="13"/>
  <c r="O28" i="13"/>
  <c r="Q28" i="13"/>
  <c r="V28" i="13"/>
  <c r="G31" i="13"/>
  <c r="I31" i="13"/>
  <c r="K31" i="13"/>
  <c r="M31" i="13"/>
  <c r="O31" i="13"/>
  <c r="Q31" i="13"/>
  <c r="V31" i="13"/>
  <c r="G36" i="13"/>
  <c r="M36" i="13" s="1"/>
  <c r="I36" i="13"/>
  <c r="K36" i="13"/>
  <c r="O36" i="13"/>
  <c r="Q36" i="13"/>
  <c r="V36" i="13"/>
  <c r="G40" i="13"/>
  <c r="M40" i="13" s="1"/>
  <c r="I40" i="13"/>
  <c r="K40" i="13"/>
  <c r="O40" i="13"/>
  <c r="Q40" i="13"/>
  <c r="V40" i="13"/>
  <c r="G43" i="13"/>
  <c r="M43" i="13" s="1"/>
  <c r="I43" i="13"/>
  <c r="K43" i="13"/>
  <c r="O43" i="13"/>
  <c r="Q43" i="13"/>
  <c r="V43" i="13"/>
  <c r="G49" i="13"/>
  <c r="G48" i="13" s="1"/>
  <c r="I49" i="13"/>
  <c r="K49" i="13"/>
  <c r="K48" i="13" s="1"/>
  <c r="O49" i="13"/>
  <c r="Q49" i="13"/>
  <c r="V49" i="13"/>
  <c r="G55" i="13"/>
  <c r="I55" i="13"/>
  <c r="K55" i="13"/>
  <c r="M55" i="13"/>
  <c r="O55" i="13"/>
  <c r="Q55" i="13"/>
  <c r="V55" i="13"/>
  <c r="G58" i="13"/>
  <c r="I58" i="13"/>
  <c r="K58" i="13"/>
  <c r="M58" i="13"/>
  <c r="O58" i="13"/>
  <c r="Q58" i="13"/>
  <c r="V58" i="13"/>
  <c r="G61" i="13"/>
  <c r="I61" i="13"/>
  <c r="K61" i="13"/>
  <c r="M61" i="13"/>
  <c r="O61" i="13"/>
  <c r="Q61" i="13"/>
  <c r="V61" i="13"/>
  <c r="G65" i="13"/>
  <c r="I65" i="13"/>
  <c r="K65" i="13"/>
  <c r="M65" i="13"/>
  <c r="O65" i="13"/>
  <c r="Q65" i="13"/>
  <c r="V65" i="13"/>
  <c r="G68" i="13"/>
  <c r="M68" i="13" s="1"/>
  <c r="I68" i="13"/>
  <c r="K68" i="13"/>
  <c r="O68" i="13"/>
  <c r="Q68" i="13"/>
  <c r="V68" i="13"/>
  <c r="G71" i="13"/>
  <c r="M71" i="13" s="1"/>
  <c r="I71" i="13"/>
  <c r="K71" i="13"/>
  <c r="O71" i="13"/>
  <c r="Q71" i="13"/>
  <c r="V71" i="13"/>
  <c r="G75" i="13"/>
  <c r="M75" i="13" s="1"/>
  <c r="I75" i="13"/>
  <c r="K75" i="13"/>
  <c r="O75" i="13"/>
  <c r="Q75" i="13"/>
  <c r="V75" i="13"/>
  <c r="G78" i="13"/>
  <c r="I78" i="13"/>
  <c r="K78" i="13"/>
  <c r="M78" i="13"/>
  <c r="O78" i="13"/>
  <c r="Q78" i="13"/>
  <c r="V78" i="13"/>
  <c r="G81" i="13"/>
  <c r="I81" i="13"/>
  <c r="K81" i="13"/>
  <c r="M81" i="13"/>
  <c r="O81" i="13"/>
  <c r="Q81" i="13"/>
  <c r="V81" i="13"/>
  <c r="G84" i="13"/>
  <c r="I84" i="13"/>
  <c r="K84" i="13"/>
  <c r="M84" i="13"/>
  <c r="O84" i="13"/>
  <c r="Q84" i="13"/>
  <c r="V84" i="13"/>
  <c r="G88" i="13"/>
  <c r="M88" i="13" s="1"/>
  <c r="I88" i="13"/>
  <c r="K88" i="13"/>
  <c r="O88" i="13"/>
  <c r="Q88" i="13"/>
  <c r="V88" i="13"/>
  <c r="G91" i="13"/>
  <c r="M91" i="13" s="1"/>
  <c r="I91" i="13"/>
  <c r="K91" i="13"/>
  <c r="O91" i="13"/>
  <c r="Q91" i="13"/>
  <c r="V91" i="13"/>
  <c r="G95" i="13"/>
  <c r="M95" i="13" s="1"/>
  <c r="I95" i="13"/>
  <c r="K95" i="13"/>
  <c r="O95" i="13"/>
  <c r="Q95" i="13"/>
  <c r="V95" i="13"/>
  <c r="G96" i="13"/>
  <c r="M96" i="13" s="1"/>
  <c r="I96" i="13"/>
  <c r="K96" i="13"/>
  <c r="O96" i="13"/>
  <c r="Q96" i="13"/>
  <c r="V96" i="13"/>
  <c r="G100" i="13"/>
  <c r="M100" i="13" s="1"/>
  <c r="I100" i="13"/>
  <c r="K100" i="13"/>
  <c r="O100" i="13"/>
  <c r="Q100" i="13"/>
  <c r="V100" i="13"/>
  <c r="G104" i="13"/>
  <c r="I104" i="13"/>
  <c r="K104" i="13"/>
  <c r="M104" i="13"/>
  <c r="O104" i="13"/>
  <c r="Q104" i="13"/>
  <c r="V104" i="13"/>
  <c r="G108" i="13"/>
  <c r="I108" i="13"/>
  <c r="K108" i="13"/>
  <c r="M108" i="13"/>
  <c r="O108" i="13"/>
  <c r="Q108" i="13"/>
  <c r="V108" i="13"/>
  <c r="G113" i="13"/>
  <c r="G112" i="13" s="1"/>
  <c r="I55" i="1" s="1"/>
  <c r="I113" i="13"/>
  <c r="I112" i="13" s="1"/>
  <c r="K113" i="13"/>
  <c r="K112" i="13" s="1"/>
  <c r="O113" i="13"/>
  <c r="O112" i="13" s="1"/>
  <c r="Q113" i="13"/>
  <c r="Q112" i="13" s="1"/>
  <c r="V113" i="13"/>
  <c r="V112" i="13" s="1"/>
  <c r="G118" i="13"/>
  <c r="M118" i="13" s="1"/>
  <c r="I118" i="13"/>
  <c r="K118" i="13"/>
  <c r="O118" i="13"/>
  <c r="Q118" i="13"/>
  <c r="V118" i="13"/>
  <c r="G121" i="13"/>
  <c r="I121" i="13"/>
  <c r="K121" i="13"/>
  <c r="O121" i="13"/>
  <c r="Q121" i="13"/>
  <c r="V121" i="13"/>
  <c r="G124" i="13"/>
  <c r="M124" i="13" s="1"/>
  <c r="I124" i="13"/>
  <c r="K124" i="13"/>
  <c r="O124" i="13"/>
  <c r="Q124" i="13"/>
  <c r="V124" i="13"/>
  <c r="G127" i="13"/>
  <c r="M127" i="13" s="1"/>
  <c r="I127" i="13"/>
  <c r="K127" i="13"/>
  <c r="O127" i="13"/>
  <c r="Q127" i="13"/>
  <c r="V127" i="13"/>
  <c r="G128" i="13"/>
  <c r="M128" i="13" s="1"/>
  <c r="I128" i="13"/>
  <c r="K128" i="13"/>
  <c r="O128" i="13"/>
  <c r="Q128" i="13"/>
  <c r="V128" i="13"/>
  <c r="G129" i="13"/>
  <c r="M129" i="13" s="1"/>
  <c r="I129" i="13"/>
  <c r="K129" i="13"/>
  <c r="O129" i="13"/>
  <c r="Q129" i="13"/>
  <c r="V129" i="13"/>
  <c r="G130" i="13"/>
  <c r="M130" i="13" s="1"/>
  <c r="I130" i="13"/>
  <c r="K130" i="13"/>
  <c r="O130" i="13"/>
  <c r="Q130" i="13"/>
  <c r="V130" i="13"/>
  <c r="G131" i="13"/>
  <c r="I60" i="1" s="1"/>
  <c r="I131" i="13"/>
  <c r="Q131" i="13"/>
  <c r="G132" i="13"/>
  <c r="M132" i="13" s="1"/>
  <c r="M131" i="13" s="1"/>
  <c r="I132" i="13"/>
  <c r="K132" i="13"/>
  <c r="K131" i="13" s="1"/>
  <c r="O132" i="13"/>
  <c r="O131" i="13" s="1"/>
  <c r="Q132" i="13"/>
  <c r="V132" i="13"/>
  <c r="V131" i="13" s="1"/>
  <c r="G134" i="13"/>
  <c r="G133" i="13" s="1"/>
  <c r="I61" i="1" s="1"/>
  <c r="I134" i="13"/>
  <c r="K134" i="13"/>
  <c r="O134" i="13"/>
  <c r="Q134" i="13"/>
  <c r="V134" i="13"/>
  <c r="G137" i="13"/>
  <c r="M137" i="13" s="1"/>
  <c r="I137" i="13"/>
  <c r="K137" i="13"/>
  <c r="O137" i="13"/>
  <c r="Q137" i="13"/>
  <c r="V137" i="13"/>
  <c r="G140" i="13"/>
  <c r="I140" i="13"/>
  <c r="K140" i="13"/>
  <c r="M140" i="13"/>
  <c r="O140" i="13"/>
  <c r="Q140" i="13"/>
  <c r="V140" i="13"/>
  <c r="G143" i="13"/>
  <c r="I143" i="13"/>
  <c r="K143" i="13"/>
  <c r="M143" i="13"/>
  <c r="O143" i="13"/>
  <c r="Q143" i="13"/>
  <c r="V143" i="13"/>
  <c r="G146" i="13"/>
  <c r="M146" i="13" s="1"/>
  <c r="I146" i="13"/>
  <c r="K146" i="13"/>
  <c r="O146" i="13"/>
  <c r="Q146" i="13"/>
  <c r="V146" i="13"/>
  <c r="G149" i="13"/>
  <c r="M149" i="13" s="1"/>
  <c r="I149" i="13"/>
  <c r="K149" i="13"/>
  <c r="O149" i="13"/>
  <c r="Q149" i="13"/>
  <c r="V149" i="13"/>
  <c r="G152" i="13"/>
  <c r="I62" i="1" s="1"/>
  <c r="K152" i="13"/>
  <c r="O152" i="13"/>
  <c r="G153" i="13"/>
  <c r="I153" i="13"/>
  <c r="I152" i="13" s="1"/>
  <c r="K153" i="13"/>
  <c r="M153" i="13"/>
  <c r="M152" i="13" s="1"/>
  <c r="O153" i="13"/>
  <c r="Q153" i="13"/>
  <c r="Q152" i="13" s="1"/>
  <c r="V153" i="13"/>
  <c r="V152" i="13" s="1"/>
  <c r="G156" i="13"/>
  <c r="G157" i="13"/>
  <c r="I157" i="13"/>
  <c r="I156" i="13" s="1"/>
  <c r="K157" i="13"/>
  <c r="M157" i="13"/>
  <c r="O157" i="13"/>
  <c r="O156" i="13" s="1"/>
  <c r="Q157" i="13"/>
  <c r="Q156" i="13" s="1"/>
  <c r="V157" i="13"/>
  <c r="G160" i="13"/>
  <c r="M160" i="13" s="1"/>
  <c r="I160" i="13"/>
  <c r="K160" i="13"/>
  <c r="O160" i="13"/>
  <c r="Q160" i="13"/>
  <c r="V160" i="13"/>
  <c r="G162" i="13"/>
  <c r="G161" i="13" s="1"/>
  <c r="I65" i="1" s="1"/>
  <c r="I162" i="13"/>
  <c r="K162" i="13"/>
  <c r="O162" i="13"/>
  <c r="Q162" i="13"/>
  <c r="V162" i="13"/>
  <c r="G163" i="13"/>
  <c r="M163" i="13" s="1"/>
  <c r="I163" i="13"/>
  <c r="K163" i="13"/>
  <c r="O163" i="13"/>
  <c r="Q163" i="13"/>
  <c r="V163" i="13"/>
  <c r="G164" i="13"/>
  <c r="M164" i="13" s="1"/>
  <c r="I164" i="13"/>
  <c r="K164" i="13"/>
  <c r="O164" i="13"/>
  <c r="Q164" i="13"/>
  <c r="V164" i="13"/>
  <c r="G165" i="13"/>
  <c r="I165" i="13"/>
  <c r="K165" i="13"/>
  <c r="M165" i="13"/>
  <c r="O165" i="13"/>
  <c r="Q165" i="13"/>
  <c r="V165" i="13"/>
  <c r="G166" i="13"/>
  <c r="M166" i="13" s="1"/>
  <c r="I166" i="13"/>
  <c r="K166" i="13"/>
  <c r="O166" i="13"/>
  <c r="Q166" i="13"/>
  <c r="V166" i="13"/>
  <c r="G167" i="13"/>
  <c r="M167" i="13" s="1"/>
  <c r="I167" i="13"/>
  <c r="K167" i="13"/>
  <c r="O167" i="13"/>
  <c r="Q167" i="13"/>
  <c r="V167" i="13"/>
  <c r="G170" i="13"/>
  <c r="M170" i="13" s="1"/>
  <c r="I170" i="13"/>
  <c r="K170" i="13"/>
  <c r="O170" i="13"/>
  <c r="Q170" i="13"/>
  <c r="V170" i="13"/>
  <c r="G171" i="13"/>
  <c r="I171" i="13"/>
  <c r="K171" i="13"/>
  <c r="M171" i="13"/>
  <c r="O171" i="13"/>
  <c r="Q171" i="13"/>
  <c r="V171" i="13"/>
  <c r="G172" i="13"/>
  <c r="M172" i="13" s="1"/>
  <c r="I172" i="13"/>
  <c r="K172" i="13"/>
  <c r="O172" i="13"/>
  <c r="Q172" i="13"/>
  <c r="V172" i="13"/>
  <c r="AE176" i="13"/>
  <c r="F42" i="1" s="1"/>
  <c r="G9" i="12"/>
  <c r="M9" i="12" s="1"/>
  <c r="I9" i="12"/>
  <c r="K9" i="12"/>
  <c r="O9" i="12"/>
  <c r="Q9" i="12"/>
  <c r="V9" i="12"/>
  <c r="G10" i="12"/>
  <c r="M10" i="12" s="1"/>
  <c r="I10" i="12"/>
  <c r="K10" i="12"/>
  <c r="O10" i="12"/>
  <c r="Q10" i="12"/>
  <c r="V10" i="12"/>
  <c r="G11" i="12"/>
  <c r="M11" i="12" s="1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I15" i="12"/>
  <c r="K15" i="12"/>
  <c r="M15" i="12"/>
  <c r="O15" i="12"/>
  <c r="Q15" i="12"/>
  <c r="V15" i="12"/>
  <c r="G16" i="12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I19" i="12"/>
  <c r="K19" i="12"/>
  <c r="M19" i="12"/>
  <c r="O19" i="12"/>
  <c r="Q19" i="12"/>
  <c r="V19" i="12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M22" i="12"/>
  <c r="I22" i="12"/>
  <c r="K22" i="12"/>
  <c r="O22" i="12"/>
  <c r="Q22" i="12"/>
  <c r="V22" i="12"/>
  <c r="G23" i="12"/>
  <c r="I23" i="12"/>
  <c r="K23" i="12"/>
  <c r="M23" i="12"/>
  <c r="O23" i="12"/>
  <c r="Q23" i="12"/>
  <c r="V23" i="12"/>
  <c r="G25" i="12"/>
  <c r="M25" i="12" s="1"/>
  <c r="I25" i="12"/>
  <c r="I24" i="12" s="1"/>
  <c r="K25" i="12"/>
  <c r="O25" i="12"/>
  <c r="Q25" i="12"/>
  <c r="V25" i="12"/>
  <c r="G26" i="12"/>
  <c r="I26" i="12"/>
  <c r="K26" i="12"/>
  <c r="M26" i="12"/>
  <c r="O26" i="12"/>
  <c r="Q26" i="12"/>
  <c r="V26" i="12"/>
  <c r="G27" i="12"/>
  <c r="I27" i="12"/>
  <c r="K27" i="12"/>
  <c r="M27" i="12"/>
  <c r="O27" i="12"/>
  <c r="Q27" i="12"/>
  <c r="V27" i="12"/>
  <c r="G28" i="12"/>
  <c r="M28" i="12" s="1"/>
  <c r="I28" i="12"/>
  <c r="K28" i="12"/>
  <c r="O28" i="12"/>
  <c r="Q28" i="12"/>
  <c r="V28" i="12"/>
  <c r="AE30" i="12"/>
  <c r="F40" i="1" s="1"/>
  <c r="AF30" i="12"/>
  <c r="H45" i="1"/>
  <c r="J28" i="1"/>
  <c r="J26" i="1"/>
  <c r="G38" i="1"/>
  <c r="F38" i="1"/>
  <c r="J23" i="1"/>
  <c r="J24" i="1"/>
  <c r="J25" i="1"/>
  <c r="J27" i="1"/>
  <c r="E24" i="1"/>
  <c r="G24" i="1"/>
  <c r="E26" i="1"/>
  <c r="G26" i="1"/>
  <c r="I44" i="1" l="1"/>
  <c r="I42" i="1"/>
  <c r="I43" i="1"/>
  <c r="G117" i="13"/>
  <c r="I58" i="1" s="1"/>
  <c r="Q24" i="12"/>
  <c r="G8" i="12"/>
  <c r="Q8" i="12"/>
  <c r="I133" i="13"/>
  <c r="M121" i="13"/>
  <c r="M117" i="13" s="1"/>
  <c r="K117" i="13"/>
  <c r="G64" i="13"/>
  <c r="I54" i="1" s="1"/>
  <c r="O48" i="13"/>
  <c r="O8" i="13"/>
  <c r="V64" i="14"/>
  <c r="K50" i="14"/>
  <c r="I50" i="14"/>
  <c r="O36" i="14"/>
  <c r="O8" i="14"/>
  <c r="V12" i="15"/>
  <c r="F41" i="1"/>
  <c r="I41" i="1" s="1"/>
  <c r="G41" i="1"/>
  <c r="K24" i="12"/>
  <c r="K8" i="12"/>
  <c r="I161" i="13"/>
  <c r="V156" i="13"/>
  <c r="Q117" i="13"/>
  <c r="Q64" i="13"/>
  <c r="I48" i="13"/>
  <c r="I8" i="13"/>
  <c r="I74" i="14"/>
  <c r="O64" i="14"/>
  <c r="Q8" i="14"/>
  <c r="K133" i="13"/>
  <c r="G8" i="14"/>
  <c r="V8" i="14"/>
  <c r="K12" i="15"/>
  <c r="I12" i="15"/>
  <c r="Q8" i="15"/>
  <c r="G18" i="15"/>
  <c r="V64" i="13"/>
  <c r="I8" i="12"/>
  <c r="V74" i="14"/>
  <c r="Q50" i="14"/>
  <c r="F39" i="1"/>
  <c r="F45" i="1" s="1"/>
  <c r="G23" i="1" s="1"/>
  <c r="V117" i="13"/>
  <c r="O24" i="12"/>
  <c r="K156" i="13"/>
  <c r="I117" i="13"/>
  <c r="AF88" i="14"/>
  <c r="G43" i="1" s="1"/>
  <c r="V50" i="14"/>
  <c r="G39" i="1"/>
  <c r="O8" i="12"/>
  <c r="Q161" i="13"/>
  <c r="O161" i="13"/>
  <c r="O133" i="13"/>
  <c r="I64" i="13"/>
  <c r="V48" i="13"/>
  <c r="V8" i="13"/>
  <c r="O74" i="14"/>
  <c r="V36" i="14"/>
  <c r="K8" i="14"/>
  <c r="I8" i="14"/>
  <c r="O8" i="15"/>
  <c r="G8" i="13"/>
  <c r="M24" i="12"/>
  <c r="V161" i="13"/>
  <c r="G24" i="12"/>
  <c r="I64" i="1" s="1"/>
  <c r="I18" i="1" s="1"/>
  <c r="Q133" i="13"/>
  <c r="K64" i="13"/>
  <c r="V24" i="12"/>
  <c r="V8" i="12"/>
  <c r="K161" i="13"/>
  <c r="V133" i="13"/>
  <c r="O117" i="13"/>
  <c r="O64" i="13"/>
  <c r="Q48" i="13"/>
  <c r="Q8" i="13"/>
  <c r="K74" i="14"/>
  <c r="I36" i="14"/>
  <c r="Q12" i="15"/>
  <c r="I8" i="15"/>
  <c r="M14" i="15"/>
  <c r="M12" i="15" s="1"/>
  <c r="M10" i="15"/>
  <c r="M8" i="15" s="1"/>
  <c r="M50" i="14"/>
  <c r="M36" i="14"/>
  <c r="M86" i="14"/>
  <c r="M85" i="14" s="1"/>
  <c r="M75" i="14"/>
  <c r="M74" i="14" s="1"/>
  <c r="M65" i="14"/>
  <c r="M64" i="14" s="1"/>
  <c r="G36" i="14"/>
  <c r="I53" i="1" s="1"/>
  <c r="M20" i="14"/>
  <c r="M8" i="14" s="1"/>
  <c r="G50" i="14"/>
  <c r="I56" i="1" s="1"/>
  <c r="M64" i="13"/>
  <c r="M156" i="13"/>
  <c r="M162" i="13"/>
  <c r="M161" i="13" s="1"/>
  <c r="M134" i="13"/>
  <c r="M133" i="13" s="1"/>
  <c r="M113" i="13"/>
  <c r="M112" i="13" s="1"/>
  <c r="M49" i="13"/>
  <c r="M48" i="13" s="1"/>
  <c r="M9" i="13"/>
  <c r="M8" i="13" s="1"/>
  <c r="M16" i="12"/>
  <c r="M8" i="12" s="1"/>
  <c r="G88" i="14" l="1"/>
  <c r="G176" i="13"/>
  <c r="I52" i="1"/>
  <c r="G40" i="1"/>
  <c r="I40" i="1" s="1"/>
  <c r="I39" i="1"/>
  <c r="I45" i="1" s="1"/>
  <c r="G45" i="1"/>
  <c r="G25" i="1" s="1"/>
  <c r="A27" i="1" s="1"/>
  <c r="A28" i="1" s="1"/>
  <c r="G28" i="1" s="1"/>
  <c r="G27" i="1" s="1"/>
  <c r="G29" i="1" s="1"/>
  <c r="G30" i="12"/>
  <c r="I63" i="1"/>
  <c r="I17" i="1" s="1"/>
  <c r="I16" i="1" l="1"/>
  <c r="I21" i="1" s="1"/>
  <c r="I68" i="1"/>
  <c r="J44" i="1"/>
  <c r="J39" i="1"/>
  <c r="J45" i="1" s="1"/>
  <c r="J43" i="1"/>
  <c r="J42" i="1"/>
  <c r="J40" i="1"/>
  <c r="J41" i="1"/>
  <c r="J67" i="1" l="1"/>
  <c r="J64" i="1"/>
  <c r="J65" i="1"/>
  <c r="J66" i="1"/>
  <c r="J58" i="1"/>
  <c r="J59" i="1"/>
  <c r="J60" i="1"/>
  <c r="J61" i="1"/>
  <c r="J62" i="1"/>
  <c r="J52" i="1"/>
  <c r="J53" i="1"/>
  <c r="J54" i="1"/>
  <c r="J55" i="1"/>
  <c r="J56" i="1"/>
  <c r="J57" i="1"/>
  <c r="J63" i="1"/>
  <c r="J68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Jiří Pomykal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Jiří Pomykal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Jiří Pomykal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>
  <authors>
    <author>Jiří Pomykal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<sst xmlns="http://schemas.openxmlformats.org/spreadsheetml/2006/main" count="1532" uniqueCount="455">
  <si>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</si>
  <si>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</si>
  <si>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</si>
  <si>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</si>
  <si>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</si>
  <si>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</si>
  <si>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</si>
  <si>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</si>
  <si>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</si>
  <si>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</si>
  <si>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</si>
  <si>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</si>
  <si>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</si>
  <si>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</si>
  <si>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</si>
  <si>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</si>
  <si>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</si>
  <si>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</si>
  <si>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</si>
  <si>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</si>
  <si>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</si>
  <si>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</si>
  <si>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</si>
  <si>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</si>
  <si>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</si>
  <si>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</si>
  <si>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</si>
  <si>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</si>
  <si>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</si>
  <si>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</si>
  <si>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</si>
  <si>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</si>
  <si>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</si>
  <si>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</si>
  <si>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</si>
  <si>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</si>
  <si>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</si>
  <si>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</si>
  <si>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</si>
  <si>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</si>
  <si>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</si>
  <si>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</si>
  <si>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</si>
  <si>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Stavba</t>
  </si>
  <si>
    <t>103</t>
  </si>
  <si>
    <t>Venkovní učebna Charvátská Nová Ves</t>
  </si>
  <si>
    <t>103-01</t>
  </si>
  <si>
    <t>Dodávka venkovní učebny</t>
  </si>
  <si>
    <t>103-02</t>
  </si>
  <si>
    <t>Spodní stavba učebny</t>
  </si>
  <si>
    <t>103-03</t>
  </si>
  <si>
    <t>Zpevněné plochy</t>
  </si>
  <si>
    <t>VRN</t>
  </si>
  <si>
    <t>Vedlejší rozpočtové náklady</t>
  </si>
  <si>
    <t>Celkem za stavbu</t>
  </si>
  <si>
    <t>CZK</t>
  </si>
  <si>
    <t>Rekapitulace dílů</t>
  </si>
  <si>
    <t>Typ dílu</t>
  </si>
  <si>
    <t>1</t>
  </si>
  <si>
    <t>Zemní práce</t>
  </si>
  <si>
    <t>16</t>
  </si>
  <si>
    <t>Přemístění výkopku</t>
  </si>
  <si>
    <t>2</t>
  </si>
  <si>
    <t>Základy a zvláštní zakládání</t>
  </si>
  <si>
    <t>4</t>
  </si>
  <si>
    <t>Vodorovné konstrukce</t>
  </si>
  <si>
    <t>5</t>
  </si>
  <si>
    <t>Komunikace</t>
  </si>
  <si>
    <t>63</t>
  </si>
  <si>
    <t>Podlahy a podlahové konstrukce</t>
  </si>
  <si>
    <t>8</t>
  </si>
  <si>
    <t>Trubní vedení</t>
  </si>
  <si>
    <t>91</t>
  </si>
  <si>
    <t>Doplňující práce na komunikaci</t>
  </si>
  <si>
    <t>99</t>
  </si>
  <si>
    <t>Staveništní přesun hmot</t>
  </si>
  <si>
    <t>711</t>
  </si>
  <si>
    <t>Izolace proti vodě</t>
  </si>
  <si>
    <t>713</t>
  </si>
  <si>
    <t>Izolace tepelné</t>
  </si>
  <si>
    <t>763</t>
  </si>
  <si>
    <t>Dřevostavby</t>
  </si>
  <si>
    <t>M21</t>
  </si>
  <si>
    <t>Elektromontáže</t>
  </si>
  <si>
    <t>M46</t>
  </si>
  <si>
    <t>Zemní práce při montážích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</si>
  <si>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</si>
  <si>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</si>
  <si>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</si>
  <si>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</si>
  <si>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</si>
  <si>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</si>
  <si>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</si>
  <si>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</si>
  <si>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</si>
  <si>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</si>
  <si>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</si>
  <si>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</si>
  <si>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</si>
  <si>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</si>
  <si>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</si>
  <si>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</si>
  <si>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</si>
  <si>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</si>
  <si>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</si>
  <si>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</si>
  <si>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</si>
  <si>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</si>
  <si>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</si>
  <si>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</si>
  <si>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</si>
  <si>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</si>
  <si>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</si>
  <si>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</si>
  <si>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</si>
  <si>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</si>
  <si>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Dodávka a montáž dřevěného skeletu dle statického posudku</t>
  </si>
  <si>
    <t>m3</t>
  </si>
  <si>
    <t>Vlastní</t>
  </si>
  <si>
    <t>Indiv</t>
  </si>
  <si>
    <t>Práce</t>
  </si>
  <si>
    <t>Běžná</t>
  </si>
  <si>
    <t>POL1_7</t>
  </si>
  <si>
    <t>dodávka a montáž soklová část nad terénem RD 0,6m: penetrace, asfaltový modifikovaný pás 4mm perimetr 40mm, Marmolit dekor</t>
  </si>
  <si>
    <t>m2</t>
  </si>
  <si>
    <t>3</t>
  </si>
  <si>
    <t>dodávka a montáž konstrukce obvodové stěny: SM palubka AB Klasik 19mm, jednostranný nátěr 2x barva rošt 60x40mm s mineralní izolací 60mm +parozábrana, KVH 60x120mm s mineralní izolací 120mm + Rigista</t>
  </si>
  <si>
    <t>dodávka a montáž konstrukce příčka: SM palubka AB klasik 19mm, oboustranný nátěr 2x barva</t>
  </si>
  <si>
    <t>ks</t>
  </si>
  <si>
    <t>6</t>
  </si>
  <si>
    <t>dodávka a montáž konstrukce ploché střechy(sklon 5st.): mPVC folie (např. fatrafol 810) barva geotextílie 300g/m2, OSB 18mm, min. izol 240mm, parozábrana, rošt 60x40mm, palubka, nátěr</t>
  </si>
  <si>
    <t>7</t>
  </si>
  <si>
    <t>dodávka a montáž podlahy 1.NP bez podlahové krytiny, lakování, broušení, tmelení, MD podlahová palub OSB, rošt 60x160mm, min. izolace 160mm, asfaltový pás</t>
  </si>
  <si>
    <t>8.0</t>
  </si>
  <si>
    <t>dodávka a montáž HS portálu, Systém: VEKAMOTION HST - HST Schema A62/194mm Barva: Anthrazitgrau 7016/Anthrazitgrau 7016</t>
  </si>
  <si>
    <t>8.1</t>
  </si>
  <si>
    <t>dodávka a montáž fixního okna, Systém: VEKA SOFTLINE 82MD - rám 73/82mm Barva: Anthrazitgrau 7016/Anthrazitgrau 7016</t>
  </si>
  <si>
    <t>8.2</t>
  </si>
  <si>
    <t>dodávka a montáž dveří, Systém: VEKA SOFTLINE 82MD - Rám 83mm + ALU práh 104460 pro VD Barva: Anthrazitgrau 7016/Anthrazitgrau 7016, Panika 179B klika/kl. levé PS</t>
  </si>
  <si>
    <t>9</t>
  </si>
  <si>
    <t>dodávka a montáž konstrukce dřevěné zajížděcího podia</t>
  </si>
  <si>
    <t>10</t>
  </si>
  <si>
    <t>dodávka a montáž konstrukce dřevěných dveří v interiéru SM</t>
  </si>
  <si>
    <t>11</t>
  </si>
  <si>
    <t>12</t>
  </si>
  <si>
    <t>13</t>
  </si>
  <si>
    <t>D+M vybavení</t>
  </si>
  <si>
    <t>soub</t>
  </si>
  <si>
    <t>M21X01</t>
  </si>
  <si>
    <t>Rozvody silnoproudu a slaboproudu</t>
  </si>
  <si>
    <t>kpl</t>
  </si>
  <si>
    <t>POL1_9</t>
  </si>
  <si>
    <t>M21X02</t>
  </si>
  <si>
    <t>LED osvětlení ( LED plnoskpekrální osvětlení 9 ks + LED stropní osvětlení skladu 2ks + osvětlení tabule 2ks)</t>
  </si>
  <si>
    <t>M21X03</t>
  </si>
  <si>
    <t>Hromosvodová ochrana</t>
  </si>
  <si>
    <t>M21X04</t>
  </si>
  <si>
    <t>Revize elektrozařízení, revize hromosvodu</t>
  </si>
  <si>
    <t>SUM</t>
  </si>
  <si>
    <t>Poznámky uchazeče k zadání</t>
  </si>
  <si>
    <t>POPUZIV</t>
  </si>
  <si>
    <t>END</t>
  </si>
  <si>
    <t>121101101R00</t>
  </si>
  <si>
    <t>Sejmutí ornice s přemístěním do 50 m</t>
  </si>
  <si>
    <t>RTS 25/ I</t>
  </si>
  <si>
    <t>POL1_1</t>
  </si>
  <si>
    <t xml:space="preserve">10,63*14,125*0,25 : </t>
  </si>
  <si>
    <t>VV</t>
  </si>
  <si>
    <t>37,53719</t>
  </si>
  <si>
    <t>122201101R00</t>
  </si>
  <si>
    <t>Odkopávky nezapažené v hor. 3 do 100 m3</t>
  </si>
  <si>
    <t xml:space="preserve">výkop pod základovou desku : 10,125*6,63*0,25 : </t>
  </si>
  <si>
    <t>16,78219</t>
  </si>
  <si>
    <t>122201109R00</t>
  </si>
  <si>
    <t>Příplatek za lepivost - odkopávky v hor. 3</t>
  </si>
  <si>
    <t xml:space="preserve">Odkaz na mn. položky pořadí 2 : 16,78219 : </t>
  </si>
  <si>
    <t>132201110R00</t>
  </si>
  <si>
    <t>Hloubení rýh š.do 60 cm v hor.3 do 50 m3, STROJNĚ</t>
  </si>
  <si>
    <t xml:space="preserve">základové pasy : 0,4*0,6*(10,125*2+6,63*3) : </t>
  </si>
  <si>
    <t>9,6336</t>
  </si>
  <si>
    <t>132201119R00</t>
  </si>
  <si>
    <t>Přípl.za lepivost,hloubení rýh 60 cm,hor.3,STROJNĚ</t>
  </si>
  <si>
    <t xml:space="preserve">Odkaz na mn. položky pořadí 4 : 9,63360 : </t>
  </si>
  <si>
    <t>132201210R00</t>
  </si>
  <si>
    <t>Hloubení rýh š.do 200 cm hor.3 do 50 m3,STROJNĚ</t>
  </si>
  <si>
    <t xml:space="preserve">vodovod : 1*1,2*40 : </t>
  </si>
  <si>
    <t xml:space="preserve">kanalizace : 1*1,5*23 : </t>
  </si>
  <si>
    <t>82,5</t>
  </si>
  <si>
    <t>132201219R00</t>
  </si>
  <si>
    <t>Přípl.za lepivost,hloubení rýh 200cm,hor.3,STROJNĚ</t>
  </si>
  <si>
    <t xml:space="preserve">Odkaz na mn. položky pořadí 6 : 82,50000 : </t>
  </si>
  <si>
    <t>174101101R00</t>
  </si>
  <si>
    <t>Zásyp jam, rýh, šachet se zhutněním</t>
  </si>
  <si>
    <t xml:space="preserve">kolem objektu : 6,6*2*0,2+12,1*2*0,2 : </t>
  </si>
  <si>
    <t xml:space="preserve">vodovod : 1*0,75*40 : </t>
  </si>
  <si>
    <t xml:space="preserve">kanalizace : 1*1,05*23 : </t>
  </si>
  <si>
    <t>61,63</t>
  </si>
  <si>
    <t>175101101RT2</t>
  </si>
  <si>
    <t>Obsyp potrubí bez prohození sypaniny s dodáním štěrkopísku frakce 0 - 22 mm</t>
  </si>
  <si>
    <t xml:space="preserve">Odkaz na mn. položky pořadí 33 : 13,00000*0,35 : </t>
  </si>
  <si>
    <t xml:space="preserve">Odkaz na mn. položky pořadí 37 : 40,00000*0,35 : </t>
  </si>
  <si>
    <t>18,55</t>
  </si>
  <si>
    <t>181101111R00</t>
  </si>
  <si>
    <t>Úprava pláně v zářezech se zhutněním</t>
  </si>
  <si>
    <t xml:space="preserve">10,1*6,6 : </t>
  </si>
  <si>
    <t>66,66</t>
  </si>
  <si>
    <t>182001111R00</t>
  </si>
  <si>
    <t>Plošná úprava terénu, nerovnosti do 10 cm v rovině</t>
  </si>
  <si>
    <t xml:space="preserve">kolem objektu : 6,6*2*2+12,1*2*2 : </t>
  </si>
  <si>
    <t xml:space="preserve">Odkaz na mn. položky pořadí 33 : 13,00000*2 : </t>
  </si>
  <si>
    <t xml:space="preserve">Odkaz na mn. položky pořadí 37 : 40,00000*2 : </t>
  </si>
  <si>
    <t>180,8</t>
  </si>
  <si>
    <t>162701105R00</t>
  </si>
  <si>
    <t>Vodorovné přemístění výkopku z hor.1-4 do 10000 m</t>
  </si>
  <si>
    <t xml:space="preserve">Odkaz na mn. položky pořadí 8 : 61,63000*-1 : </t>
  </si>
  <si>
    <t>47,28579</t>
  </si>
  <si>
    <t>167101101R00</t>
  </si>
  <si>
    <t>Nakládání výkopku z hor. 1 ÷ 4 v množství do 100 m3</t>
  </si>
  <si>
    <t xml:space="preserve">Odkaz na mn. položky pořadí 12 : 47,28579 : </t>
  </si>
  <si>
    <t>171201201R00</t>
  </si>
  <si>
    <t>Uložení sypaniny na skl.-sypanina na výšku přes 2m</t>
  </si>
  <si>
    <t>199000005R00</t>
  </si>
  <si>
    <t>Poplatek za skládku zeminy 1- 4, č. dle katal. odpadů 17 05 04</t>
  </si>
  <si>
    <t>t</t>
  </si>
  <si>
    <t xml:space="preserve">Odkaz na mn. položky pořadí 12 : 47,28579*1,8 : </t>
  </si>
  <si>
    <t>85,11442</t>
  </si>
  <si>
    <t>212753115R00</t>
  </si>
  <si>
    <t>Montáž ohebné dren. trubky do rýhy DN 125,bez lože</t>
  </si>
  <si>
    <t>m</t>
  </si>
  <si>
    <t xml:space="preserve">4,9*9+1,5*4 : </t>
  </si>
  <si>
    <t>50,1</t>
  </si>
  <si>
    <t>212971110R00</t>
  </si>
  <si>
    <t>Opláštění trativodů z geotext., do sklonu 1:2,5</t>
  </si>
  <si>
    <t xml:space="preserve">Odkaz na mn. položky pořadí 16 : 50,10000*0,7 : </t>
  </si>
  <si>
    <t>35,07</t>
  </si>
  <si>
    <t>271571111R00</t>
  </si>
  <si>
    <t>Polštář základu ze štěrkopísku tříděného</t>
  </si>
  <si>
    <t xml:space="preserve">5,28*5,93*0,25 : </t>
  </si>
  <si>
    <t xml:space="preserve">3,845*5,93*0,25 : </t>
  </si>
  <si>
    <t>13,52781</t>
  </si>
  <si>
    <t>273321411R00</t>
  </si>
  <si>
    <t>Železobeton základových desek C 25/30</t>
  </si>
  <si>
    <t xml:space="preserve">základová deska tl. 125mm : 10,025*6,53*0,125 : </t>
  </si>
  <si>
    <t>8,18291</t>
  </si>
  <si>
    <t>273351215R00</t>
  </si>
  <si>
    <t>Bednění stěn základových desek - zřízení</t>
  </si>
  <si>
    <t xml:space="preserve">(10,125*2+6,7*2)*0,2 : </t>
  </si>
  <si>
    <t>6,73</t>
  </si>
  <si>
    <t>273351216R00</t>
  </si>
  <si>
    <t>Bednění stěn základových desek - odstranění</t>
  </si>
  <si>
    <t xml:space="preserve">Odkaz na mn. položky pořadí 20 : 6,73000 : </t>
  </si>
  <si>
    <t>273362021R00</t>
  </si>
  <si>
    <t>Výztuž základových desek ze svařovaných sití KARI</t>
  </si>
  <si>
    <t xml:space="preserve">KARI 150/150/6 : 6,6*10,1*5,8*0,001*2 : 6,6*10,1*3,5*0,001*2 : </t>
  </si>
  <si>
    <t xml:space="preserve">Koeficient Koeficient přeložení: 0,5 : </t>
  </si>
  <si>
    <t>0,69993</t>
  </si>
  <si>
    <t>274272140RT4</t>
  </si>
  <si>
    <t>Zdivo základové z bednicích tvárnic, tl. 300 mm výplň tvárnic betonem C 20/25</t>
  </si>
  <si>
    <t xml:space="preserve">základové pasy : 0,25*(10*2+6,55*3) : </t>
  </si>
  <si>
    <t>9,9125</t>
  </si>
  <si>
    <t>274313621R00</t>
  </si>
  <si>
    <t>Beton základových pasů prostý C 20/25</t>
  </si>
  <si>
    <t xml:space="preserve">Koeficient Koeficient ztratné pro lití bez bednění: 0,05 : </t>
  </si>
  <si>
    <t>10,11528</t>
  </si>
  <si>
    <t>274354032R00</t>
  </si>
  <si>
    <t>Bednění kruhových prostupů základem do 0,05 m2, dl. 0,5 m</t>
  </si>
  <si>
    <t>kus</t>
  </si>
  <si>
    <t>274361821R00</t>
  </si>
  <si>
    <t>Výztuž základových pasů z betonářské oceli  B500B (10 505)</t>
  </si>
  <si>
    <t xml:space="preserve">Odkaz na mn. položky pořadí 23 : 9,91267*0,015 : </t>
  </si>
  <si>
    <t xml:space="preserve">Odkaz na mn. položky pořadí 24 : 10,11520*0,05 : </t>
  </si>
  <si>
    <t>0,65445</t>
  </si>
  <si>
    <t>289970111R00</t>
  </si>
  <si>
    <t>Vrstva geotextilie Geofiltex 300g/m2</t>
  </si>
  <si>
    <t xml:space="preserve">5,8*6,5*2 : </t>
  </si>
  <si>
    <t xml:space="preserve">4,4*6,5*2 : </t>
  </si>
  <si>
    <t>132,6</t>
  </si>
  <si>
    <t>28611224.AR</t>
  </si>
  <si>
    <t>Trubka PVC drenážní flexibilní d 125 mm</t>
  </si>
  <si>
    <t>SPCM</t>
  </si>
  <si>
    <t>Specifikace</t>
  </si>
  <si>
    <t>POL3_0</t>
  </si>
  <si>
    <t xml:space="preserve">Odkaz na mn. položky pořadí 16 : 50,10000 : </t>
  </si>
  <si>
    <t xml:space="preserve">Koeficient : 0,1 : </t>
  </si>
  <si>
    <t>55,11</t>
  </si>
  <si>
    <t>69366077R</t>
  </si>
  <si>
    <t>Geotextilie netkaná Geofiltex 63/30 T ÚV, 300 g/m2</t>
  </si>
  <si>
    <t xml:space="preserve">Odkaz na mn. položky pořadí 17 : 35,07000 : </t>
  </si>
  <si>
    <t xml:space="preserve">Koeficient : 0,2 : </t>
  </si>
  <si>
    <t>42,084</t>
  </si>
  <si>
    <t>451572111R00</t>
  </si>
  <si>
    <t>Lože pod potrubí z kameniva těženého 0 - 4 mm</t>
  </si>
  <si>
    <t xml:space="preserve">Odkaz na mn. položky pořadí 33 : 13,00000*0,1 : </t>
  </si>
  <si>
    <t xml:space="preserve">Odkaz na mn. položky pořadí 37 : 40,00000*0,1 : </t>
  </si>
  <si>
    <t>5,3</t>
  </si>
  <si>
    <t>899721111R00</t>
  </si>
  <si>
    <t>Fólie výstražná z PVC bílá, šířka 22 cm</t>
  </si>
  <si>
    <t xml:space="preserve">23+40 : </t>
  </si>
  <si>
    <t>899731113R00</t>
  </si>
  <si>
    <t>Vodič signalizační CYY 4 mm2</t>
  </si>
  <si>
    <t xml:space="preserve">11+40 : </t>
  </si>
  <si>
    <t>51</t>
  </si>
  <si>
    <t>721176222R00</t>
  </si>
  <si>
    <t>Potrubí KG svodné (ležaté) v zemi, D 110 x 3,2 mm</t>
  </si>
  <si>
    <t xml:space="preserve">13 : </t>
  </si>
  <si>
    <t>721242110RT1</t>
  </si>
  <si>
    <t>Lapač střešních splavenin PP HL600, kloub zápachová klapka, koš na listí, DN 100 mm</t>
  </si>
  <si>
    <t>8RX01</t>
  </si>
  <si>
    <t>D+M přečerpávací stanice vč. vybavení a poklopu a výtlačného potrubí</t>
  </si>
  <si>
    <t>8XR02</t>
  </si>
  <si>
    <t>Přemístění stávající revizní šachty</t>
  </si>
  <si>
    <t>722200002RA0</t>
  </si>
  <si>
    <t>Vodovod, potrubí polyetylenové D 40 x 4,3 mm</t>
  </si>
  <si>
    <t>Agregovaná položka</t>
  </si>
  <si>
    <t>POL2_1</t>
  </si>
  <si>
    <t>998011001R00</t>
  </si>
  <si>
    <t>Přesun hmot pro budovy zděné výšky do 6 m</t>
  </si>
  <si>
    <t>711111001RZ1</t>
  </si>
  <si>
    <t>Provedení izolace proti vlhkosti na ploše vodorovné, 1x asfaltovým penetračním nátěrem včetně dodávky asfaltového penetračního laku</t>
  </si>
  <si>
    <t xml:space="preserve">10,1*6,61 : </t>
  </si>
  <si>
    <t>66,761</t>
  </si>
  <si>
    <t>711112001RZ1</t>
  </si>
  <si>
    <t>Provedení izolace proti vlhkosti na ploše svislé, 1x asfaltovým penetračním nátěr včetně dodávky asfaltového laku</t>
  </si>
  <si>
    <t xml:space="preserve">0,6*(10,1*2+6,61*2) : </t>
  </si>
  <si>
    <t>20,052</t>
  </si>
  <si>
    <t>711141559RY2</t>
  </si>
  <si>
    <t>Provedení izolace proti vlhkosti na ploše vodorovné, asfaltovými pásy přitavením 1 vrstva - včetně dod. Glastek 40 special mineral</t>
  </si>
  <si>
    <t xml:space="preserve">Odkaz na mn. položky pořadí 39 : 66,76100 : </t>
  </si>
  <si>
    <t>711142559RY2</t>
  </si>
  <si>
    <t>Provedení izolace proti vlhkosti na ploše svislé, asfaltovými pásy přitavením 1 vrstva - včetně dod. Glastek 40 special mineral</t>
  </si>
  <si>
    <t xml:space="preserve">Odkaz na mn. položky pořadí 40 : 20,05200 : </t>
  </si>
  <si>
    <t>711823121RT2</t>
  </si>
  <si>
    <t>Montáž nopové fólie svisle včetně dodávky fólie DELTA MS DRAIN</t>
  </si>
  <si>
    <t xml:space="preserve">(10*2+6,5*2)*1,2 : </t>
  </si>
  <si>
    <t>39,6</t>
  </si>
  <si>
    <t>711823129RT2</t>
  </si>
  <si>
    <t>Montáž ukončovací lišty k nopové fólii včetně dodávky lišty DELTA-MS PROFIL</t>
  </si>
  <si>
    <t xml:space="preserve">(10*2+6,5*2) : </t>
  </si>
  <si>
    <t>33</t>
  </si>
  <si>
    <t>713191100RT9</t>
  </si>
  <si>
    <t>Položení separační fólie včetně dodávky PE fólie</t>
  </si>
  <si>
    <t xml:space="preserve">10,125*6,65 : </t>
  </si>
  <si>
    <t>67,33125</t>
  </si>
  <si>
    <t>210220021RT1</t>
  </si>
  <si>
    <t>Vedení uzemňovací v zemi FeZn do 120 mm2 vč.svorek včetně pásku FeZn 30 x 4 mm</t>
  </si>
  <si>
    <t xml:space="preserve">10,2*2+6,7*3 : </t>
  </si>
  <si>
    <t>40,5</t>
  </si>
  <si>
    <t>210220361RT1</t>
  </si>
  <si>
    <t>Zemnič tyčový, zaražení a připojení, do 2 m včetně dodávky tyče ZT 2,0   2000 mm</t>
  </si>
  <si>
    <t>230191003R00</t>
  </si>
  <si>
    <t>Uložení chráničky ve výkopu PE 40x3,0mm</t>
  </si>
  <si>
    <t>460200163R00</t>
  </si>
  <si>
    <t>Výkop kabelové rýhy 35/80 cm  hor.3</t>
  </si>
  <si>
    <t>460420018RT1</t>
  </si>
  <si>
    <t>Zřízení kabelového lože v rýze š.do 35 cm z písku tloušťka vrstvy 15 cm</t>
  </si>
  <si>
    <t>460510311R00</t>
  </si>
  <si>
    <t>Chránička kabelová dělená Sitel, DN 110 mm</t>
  </si>
  <si>
    <t>460570163R00</t>
  </si>
  <si>
    <t>Zához rýhy 35/80 cm, hornina třídy 3, se zhutněním</t>
  </si>
  <si>
    <t>460600001RT8</t>
  </si>
  <si>
    <t>Naložení a odvoz zeminy odvoz na vzdálenost 10000 m</t>
  </si>
  <si>
    <t xml:space="preserve">7*0,35*0,15 : </t>
  </si>
  <si>
    <t>0,3675</t>
  </si>
  <si>
    <t>650125721RT2</t>
  </si>
  <si>
    <t>Uložení kabelu Cu 4 x 16 mm2 volně včetně dodávky kabelu CYKY 4 x 16 mm2</t>
  </si>
  <si>
    <t>3457114700R</t>
  </si>
  <si>
    <t>Trubka kabelová chránička KOPOFLEX KF 09040</t>
  </si>
  <si>
    <t xml:space="preserve">Odkaz na mn. položky pořadí 53 : 0,36750*1,8 : </t>
  </si>
  <si>
    <t>0,6615</t>
  </si>
  <si>
    <t xml:space="preserve">Odkaz na mn. položky pořadí 13 : 74,36000*0,25 : </t>
  </si>
  <si>
    <t xml:space="preserve">Odkaz na mn. položky pořadí 17 : 18,20000*0,25 : </t>
  </si>
  <si>
    <t>23,14</t>
  </si>
  <si>
    <t xml:space="preserve">Odkaz na mn. položky pořadí 13 : 74,36000*0,3 : </t>
  </si>
  <si>
    <t>26,858</t>
  </si>
  <si>
    <t xml:space="preserve">Odkaz na mn. položky pořadí 2 : 26,85800 : </t>
  </si>
  <si>
    <t xml:space="preserve">Odkaz na mn. položky pořadí 20 : 59,40000*0,03 : </t>
  </si>
  <si>
    <t>1,782</t>
  </si>
  <si>
    <t>180402111R00</t>
  </si>
  <si>
    <t>Založení trávníku parkového výsevem v rovině</t>
  </si>
  <si>
    <t xml:space="preserve">Odkaz na mn. položky pořadí 7 : 118,80000 : </t>
  </si>
  <si>
    <t>118,8</t>
  </si>
  <si>
    <t>Úprava pláně v zářezech se zhutněním - ručně</t>
  </si>
  <si>
    <t xml:space="preserve">Odkaz na mn. položky pořadí 13 : 74,36000 : </t>
  </si>
  <si>
    <t xml:space="preserve">Odkaz na mn. položky pořadí 17 : 18,20000 : </t>
  </si>
  <si>
    <t>92,56</t>
  </si>
  <si>
    <t xml:space="preserve">Odkaz na mn. položky pořadí 20 : 59,40000*2 : </t>
  </si>
  <si>
    <t>00572400R</t>
  </si>
  <si>
    <t>Směs travní parková I. běžná zátěž PROFI</t>
  </si>
  <si>
    <t>kg</t>
  </si>
  <si>
    <t xml:space="preserve">Odkaz na mn. položky pořadí 5 : 118,80000*0,05 : </t>
  </si>
  <si>
    <t>5,94</t>
  </si>
  <si>
    <t xml:space="preserve">Odkaz na mn. položky pořadí 4 : 1,78200*-1 : </t>
  </si>
  <si>
    <t>25,076</t>
  </si>
  <si>
    <t xml:space="preserve">Odkaz na mn. položky pořadí 9 : 25,07600 : </t>
  </si>
  <si>
    <t xml:space="preserve">Odkaz na mn. položky pořadí 9 : 25,07600*1,8 : </t>
  </si>
  <si>
    <t>45,1368</t>
  </si>
  <si>
    <t>564861111R00</t>
  </si>
  <si>
    <t>Podklad ze štěrkodrti po zhutnění tloušťky 20 cm</t>
  </si>
  <si>
    <t xml:space="preserve">(11,7+11,7+10,4)*2,2 : </t>
  </si>
  <si>
    <t>74,36</t>
  </si>
  <si>
    <t>596215021R00</t>
  </si>
  <si>
    <t>Kladení zámkové dlažby tl. 6 cm do drtě tl. 4 cm</t>
  </si>
  <si>
    <t xml:space="preserve">(11,5+11,5+10,2)*2 : </t>
  </si>
  <si>
    <t>66,4</t>
  </si>
  <si>
    <t>596291111R00</t>
  </si>
  <si>
    <t>Řezání zámkové dlažby tl. 60 mm</t>
  </si>
  <si>
    <t xml:space="preserve">15 : </t>
  </si>
  <si>
    <t>15</t>
  </si>
  <si>
    <t>5924511900R</t>
  </si>
  <si>
    <t>Dlažba HOLLAND III 200 x 200 x 60 mm přírodní</t>
  </si>
  <si>
    <t xml:space="preserve">Odkaz na mn. položky pořadí 14 : 66,40000 : </t>
  </si>
  <si>
    <t xml:space="preserve">Koeficient : 0,05 : </t>
  </si>
  <si>
    <t>69,72</t>
  </si>
  <si>
    <t>639571115R00</t>
  </si>
  <si>
    <t>Podklad pod okapový chodník ze štěrku tl. 150 mm</t>
  </si>
  <si>
    <t xml:space="preserve">0,5*(7,1*2+11,1*2) : </t>
  </si>
  <si>
    <t>18,2</t>
  </si>
  <si>
    <t>639571210R00</t>
  </si>
  <si>
    <t>Kačírek pro okapový chodník tl. 100 mm</t>
  </si>
  <si>
    <t>639571311R00</t>
  </si>
  <si>
    <t>Okapový chodník - textilie proti prorůstání 45g/m2</t>
  </si>
  <si>
    <t>916661111R00</t>
  </si>
  <si>
    <t>Osazení park. obrubníků do lože z C 12/15 s opěrou</t>
  </si>
  <si>
    <t xml:space="preserve">9,5+11,5+2+7,1*2+11,1*2 : </t>
  </si>
  <si>
    <t>59,4</t>
  </si>
  <si>
    <t>918101111R00</t>
  </si>
  <si>
    <t>Lože pod obrubníky nebo obruby dlažeb z C 12/15</t>
  </si>
  <si>
    <t xml:space="preserve">Odkaz na mn. položky pořadí 20 : 59,40000*0,045 : </t>
  </si>
  <si>
    <t>2,673</t>
  </si>
  <si>
    <t>59217001R</t>
  </si>
  <si>
    <t>Obrubník parkový betonový 100 x 250 x 1000 mm přírodní</t>
  </si>
  <si>
    <t xml:space="preserve">Odkaz na mn. položky pořadí 20 : 59,40000 : </t>
  </si>
  <si>
    <t xml:space="preserve">Koeficient : 0,02 : </t>
  </si>
  <si>
    <t>60,588</t>
  </si>
  <si>
    <t>998223011R00</t>
  </si>
  <si>
    <t>Přesun hmot, pozemní komunikace, kryt dlážděný</t>
  </si>
  <si>
    <t>005121 R</t>
  </si>
  <si>
    <t>Zařízení, předání a převzetí staveniště</t>
  </si>
  <si>
    <t>Soubor</t>
  </si>
  <si>
    <t>005124010R</t>
  </si>
  <si>
    <t>Koordinační činnost</t>
  </si>
  <si>
    <t>00523  R</t>
  </si>
  <si>
    <t>inženýring</t>
  </si>
  <si>
    <t>005211010R</t>
  </si>
  <si>
    <t>Bezpečnostní a hygienická opatření na staveništi</t>
  </si>
  <si>
    <t>hod</t>
  </si>
  <si>
    <t>005241010R</t>
  </si>
  <si>
    <t>Dokumentace skutečného provedení</t>
  </si>
  <si>
    <t>005241011R</t>
  </si>
  <si>
    <t>Geodetické zaměření</t>
  </si>
  <si>
    <t>VN02</t>
  </si>
  <si>
    <t>Mimostaveništní doprava</t>
  </si>
  <si>
    <t>dodávka a montáž bočních oken, Systém: VEKA SOFTLINE 82MD - Rám 73/82mm, Barva: Anthrazitgrau 7016/Anthrazitgrau 7016,</t>
  </si>
  <si>
    <t>Konstrukční příprava pro bezp.ukotvení lavic a stolů</t>
  </si>
  <si>
    <t>dodávka a montáž klempířských výrobků: okapový systém, okapnička RAL, včetně oplechování parapetů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</si>
</sst>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 shrinkToFit="1"/>
    </xf>
    <xf numFmtId="4" fontId="8" fillId="0" borderId="34" xfId="0" applyNumberFormat="1" applyFont="1" applyBorder="1" applyAlignment="1">
      <alignment vertical="center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shrinkToFit="1"/>
    </xf>
    <xf numFmtId="4" fontId="0" fillId="3" borderId="38" xfId="0" applyNumberFormat="1" applyFill="1" applyBorder="1" applyAlignment="1">
      <alignment vertical="center" shrinkToFit="1"/>
    </xf>
    <xf numFmtId="3" fontId="0" fillId="3" borderId="38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8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8" xfId="0" applyNumberFormat="1" applyFont="1" applyFill="1" applyBorder="1" applyAlignment="1">
      <alignment horizontal="center" vertical="center"/>
    </xf>
    <xf numFmtId="4" fontId="7" fillId="3" borderId="38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9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4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4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18" fillId="0" borderId="0" xfId="0" quotePrefix="1" applyNumberFormat="1" applyFont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9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papp01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2" t="s">
        <v>41</v>
      </c>
      <c r="B2" s="192"/>
      <c r="C2" s="192"/>
      <c r="D2" s="192"/>
      <c r="E2" s="192"/>
      <c r="F2" s="192"/>
      <c r="G2" s="19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1"/>
  <sheetViews>
    <sheetView showGridLines="0" tabSelected="1" topLeftCell="B1" zoomScaleNormal="100" zoomScaleSheetLayoutView="75" workbookViewId="0">
      <selection activeCell="E4" sqref="E4:J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93" t="s">
        <v>4</v>
      </c>
      <c r="C1" s="194"/>
      <c r="D1" s="194"/>
      <c r="E1" s="194"/>
      <c r="F1" s="194"/>
      <c r="G1" s="194"/>
      <c r="H1" s="194"/>
      <c r="I1" s="194"/>
      <c r="J1" s="195"/>
    </row>
    <row r="2" spans="1:15" ht="36" customHeight="1" x14ac:dyDescent="0.2">
      <c r="A2" s="2"/>
      <c r="B2" s="76" t="s">
        <v>24</v>
      </c>
      <c r="C2" s="77"/>
      <c r="D2" s="78"/>
      <c r="E2" s="202" t="s">
        <v>45</v>
      </c>
      <c r="F2" s="203"/>
      <c r="G2" s="203"/>
      <c r="H2" s="203"/>
      <c r="I2" s="203"/>
      <c r="J2" s="204"/>
      <c r="O2" s="1"/>
    </row>
    <row r="3" spans="1:15" ht="27" hidden="1" customHeight="1" x14ac:dyDescent="0.2">
      <c r="A3" s="2"/>
      <c r="B3" s="79"/>
      <c r="C3" s="77"/>
      <c r="D3" s="80"/>
      <c r="E3" s="205"/>
      <c r="F3" s="206"/>
      <c r="G3" s="206"/>
      <c r="H3" s="206"/>
      <c r="I3" s="206"/>
      <c r="J3" s="207"/>
    </row>
    <row r="4" spans="1:15" ht="23.25" customHeight="1" x14ac:dyDescent="0.2">
      <c r="A4" s="2"/>
      <c r="B4" s="81"/>
      <c r="C4" s="82"/>
      <c r="D4" s="83"/>
      <c r="E4" s="215"/>
      <c r="F4" s="215"/>
      <c r="G4" s="215"/>
      <c r="H4" s="215"/>
      <c r="I4" s="215"/>
      <c r="J4" s="216"/>
    </row>
    <row r="5" spans="1:15" ht="24" customHeight="1" x14ac:dyDescent="0.2">
      <c r="A5" s="2"/>
      <c r="B5" s="31" t="s">
        <v>23</v>
      </c>
      <c r="D5" s="219"/>
      <c r="E5" s="220"/>
      <c r="F5" s="220"/>
      <c r="G5" s="220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21"/>
      <c r="E6" s="222"/>
      <c r="F6" s="222"/>
      <c r="G6" s="222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3"/>
      <c r="F7" s="224"/>
      <c r="G7" s="224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09"/>
      <c r="E11" s="209"/>
      <c r="F11" s="209"/>
      <c r="G11" s="209"/>
      <c r="H11" s="18" t="s">
        <v>42</v>
      </c>
      <c r="I11" s="84"/>
      <c r="J11" s="8"/>
    </row>
    <row r="12" spans="1:15" ht="15.75" customHeight="1" x14ac:dyDescent="0.2">
      <c r="A12" s="2"/>
      <c r="B12" s="28"/>
      <c r="C12" s="55"/>
      <c r="D12" s="214"/>
      <c r="E12" s="214"/>
      <c r="F12" s="214"/>
      <c r="G12" s="214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17"/>
      <c r="F13" s="218"/>
      <c r="G13" s="218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08"/>
      <c r="F15" s="208"/>
      <c r="G15" s="210"/>
      <c r="H15" s="210"/>
      <c r="I15" s="210" t="s">
        <v>31</v>
      </c>
      <c r="J15" s="211"/>
    </row>
    <row r="16" spans="1:15" ht="23.25" customHeight="1" x14ac:dyDescent="0.2">
      <c r="A16" s="142" t="s">
        <v>26</v>
      </c>
      <c r="B16" s="38" t="s">
        <v>26</v>
      </c>
      <c r="C16" s="62"/>
      <c r="D16" s="63"/>
      <c r="E16" s="199"/>
      <c r="F16" s="200"/>
      <c r="G16" s="199"/>
      <c r="H16" s="200"/>
      <c r="I16" s="199">
        <f>SUMIF(F52:F67,A16,I52:I67)+SUMIF(F52:F67,"PSU",I52:I67)</f>
        <v>0</v>
      </c>
      <c r="J16" s="201"/>
    </row>
    <row r="17" spans="1:10" ht="23.25" customHeight="1" x14ac:dyDescent="0.2">
      <c r="A17" s="142" t="s">
        <v>27</v>
      </c>
      <c r="B17" s="38" t="s">
        <v>27</v>
      </c>
      <c r="C17" s="62"/>
      <c r="D17" s="63"/>
      <c r="E17" s="199"/>
      <c r="F17" s="200"/>
      <c r="G17" s="199"/>
      <c r="H17" s="200"/>
      <c r="I17" s="199">
        <f>SUMIF(F52:F67,A17,I52:I67)</f>
        <v>0</v>
      </c>
      <c r="J17" s="201"/>
    </row>
    <row r="18" spans="1:10" ht="23.25" customHeight="1" x14ac:dyDescent="0.2">
      <c r="A18" s="142" t="s">
        <v>28</v>
      </c>
      <c r="B18" s="38" t="s">
        <v>28</v>
      </c>
      <c r="C18" s="62"/>
      <c r="D18" s="63"/>
      <c r="E18" s="199"/>
      <c r="F18" s="200"/>
      <c r="G18" s="199"/>
      <c r="H18" s="200"/>
      <c r="I18" s="199">
        <f>SUMIF(F52:F67,A18,I52:I67)</f>
        <v>0</v>
      </c>
      <c r="J18" s="201"/>
    </row>
    <row r="19" spans="1:10" ht="23.25" customHeight="1" x14ac:dyDescent="0.2">
      <c r="A19" s="142" t="s">
        <v>86</v>
      </c>
      <c r="B19" s="38" t="s">
        <v>29</v>
      </c>
      <c r="C19" s="62"/>
      <c r="D19" s="63"/>
      <c r="E19" s="199"/>
      <c r="F19" s="200"/>
      <c r="G19" s="199"/>
      <c r="H19" s="200"/>
      <c r="I19" s="199">
        <f>SUMIF(F52:F67,A19,I52:I67)</f>
        <v>0</v>
      </c>
      <c r="J19" s="201"/>
    </row>
    <row r="20" spans="1:10" ht="23.25" customHeight="1" x14ac:dyDescent="0.2">
      <c r="A20" s="142" t="s">
        <v>87</v>
      </c>
      <c r="B20" s="38" t="s">
        <v>30</v>
      </c>
      <c r="C20" s="62"/>
      <c r="D20" s="63"/>
      <c r="E20" s="199"/>
      <c r="F20" s="200"/>
      <c r="G20" s="199"/>
      <c r="H20" s="200"/>
      <c r="I20" s="199">
        <f>SUMIF(F52:F67,A20,I52:I67)</f>
        <v>0</v>
      </c>
      <c r="J20" s="201"/>
    </row>
    <row r="21" spans="1:10" ht="23.25" customHeight="1" x14ac:dyDescent="0.2">
      <c r="A21" s="2"/>
      <c r="B21" s="48" t="s">
        <v>31</v>
      </c>
      <c r="C21" s="64"/>
      <c r="D21" s="65"/>
      <c r="E21" s="212"/>
      <c r="F21" s="213"/>
      <c r="G21" s="212"/>
      <c r="H21" s="213"/>
      <c r="I21" s="212">
        <f>SUM(I16:J20)</f>
        <v>0</v>
      </c>
      <c r="J21" s="230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228">
        <f>ZakladDPHSniVypocet</f>
        <v>0</v>
      </c>
      <c r="H23" s="229"/>
      <c r="I23" s="229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26">
        <f>I23*E23/100</f>
        <v>0</v>
      </c>
      <c r="H24" s="227"/>
      <c r="I24" s="227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28">
        <f>ZakladDPHZaklVypocet</f>
        <v>0</v>
      </c>
      <c r="H25" s="229"/>
      <c r="I25" s="229"/>
      <c r="J25" s="40" t="str">
        <f t="shared" si="0"/>
        <v>CZK</v>
      </c>
    </row>
    <row r="26" spans="1:10" ht="23.25" hidden="1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96">
        <f>I25*E25/100</f>
        <v>0</v>
      </c>
      <c r="H26" s="197"/>
      <c r="I26" s="197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198">
        <f>CenaCelkemBezDPH-(ZakladDPHSni+ZakladDPHZakl)</f>
        <v>0</v>
      </c>
      <c r="H27" s="198"/>
      <c r="I27" s="198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5" t="s">
        <v>25</v>
      </c>
      <c r="C28" s="116"/>
      <c r="D28" s="116"/>
      <c r="E28" s="117"/>
      <c r="F28" s="118"/>
      <c r="G28" s="232">
        <f>IF(A28&gt;50, ROUNDUP(A27, 0), ROUNDDOWN(A27, 0))</f>
        <v>0</v>
      </c>
      <c r="H28" s="232"/>
      <c r="I28" s="232"/>
      <c r="J28" s="119" t="str">
        <f t="shared" si="0"/>
        <v>CZK</v>
      </c>
    </row>
    <row r="29" spans="1:10" ht="27.75" hidden="1" customHeight="1" thickBot="1" x14ac:dyDescent="0.25">
      <c r="A29" s="2"/>
      <c r="B29" s="115" t="s">
        <v>37</v>
      </c>
      <c r="C29" s="120"/>
      <c r="D29" s="120"/>
      <c r="E29" s="120"/>
      <c r="F29" s="121"/>
      <c r="G29" s="231">
        <f>ZakladDPHSni+DPHSni+ZakladDPHZakl+DPHZakl+Zaokrouhleni</f>
        <v>0</v>
      </c>
      <c r="H29" s="231"/>
      <c r="I29" s="231"/>
      <c r="J29" s="122" t="s">
        <v>55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3"/>
      <c r="E34" s="234"/>
      <c r="G34" s="235"/>
      <c r="H34" s="236"/>
      <c r="I34" s="236"/>
      <c r="J34" s="25"/>
    </row>
    <row r="35" spans="1:10" ht="12.75" customHeight="1" x14ac:dyDescent="0.2">
      <c r="A35" s="2"/>
      <c r="B35" s="2"/>
      <c r="D35" s="225" t="s">
        <v>2</v>
      </c>
      <c r="E35" s="225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6" t="s">
        <v>1</v>
      </c>
      <c r="J38" s="97" t="s">
        <v>0</v>
      </c>
    </row>
    <row r="39" spans="1:10" ht="25.5" hidden="1" customHeight="1" x14ac:dyDescent="0.2">
      <c r="A39" s="87">
        <v>1</v>
      </c>
      <c r="B39" s="98" t="s">
        <v>43</v>
      </c>
      <c r="C39" s="237"/>
      <c r="D39" s="237"/>
      <c r="E39" s="237"/>
      <c r="F39" s="99">
        <f>'103 103-01 Pol'!AE30+'103 103-02 Pol'!AE176+'103 103-03 Pol'!AE88+'103 VRN Pol'!AE18</f>
        <v>0</v>
      </c>
      <c r="G39" s="100">
        <f>'103 103-01 Pol'!AF30+'103 103-02 Pol'!AF176+'103 103-03 Pol'!AF88+'103 VRN Pol'!AF18</f>
        <v>0</v>
      </c>
      <c r="H39" s="101"/>
      <c r="I39" s="102">
        <f t="shared" ref="I39:I44" si="1">F39+G39+H39</f>
        <v>0</v>
      </c>
      <c r="J39" s="103" t="str">
        <f t="shared" ref="J39:J44" si="2">IF(CenaCelkemVypocet=0,"",I39/CenaCelkemVypocet*100)</f>
        <v/>
      </c>
    </row>
    <row r="40" spans="1:10" ht="25.5" customHeight="1" x14ac:dyDescent="0.2">
      <c r="A40" s="87">
        <v>2</v>
      </c>
      <c r="B40" s="104" t="s">
        <v>44</v>
      </c>
      <c r="C40" s="238" t="s">
        <v>45</v>
      </c>
      <c r="D40" s="238"/>
      <c r="E40" s="238"/>
      <c r="F40" s="105">
        <f>'103 103-01 Pol'!AE30+'103 103-02 Pol'!AE176+'103 103-03 Pol'!AE88+'103 VRN Pol'!AE18</f>
        <v>0</v>
      </c>
      <c r="G40" s="106">
        <f>'103 103-01 Pol'!AF30+'103 103-02 Pol'!AF176+'103 103-03 Pol'!AF88+'103 VRN Pol'!AF18</f>
        <v>0</v>
      </c>
      <c r="H40" s="106"/>
      <c r="I40" s="107">
        <f t="shared" si="1"/>
        <v>0</v>
      </c>
      <c r="J40" s="108" t="str">
        <f t="shared" si="2"/>
        <v/>
      </c>
    </row>
    <row r="41" spans="1:10" ht="25.5" customHeight="1" x14ac:dyDescent="0.2">
      <c r="A41" s="87">
        <v>3</v>
      </c>
      <c r="B41" s="109" t="s">
        <v>46</v>
      </c>
      <c r="C41" s="237" t="s">
        <v>47</v>
      </c>
      <c r="D41" s="237"/>
      <c r="E41" s="237"/>
      <c r="F41" s="110">
        <f>'103 103-01 Pol'!AE30</f>
        <v>0</v>
      </c>
      <c r="G41" s="101">
        <f>'103 103-01 Pol'!AF30</f>
        <v>0</v>
      </c>
      <c r="H41" s="101"/>
      <c r="I41" s="102">
        <f t="shared" si="1"/>
        <v>0</v>
      </c>
      <c r="J41" s="103" t="str">
        <f t="shared" si="2"/>
        <v/>
      </c>
    </row>
    <row r="42" spans="1:10" ht="25.5" customHeight="1" x14ac:dyDescent="0.2">
      <c r="A42" s="87">
        <v>3</v>
      </c>
      <c r="B42" s="109" t="s">
        <v>48</v>
      </c>
      <c r="C42" s="237" t="s">
        <v>49</v>
      </c>
      <c r="D42" s="237"/>
      <c r="E42" s="237"/>
      <c r="F42" s="110">
        <f>'103 103-02 Pol'!AE176</f>
        <v>0</v>
      </c>
      <c r="G42" s="101">
        <f>'103 103-02 Pol'!AF176</f>
        <v>0</v>
      </c>
      <c r="H42" s="101"/>
      <c r="I42" s="102">
        <f t="shared" si="1"/>
        <v>0</v>
      </c>
      <c r="J42" s="103" t="str">
        <f t="shared" si="2"/>
        <v/>
      </c>
    </row>
    <row r="43" spans="1:10" ht="25.5" customHeight="1" x14ac:dyDescent="0.2">
      <c r="A43" s="87">
        <v>3</v>
      </c>
      <c r="B43" s="109" t="s">
        <v>50</v>
      </c>
      <c r="C43" s="237" t="s">
        <v>51</v>
      </c>
      <c r="D43" s="237"/>
      <c r="E43" s="237"/>
      <c r="F43" s="110">
        <f>'103 103-03 Pol'!AE88</f>
        <v>0</v>
      </c>
      <c r="G43" s="101">
        <f>'103 103-03 Pol'!AF88</f>
        <v>0</v>
      </c>
      <c r="H43" s="101"/>
      <c r="I43" s="102">
        <f t="shared" si="1"/>
        <v>0</v>
      </c>
      <c r="J43" s="103" t="str">
        <f t="shared" si="2"/>
        <v/>
      </c>
    </row>
    <row r="44" spans="1:10" ht="25.5" customHeight="1" x14ac:dyDescent="0.2">
      <c r="A44" s="87">
        <v>3</v>
      </c>
      <c r="B44" s="109" t="s">
        <v>52</v>
      </c>
      <c r="C44" s="237" t="s">
        <v>53</v>
      </c>
      <c r="D44" s="237"/>
      <c r="E44" s="237"/>
      <c r="F44" s="110">
        <f>'103 VRN Pol'!AE18</f>
        <v>0</v>
      </c>
      <c r="G44" s="101">
        <f>'103 VRN Pol'!AF18</f>
        <v>0</v>
      </c>
      <c r="H44" s="101"/>
      <c r="I44" s="102">
        <f t="shared" si="1"/>
        <v>0</v>
      </c>
      <c r="J44" s="103" t="str">
        <f t="shared" si="2"/>
        <v/>
      </c>
    </row>
    <row r="45" spans="1:10" ht="25.5" customHeight="1" x14ac:dyDescent="0.2">
      <c r="A45" s="87"/>
      <c r="B45" s="239" t="s">
        <v>54</v>
      </c>
      <c r="C45" s="240"/>
      <c r="D45" s="240"/>
      <c r="E45" s="240"/>
      <c r="F45" s="111">
        <f>SUMIF(A39:A44,"=1",F39:F44)</f>
        <v>0</v>
      </c>
      <c r="G45" s="112">
        <f>SUMIF(A39:A44,"=1",G39:G44)</f>
        <v>0</v>
      </c>
      <c r="H45" s="112">
        <f>SUMIF(A39:A44,"=1",H39:H44)</f>
        <v>0</v>
      </c>
      <c r="I45" s="113">
        <f>SUMIF(A39:A44,"=1",I39:I44)</f>
        <v>0</v>
      </c>
      <c r="J45" s="114">
        <f>SUMIF(A39:A44,"=1",J39:J44)</f>
        <v>0</v>
      </c>
    </row>
    <row r="49" spans="1:10" ht="15.75" x14ac:dyDescent="0.25">
      <c r="B49" s="123" t="s">
        <v>56</v>
      </c>
    </row>
    <row r="51" spans="1:10" ht="25.5" customHeight="1" x14ac:dyDescent="0.2">
      <c r="A51" s="125"/>
      <c r="B51" s="128" t="s">
        <v>18</v>
      </c>
      <c r="C51" s="128" t="s">
        <v>6</v>
      </c>
      <c r="D51" s="129"/>
      <c r="E51" s="129"/>
      <c r="F51" s="130" t="s">
        <v>57</v>
      </c>
      <c r="G51" s="130"/>
      <c r="H51" s="130"/>
      <c r="I51" s="130" t="s">
        <v>31</v>
      </c>
      <c r="J51" s="130" t="s">
        <v>0</v>
      </c>
    </row>
    <row r="52" spans="1:10" ht="36.75" customHeight="1" x14ac:dyDescent="0.2">
      <c r="A52" s="126"/>
      <c r="B52" s="131" t="s">
        <v>58</v>
      </c>
      <c r="C52" s="241" t="s">
        <v>59</v>
      </c>
      <c r="D52" s="242"/>
      <c r="E52" s="242"/>
      <c r="F52" s="138" t="s">
        <v>26</v>
      </c>
      <c r="G52" s="139"/>
      <c r="H52" s="139"/>
      <c r="I52" s="139">
        <f>'103 103-02 Pol'!G8+'103 103-03 Pol'!G8</f>
        <v>0</v>
      </c>
      <c r="J52" s="135" t="str">
        <f>IF(I68=0,"",I52/I68*100)</f>
        <v/>
      </c>
    </row>
    <row r="53" spans="1:10" ht="36.75" customHeight="1" x14ac:dyDescent="0.2">
      <c r="A53" s="126"/>
      <c r="B53" s="131" t="s">
        <v>60</v>
      </c>
      <c r="C53" s="241" t="s">
        <v>61</v>
      </c>
      <c r="D53" s="242"/>
      <c r="E53" s="242"/>
      <c r="F53" s="138" t="s">
        <v>26</v>
      </c>
      <c r="G53" s="139"/>
      <c r="H53" s="139"/>
      <c r="I53" s="139">
        <f>'103 103-02 Pol'!G48+'103 103-03 Pol'!G36</f>
        <v>0</v>
      </c>
      <c r="J53" s="135" t="str">
        <f>IF(I68=0,"",I53/I68*100)</f>
        <v/>
      </c>
    </row>
    <row r="54" spans="1:10" ht="36.75" customHeight="1" x14ac:dyDescent="0.2">
      <c r="A54" s="126"/>
      <c r="B54" s="131" t="s">
        <v>62</v>
      </c>
      <c r="C54" s="241" t="s">
        <v>63</v>
      </c>
      <c r="D54" s="242"/>
      <c r="E54" s="242"/>
      <c r="F54" s="138" t="s">
        <v>26</v>
      </c>
      <c r="G54" s="139"/>
      <c r="H54" s="139"/>
      <c r="I54" s="139">
        <f>'103 103-02 Pol'!G64</f>
        <v>0</v>
      </c>
      <c r="J54" s="135" t="str">
        <f>IF(I68=0,"",I54/I68*100)</f>
        <v/>
      </c>
    </row>
    <row r="55" spans="1:10" ht="36.75" customHeight="1" x14ac:dyDescent="0.2">
      <c r="A55" s="126"/>
      <c r="B55" s="131" t="s">
        <v>64</v>
      </c>
      <c r="C55" s="241" t="s">
        <v>65</v>
      </c>
      <c r="D55" s="242"/>
      <c r="E55" s="242"/>
      <c r="F55" s="138" t="s">
        <v>26</v>
      </c>
      <c r="G55" s="139"/>
      <c r="H55" s="139"/>
      <c r="I55" s="139">
        <f>'103 103-02 Pol'!G112</f>
        <v>0</v>
      </c>
      <c r="J55" s="135" t="str">
        <f>IF(I68=0,"",I55/I68*100)</f>
        <v/>
      </c>
    </row>
    <row r="56" spans="1:10" ht="36.75" customHeight="1" x14ac:dyDescent="0.2">
      <c r="A56" s="126"/>
      <c r="B56" s="131" t="s">
        <v>66</v>
      </c>
      <c r="C56" s="241" t="s">
        <v>67</v>
      </c>
      <c r="D56" s="242"/>
      <c r="E56" s="242"/>
      <c r="F56" s="138" t="s">
        <v>26</v>
      </c>
      <c r="G56" s="139"/>
      <c r="H56" s="139"/>
      <c r="I56" s="139">
        <f>'103 103-03 Pol'!G50</f>
        <v>0</v>
      </c>
      <c r="J56" s="135" t="str">
        <f>IF(I68=0,"",I56/I68*100)</f>
        <v/>
      </c>
    </row>
    <row r="57" spans="1:10" ht="36.75" customHeight="1" x14ac:dyDescent="0.2">
      <c r="A57" s="126"/>
      <c r="B57" s="131" t="s">
        <v>68</v>
      </c>
      <c r="C57" s="241" t="s">
        <v>69</v>
      </c>
      <c r="D57" s="242"/>
      <c r="E57" s="242"/>
      <c r="F57" s="138" t="s">
        <v>26</v>
      </c>
      <c r="G57" s="139"/>
      <c r="H57" s="139"/>
      <c r="I57" s="139">
        <f>'103 103-03 Pol'!G64</f>
        <v>0</v>
      </c>
      <c r="J57" s="135" t="str">
        <f>IF(I68=0,"",I57/I68*100)</f>
        <v/>
      </c>
    </row>
    <row r="58" spans="1:10" ht="36.75" customHeight="1" x14ac:dyDescent="0.2">
      <c r="A58" s="126"/>
      <c r="B58" s="131" t="s">
        <v>70</v>
      </c>
      <c r="C58" s="241" t="s">
        <v>71</v>
      </c>
      <c r="D58" s="242"/>
      <c r="E58" s="242"/>
      <c r="F58" s="138" t="s">
        <v>26</v>
      </c>
      <c r="G58" s="139"/>
      <c r="H58" s="139"/>
      <c r="I58" s="139">
        <f>'103 103-02 Pol'!G117</f>
        <v>0</v>
      </c>
      <c r="J58" s="135" t="str">
        <f>IF(I68=0,"",I58/I68*100)</f>
        <v/>
      </c>
    </row>
    <row r="59" spans="1:10" ht="36.75" customHeight="1" x14ac:dyDescent="0.2">
      <c r="A59" s="126"/>
      <c r="B59" s="131" t="s">
        <v>72</v>
      </c>
      <c r="C59" s="241" t="s">
        <v>73</v>
      </c>
      <c r="D59" s="242"/>
      <c r="E59" s="242"/>
      <c r="F59" s="138" t="s">
        <v>26</v>
      </c>
      <c r="G59" s="139"/>
      <c r="H59" s="139"/>
      <c r="I59" s="139">
        <f>'103 103-03 Pol'!G74</f>
        <v>0</v>
      </c>
      <c r="J59" s="135" t="str">
        <f>IF(I68=0,"",I59/I68*100)</f>
        <v/>
      </c>
    </row>
    <row r="60" spans="1:10" ht="36.75" customHeight="1" x14ac:dyDescent="0.2">
      <c r="A60" s="126"/>
      <c r="B60" s="131" t="s">
        <v>74</v>
      </c>
      <c r="C60" s="241" t="s">
        <v>75</v>
      </c>
      <c r="D60" s="242"/>
      <c r="E60" s="242"/>
      <c r="F60" s="138" t="s">
        <v>26</v>
      </c>
      <c r="G60" s="139"/>
      <c r="H60" s="139"/>
      <c r="I60" s="139">
        <f>'103 103-02 Pol'!G131+'103 103-03 Pol'!G85</f>
        <v>0</v>
      </c>
      <c r="J60" s="135" t="str">
        <f>IF(I68=0,"",I60/I68*100)</f>
        <v/>
      </c>
    </row>
    <row r="61" spans="1:10" ht="36.75" customHeight="1" x14ac:dyDescent="0.2">
      <c r="A61" s="126"/>
      <c r="B61" s="131" t="s">
        <v>76</v>
      </c>
      <c r="C61" s="241" t="s">
        <v>77</v>
      </c>
      <c r="D61" s="242"/>
      <c r="E61" s="242"/>
      <c r="F61" s="138" t="s">
        <v>27</v>
      </c>
      <c r="G61" s="139"/>
      <c r="H61" s="139"/>
      <c r="I61" s="139">
        <f>'103 103-02 Pol'!G133</f>
        <v>0</v>
      </c>
      <c r="J61" s="135" t="str">
        <f>IF(I68=0,"",I61/I68*100)</f>
        <v/>
      </c>
    </row>
    <row r="62" spans="1:10" ht="36.75" customHeight="1" x14ac:dyDescent="0.2">
      <c r="A62" s="126"/>
      <c r="B62" s="131" t="s">
        <v>78</v>
      </c>
      <c r="C62" s="241" t="s">
        <v>79</v>
      </c>
      <c r="D62" s="242"/>
      <c r="E62" s="242"/>
      <c r="F62" s="138" t="s">
        <v>27</v>
      </c>
      <c r="G62" s="139"/>
      <c r="H62" s="139"/>
      <c r="I62" s="139">
        <f>'103 103-02 Pol'!G152</f>
        <v>0</v>
      </c>
      <c r="J62" s="135" t="str">
        <f>IF(I68=0,"",I62/I68*100)</f>
        <v/>
      </c>
    </row>
    <row r="63" spans="1:10" ht="36.75" customHeight="1" x14ac:dyDescent="0.2">
      <c r="A63" s="126"/>
      <c r="B63" s="131" t="s">
        <v>80</v>
      </c>
      <c r="C63" s="241" t="s">
        <v>81</v>
      </c>
      <c r="D63" s="242"/>
      <c r="E63" s="242"/>
      <c r="F63" s="138" t="s">
        <v>27</v>
      </c>
      <c r="G63" s="139"/>
      <c r="H63" s="139"/>
      <c r="I63" s="139">
        <f>'103 103-01 Pol'!G8</f>
        <v>0</v>
      </c>
      <c r="J63" s="135" t="str">
        <f>IF(I68=0,"",I63/I68*100)</f>
        <v/>
      </c>
    </row>
    <row r="64" spans="1:10" ht="36.75" customHeight="1" x14ac:dyDescent="0.2">
      <c r="A64" s="126"/>
      <c r="B64" s="131" t="s">
        <v>82</v>
      </c>
      <c r="C64" s="241" t="s">
        <v>83</v>
      </c>
      <c r="D64" s="242"/>
      <c r="E64" s="242"/>
      <c r="F64" s="138" t="s">
        <v>28</v>
      </c>
      <c r="G64" s="139"/>
      <c r="H64" s="139"/>
      <c r="I64" s="139">
        <f>'103 103-01 Pol'!G24+'103 103-02 Pol'!G156</f>
        <v>0</v>
      </c>
      <c r="J64" s="135" t="str">
        <f>IF(I68=0,"",I64/I68*100)</f>
        <v/>
      </c>
    </row>
    <row r="65" spans="1:10" ht="36.75" customHeight="1" x14ac:dyDescent="0.2">
      <c r="A65" s="126"/>
      <c r="B65" s="131" t="s">
        <v>84</v>
      </c>
      <c r="C65" s="241" t="s">
        <v>85</v>
      </c>
      <c r="D65" s="242"/>
      <c r="E65" s="242"/>
      <c r="F65" s="138" t="s">
        <v>28</v>
      </c>
      <c r="G65" s="139"/>
      <c r="H65" s="139"/>
      <c r="I65" s="139">
        <f>'103 103-02 Pol'!G161</f>
        <v>0</v>
      </c>
      <c r="J65" s="135" t="str">
        <f>IF(I68=0,"",I65/I68*100)</f>
        <v/>
      </c>
    </row>
    <row r="66" spans="1:10" ht="36.75" customHeight="1" x14ac:dyDescent="0.2">
      <c r="A66" s="126"/>
      <c r="B66" s="131" t="s">
        <v>86</v>
      </c>
      <c r="C66" s="241" t="s">
        <v>29</v>
      </c>
      <c r="D66" s="242"/>
      <c r="E66" s="242"/>
      <c r="F66" s="138" t="s">
        <v>86</v>
      </c>
      <c r="G66" s="139"/>
      <c r="H66" s="139"/>
      <c r="I66" s="139">
        <f>'103 VRN Pol'!G8</f>
        <v>0</v>
      </c>
      <c r="J66" s="135" t="str">
        <f>IF(I68=0,"",I66/I68*100)</f>
        <v/>
      </c>
    </row>
    <row r="67" spans="1:10" ht="36.75" customHeight="1" x14ac:dyDescent="0.2">
      <c r="A67" s="126"/>
      <c r="B67" s="131" t="s">
        <v>87</v>
      </c>
      <c r="C67" s="241" t="s">
        <v>30</v>
      </c>
      <c r="D67" s="242"/>
      <c r="E67" s="242"/>
      <c r="F67" s="138" t="s">
        <v>87</v>
      </c>
      <c r="G67" s="139"/>
      <c r="H67" s="139"/>
      <c r="I67" s="139">
        <f>'103 VRN Pol'!G12</f>
        <v>0</v>
      </c>
      <c r="J67" s="135" t="str">
        <f>IF(I68=0,"",I67/I68*100)</f>
        <v/>
      </c>
    </row>
    <row r="68" spans="1:10" ht="25.5" customHeight="1" x14ac:dyDescent="0.2">
      <c r="A68" s="127"/>
      <c r="B68" s="132" t="s">
        <v>1</v>
      </c>
      <c r="C68" s="133"/>
      <c r="D68" s="134"/>
      <c r="E68" s="134"/>
      <c r="F68" s="140"/>
      <c r="G68" s="141"/>
      <c r="H68" s="141"/>
      <c r="I68" s="141">
        <f>SUM(I52:I67)</f>
        <v>0</v>
      </c>
      <c r="J68" s="136">
        <f>SUM(J52:J67)</f>
        <v>0</v>
      </c>
    </row>
    <row r="69" spans="1:10" x14ac:dyDescent="0.2">
      <c r="F69" s="86"/>
      <c r="G69" s="86"/>
      <c r="H69" s="86"/>
      <c r="I69" s="86"/>
      <c r="J69" s="137"/>
    </row>
    <row r="70" spans="1:10" x14ac:dyDescent="0.2">
      <c r="F70" s="86"/>
      <c r="G70" s="86"/>
      <c r="H70" s="86"/>
      <c r="I70" s="86"/>
      <c r="J70" s="137"/>
    </row>
    <row r="71" spans="1:10" x14ac:dyDescent="0.2">
      <c r="F71" s="86"/>
      <c r="G71" s="86"/>
      <c r="H71" s="86"/>
      <c r="I71" s="86"/>
      <c r="J71" s="137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C65:E65"/>
    <mergeCell ref="C66:E66"/>
    <mergeCell ref="C67:E67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44:E44"/>
    <mergeCell ref="B45:E45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28515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7109375" style="3" customWidth="1"/>
    <col min="7" max="7" width="12.7109375" style="3" customWidth="1"/>
    <col min="8" max="16384" width="9.28515625" style="3"/>
  </cols>
  <sheetData>
    <row r="1" spans="1:7" ht="15.75" x14ac:dyDescent="0.2">
      <c r="A1" s="243" t="s">
        <v>7</v>
      </c>
      <c r="B1" s="243"/>
      <c r="C1" s="244"/>
      <c r="D1" s="243"/>
      <c r="E1" s="243"/>
      <c r="F1" s="243"/>
      <c r="G1" s="243"/>
    </row>
    <row r="2" spans="1:7" ht="25.15" customHeight="1" x14ac:dyDescent="0.2">
      <c r="A2" s="50" t="s">
        <v>8</v>
      </c>
      <c r="B2" s="49"/>
      <c r="C2" s="245"/>
      <c r="D2" s="245"/>
      <c r="E2" s="245"/>
      <c r="F2" s="245"/>
      <c r="G2" s="246"/>
    </row>
    <row r="3" spans="1:7" ht="25.15" customHeight="1" x14ac:dyDescent="0.2">
      <c r="A3" s="50" t="s">
        <v>9</v>
      </c>
      <c r="B3" s="49"/>
      <c r="C3" s="245"/>
      <c r="D3" s="245"/>
      <c r="E3" s="245"/>
      <c r="F3" s="245"/>
      <c r="G3" s="246"/>
    </row>
    <row r="4" spans="1:7" ht="25.15" customHeight="1" x14ac:dyDescent="0.2">
      <c r="A4" s="50" t="s">
        <v>10</v>
      </c>
      <c r="B4" s="49"/>
      <c r="C4" s="245"/>
      <c r="D4" s="245"/>
      <c r="E4" s="245"/>
      <c r="F4" s="245"/>
      <c r="G4" s="246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C22" sqref="C22"/>
    </sheetView>
  </sheetViews>
  <sheetFormatPr defaultRowHeight="12.75" outlineLevelRow="1" x14ac:dyDescent="0.2"/>
  <cols>
    <col min="1" max="1" width="3.42578125" customWidth="1"/>
    <col min="2" max="2" width="12.5703125" style="124" customWidth="1"/>
    <col min="3" max="3" width="38.28515625" style="124" customWidth="1"/>
    <col min="4" max="4" width="4.7109375" customWidth="1"/>
    <col min="5" max="5" width="10.5703125" customWidth="1"/>
    <col min="6" max="6" width="9.71093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9" t="s">
        <v>7</v>
      </c>
      <c r="B1" s="259"/>
      <c r="C1" s="259"/>
      <c r="D1" s="259"/>
      <c r="E1" s="259"/>
      <c r="F1" s="259"/>
      <c r="G1" s="259"/>
      <c r="AG1" t="s">
        <v>88</v>
      </c>
    </row>
    <row r="2" spans="1:60" ht="25.15" customHeight="1" x14ac:dyDescent="0.2">
      <c r="A2" s="50" t="s">
        <v>8</v>
      </c>
      <c r="B2" s="49"/>
      <c r="C2" s="260" t="s">
        <v>45</v>
      </c>
      <c r="D2" s="261"/>
      <c r="E2" s="261"/>
      <c r="F2" s="261"/>
      <c r="G2" s="262"/>
      <c r="AG2" t="s">
        <v>89</v>
      </c>
    </row>
    <row r="3" spans="1:60" ht="25.15" customHeight="1" x14ac:dyDescent="0.2">
      <c r="A3" s="50" t="s">
        <v>9</v>
      </c>
      <c r="B3" s="49" t="s">
        <v>44</v>
      </c>
      <c r="C3" s="260" t="s">
        <v>45</v>
      </c>
      <c r="D3" s="261"/>
      <c r="E3" s="261"/>
      <c r="F3" s="261"/>
      <c r="G3" s="262"/>
      <c r="AC3" s="124" t="s">
        <v>89</v>
      </c>
      <c r="AG3" t="s">
        <v>90</v>
      </c>
    </row>
    <row r="4" spans="1:60" ht="25.15" customHeight="1" x14ac:dyDescent="0.2">
      <c r="A4" s="143" t="s">
        <v>10</v>
      </c>
      <c r="B4" s="144" t="s">
        <v>46</v>
      </c>
      <c r="C4" s="263" t="s">
        <v>47</v>
      </c>
      <c r="D4" s="264"/>
      <c r="E4" s="264"/>
      <c r="F4" s="264"/>
      <c r="G4" s="265"/>
      <c r="AG4" t="s">
        <v>91</v>
      </c>
    </row>
    <row r="5" spans="1:60" x14ac:dyDescent="0.2">
      <c r="D5" s="10"/>
    </row>
    <row r="6" spans="1:60" ht="38.25" x14ac:dyDescent="0.2">
      <c r="A6" s="146" t="s">
        <v>92</v>
      </c>
      <c r="B6" s="148" t="s">
        <v>93</v>
      </c>
      <c r="C6" s="148" t="s">
        <v>94</v>
      </c>
      <c r="D6" s="147" t="s">
        <v>95</v>
      </c>
      <c r="E6" s="146" t="s">
        <v>96</v>
      </c>
      <c r="F6" s="145" t="s">
        <v>97</v>
      </c>
      <c r="G6" s="146" t="s">
        <v>31</v>
      </c>
      <c r="H6" s="149" t="s">
        <v>32</v>
      </c>
      <c r="I6" s="149" t="s">
        <v>98</v>
      </c>
      <c r="J6" s="149" t="s">
        <v>33</v>
      </c>
      <c r="K6" s="149" t="s">
        <v>99</v>
      </c>
      <c r="L6" s="149" t="s">
        <v>100</v>
      </c>
      <c r="M6" s="149" t="s">
        <v>101</v>
      </c>
      <c r="N6" s="149" t="s">
        <v>102</v>
      </c>
      <c r="O6" s="149" t="s">
        <v>103</v>
      </c>
      <c r="P6" s="149" t="s">
        <v>104</v>
      </c>
      <c r="Q6" s="149" t="s">
        <v>105</v>
      </c>
      <c r="R6" s="149" t="s">
        <v>106</v>
      </c>
      <c r="S6" s="149" t="s">
        <v>107</v>
      </c>
      <c r="T6" s="149" t="s">
        <v>108</v>
      </c>
      <c r="U6" s="149" t="s">
        <v>109</v>
      </c>
      <c r="V6" s="149" t="s">
        <v>110</v>
      </c>
      <c r="W6" s="149" t="s">
        <v>111</v>
      </c>
      <c r="X6" s="149" t="s">
        <v>112</v>
      </c>
      <c r="Y6" s="149" t="s">
        <v>113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4" t="s">
        <v>114</v>
      </c>
      <c r="B8" s="165" t="s">
        <v>80</v>
      </c>
      <c r="C8" s="183" t="s">
        <v>81</v>
      </c>
      <c r="D8" s="166"/>
      <c r="E8" s="167"/>
      <c r="F8" s="168"/>
      <c r="G8" s="169">
        <f>SUMIF(AG9:AG23,"&lt;&gt;NOR",G9:G23)</f>
        <v>0</v>
      </c>
      <c r="H8" s="163"/>
      <c r="I8" s="163">
        <f>SUM(I9:I23)</f>
        <v>0</v>
      </c>
      <c r="J8" s="163"/>
      <c r="K8" s="163">
        <f>SUM(K9:K23)</f>
        <v>0</v>
      </c>
      <c r="L8" s="163"/>
      <c r="M8" s="163">
        <f>SUM(M9:M23)</f>
        <v>0</v>
      </c>
      <c r="N8" s="162"/>
      <c r="O8" s="162">
        <f>SUM(O9:O23)</f>
        <v>0</v>
      </c>
      <c r="P8" s="162"/>
      <c r="Q8" s="162">
        <f>SUM(Q9:Q23)</f>
        <v>0</v>
      </c>
      <c r="R8" s="163"/>
      <c r="S8" s="163"/>
      <c r="T8" s="163"/>
      <c r="U8" s="163"/>
      <c r="V8" s="163">
        <f>SUM(V9:V23)</f>
        <v>0</v>
      </c>
      <c r="W8" s="163"/>
      <c r="X8" s="163"/>
      <c r="Y8" s="163"/>
      <c r="AG8" t="s">
        <v>115</v>
      </c>
    </row>
    <row r="9" spans="1:60" ht="22.5" outlineLevel="1" x14ac:dyDescent="0.2">
      <c r="A9" s="177">
        <v>1</v>
      </c>
      <c r="B9" s="178" t="s">
        <v>58</v>
      </c>
      <c r="C9" s="184" t="s">
        <v>116</v>
      </c>
      <c r="D9" s="179" t="s">
        <v>117</v>
      </c>
      <c r="E9" s="180">
        <v>6</v>
      </c>
      <c r="F9" s="181"/>
      <c r="G9" s="182">
        <f t="shared" ref="G9:G23" si="0">ROUND(E9*F9,2)</f>
        <v>0</v>
      </c>
      <c r="H9" s="161"/>
      <c r="I9" s="160">
        <f t="shared" ref="I9:I23" si="1">ROUND(E9*H9,2)</f>
        <v>0</v>
      </c>
      <c r="J9" s="161"/>
      <c r="K9" s="160">
        <f t="shared" ref="K9:K23" si="2">ROUND(E9*J9,2)</f>
        <v>0</v>
      </c>
      <c r="L9" s="160">
        <v>21</v>
      </c>
      <c r="M9" s="160">
        <f t="shared" ref="M9:M23" si="3">G9*(1+L9/100)</f>
        <v>0</v>
      </c>
      <c r="N9" s="159">
        <v>0</v>
      </c>
      <c r="O9" s="159">
        <f t="shared" ref="O9:O23" si="4">ROUND(E9*N9,2)</f>
        <v>0</v>
      </c>
      <c r="P9" s="159">
        <v>0</v>
      </c>
      <c r="Q9" s="159">
        <f t="shared" ref="Q9:Q23" si="5">ROUND(E9*P9,2)</f>
        <v>0</v>
      </c>
      <c r="R9" s="160"/>
      <c r="S9" s="160" t="s">
        <v>118</v>
      </c>
      <c r="T9" s="160" t="s">
        <v>119</v>
      </c>
      <c r="U9" s="160">
        <v>0</v>
      </c>
      <c r="V9" s="160">
        <f t="shared" ref="V9:V23" si="6">ROUND(E9*U9,2)</f>
        <v>0</v>
      </c>
      <c r="W9" s="160"/>
      <c r="X9" s="160" t="s">
        <v>120</v>
      </c>
      <c r="Y9" s="160" t="s">
        <v>121</v>
      </c>
      <c r="Z9" s="150"/>
      <c r="AA9" s="150"/>
      <c r="AB9" s="150"/>
      <c r="AC9" s="150"/>
      <c r="AD9" s="150"/>
      <c r="AE9" s="150"/>
      <c r="AF9" s="150"/>
      <c r="AG9" s="150" t="s">
        <v>122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ht="33.75" outlineLevel="1" x14ac:dyDescent="0.2">
      <c r="A10" s="177">
        <v>2</v>
      </c>
      <c r="B10" s="178" t="s">
        <v>62</v>
      </c>
      <c r="C10" s="184" t="s">
        <v>123</v>
      </c>
      <c r="D10" s="179" t="s">
        <v>124</v>
      </c>
      <c r="E10" s="180">
        <v>14</v>
      </c>
      <c r="F10" s="181"/>
      <c r="G10" s="182">
        <f t="shared" si="0"/>
        <v>0</v>
      </c>
      <c r="H10" s="161"/>
      <c r="I10" s="160">
        <f t="shared" si="1"/>
        <v>0</v>
      </c>
      <c r="J10" s="161"/>
      <c r="K10" s="160">
        <f t="shared" si="2"/>
        <v>0</v>
      </c>
      <c r="L10" s="160">
        <v>21</v>
      </c>
      <c r="M10" s="160">
        <f t="shared" si="3"/>
        <v>0</v>
      </c>
      <c r="N10" s="159">
        <v>0</v>
      </c>
      <c r="O10" s="159">
        <f t="shared" si="4"/>
        <v>0</v>
      </c>
      <c r="P10" s="159">
        <v>0</v>
      </c>
      <c r="Q10" s="159">
        <f t="shared" si="5"/>
        <v>0</v>
      </c>
      <c r="R10" s="160"/>
      <c r="S10" s="160" t="s">
        <v>118</v>
      </c>
      <c r="T10" s="160" t="s">
        <v>119</v>
      </c>
      <c r="U10" s="160">
        <v>0</v>
      </c>
      <c r="V10" s="160">
        <f t="shared" si="6"/>
        <v>0</v>
      </c>
      <c r="W10" s="160"/>
      <c r="X10" s="160" t="s">
        <v>120</v>
      </c>
      <c r="Y10" s="160" t="s">
        <v>121</v>
      </c>
      <c r="Z10" s="150"/>
      <c r="AA10" s="150"/>
      <c r="AB10" s="150"/>
      <c r="AC10" s="150"/>
      <c r="AD10" s="150"/>
      <c r="AE10" s="150"/>
      <c r="AF10" s="150"/>
      <c r="AG10" s="150" t="s">
        <v>122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ht="56.25" outlineLevel="1" x14ac:dyDescent="0.2">
      <c r="A11" s="177">
        <v>3</v>
      </c>
      <c r="B11" s="178" t="s">
        <v>125</v>
      </c>
      <c r="C11" s="184" t="s">
        <v>126</v>
      </c>
      <c r="D11" s="179" t="s">
        <v>124</v>
      </c>
      <c r="E11" s="180">
        <v>90</v>
      </c>
      <c r="F11" s="181"/>
      <c r="G11" s="182">
        <f t="shared" si="0"/>
        <v>0</v>
      </c>
      <c r="H11" s="161"/>
      <c r="I11" s="160">
        <f t="shared" si="1"/>
        <v>0</v>
      </c>
      <c r="J11" s="161"/>
      <c r="K11" s="160">
        <f t="shared" si="2"/>
        <v>0</v>
      </c>
      <c r="L11" s="160">
        <v>21</v>
      </c>
      <c r="M11" s="160">
        <f t="shared" si="3"/>
        <v>0</v>
      </c>
      <c r="N11" s="159">
        <v>0</v>
      </c>
      <c r="O11" s="159">
        <f t="shared" si="4"/>
        <v>0</v>
      </c>
      <c r="P11" s="159">
        <v>0</v>
      </c>
      <c r="Q11" s="159">
        <f t="shared" si="5"/>
        <v>0</v>
      </c>
      <c r="R11" s="160"/>
      <c r="S11" s="160" t="s">
        <v>118</v>
      </c>
      <c r="T11" s="160" t="s">
        <v>119</v>
      </c>
      <c r="U11" s="160">
        <v>0</v>
      </c>
      <c r="V11" s="160">
        <f t="shared" si="6"/>
        <v>0</v>
      </c>
      <c r="W11" s="160"/>
      <c r="X11" s="160" t="s">
        <v>120</v>
      </c>
      <c r="Y11" s="160" t="s">
        <v>121</v>
      </c>
      <c r="Z11" s="150"/>
      <c r="AA11" s="150"/>
      <c r="AB11" s="150"/>
      <c r="AC11" s="150"/>
      <c r="AD11" s="150"/>
      <c r="AE11" s="150"/>
      <c r="AF11" s="150"/>
      <c r="AG11" s="150" t="s">
        <v>122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ht="22.5" outlineLevel="1" x14ac:dyDescent="0.2">
      <c r="A12" s="177">
        <v>4</v>
      </c>
      <c r="B12" s="178" t="s">
        <v>64</v>
      </c>
      <c r="C12" s="184" t="s">
        <v>127</v>
      </c>
      <c r="D12" s="179" t="s">
        <v>124</v>
      </c>
      <c r="E12" s="180">
        <v>15</v>
      </c>
      <c r="F12" s="181"/>
      <c r="G12" s="182">
        <f t="shared" si="0"/>
        <v>0</v>
      </c>
      <c r="H12" s="161"/>
      <c r="I12" s="160">
        <f t="shared" si="1"/>
        <v>0</v>
      </c>
      <c r="J12" s="161"/>
      <c r="K12" s="160">
        <f t="shared" si="2"/>
        <v>0</v>
      </c>
      <c r="L12" s="160">
        <v>21</v>
      </c>
      <c r="M12" s="160">
        <f t="shared" si="3"/>
        <v>0</v>
      </c>
      <c r="N12" s="159">
        <v>0</v>
      </c>
      <c r="O12" s="159">
        <f t="shared" si="4"/>
        <v>0</v>
      </c>
      <c r="P12" s="159">
        <v>0</v>
      </c>
      <c r="Q12" s="159">
        <f t="shared" si="5"/>
        <v>0</v>
      </c>
      <c r="R12" s="160"/>
      <c r="S12" s="160" t="s">
        <v>118</v>
      </c>
      <c r="T12" s="160" t="s">
        <v>119</v>
      </c>
      <c r="U12" s="160">
        <v>0</v>
      </c>
      <c r="V12" s="160">
        <f t="shared" si="6"/>
        <v>0</v>
      </c>
      <c r="W12" s="160"/>
      <c r="X12" s="160" t="s">
        <v>120</v>
      </c>
      <c r="Y12" s="160" t="s">
        <v>121</v>
      </c>
      <c r="Z12" s="150"/>
      <c r="AA12" s="150"/>
      <c r="AB12" s="150"/>
      <c r="AC12" s="150"/>
      <c r="AD12" s="150"/>
      <c r="AE12" s="150"/>
      <c r="AF12" s="150"/>
      <c r="AG12" s="150" t="s">
        <v>122</v>
      </c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ht="33.75" outlineLevel="1" x14ac:dyDescent="0.2">
      <c r="A13" s="177">
        <v>5</v>
      </c>
      <c r="B13" s="178" t="s">
        <v>66</v>
      </c>
      <c r="C13" s="184" t="s">
        <v>454</v>
      </c>
      <c r="D13" s="179" t="s">
        <v>128</v>
      </c>
      <c r="E13" s="180">
        <v>1</v>
      </c>
      <c r="F13" s="181"/>
      <c r="G13" s="182">
        <f t="shared" si="0"/>
        <v>0</v>
      </c>
      <c r="H13" s="161"/>
      <c r="I13" s="160">
        <f t="shared" si="1"/>
        <v>0</v>
      </c>
      <c r="J13" s="161"/>
      <c r="K13" s="160">
        <f t="shared" si="2"/>
        <v>0</v>
      </c>
      <c r="L13" s="160">
        <v>21</v>
      </c>
      <c r="M13" s="160">
        <f t="shared" si="3"/>
        <v>0</v>
      </c>
      <c r="N13" s="159">
        <v>0</v>
      </c>
      <c r="O13" s="159">
        <f t="shared" si="4"/>
        <v>0</v>
      </c>
      <c r="P13" s="159">
        <v>0</v>
      </c>
      <c r="Q13" s="159">
        <f t="shared" si="5"/>
        <v>0</v>
      </c>
      <c r="R13" s="160"/>
      <c r="S13" s="160" t="s">
        <v>118</v>
      </c>
      <c r="T13" s="160" t="s">
        <v>119</v>
      </c>
      <c r="U13" s="160">
        <v>0</v>
      </c>
      <c r="V13" s="160">
        <f t="shared" si="6"/>
        <v>0</v>
      </c>
      <c r="W13" s="160"/>
      <c r="X13" s="160" t="s">
        <v>120</v>
      </c>
      <c r="Y13" s="160" t="s">
        <v>121</v>
      </c>
      <c r="Z13" s="150"/>
      <c r="AA13" s="150"/>
      <c r="AB13" s="150"/>
      <c r="AC13" s="150"/>
      <c r="AD13" s="150"/>
      <c r="AE13" s="150"/>
      <c r="AF13" s="150"/>
      <c r="AG13" s="150" t="s">
        <v>122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ht="45" outlineLevel="1" x14ac:dyDescent="0.2">
      <c r="A14" s="177">
        <v>6</v>
      </c>
      <c r="B14" s="178" t="s">
        <v>129</v>
      </c>
      <c r="C14" s="184" t="s">
        <v>130</v>
      </c>
      <c r="D14" s="179" t="s">
        <v>124</v>
      </c>
      <c r="E14" s="180">
        <v>70</v>
      </c>
      <c r="F14" s="181"/>
      <c r="G14" s="182">
        <f t="shared" si="0"/>
        <v>0</v>
      </c>
      <c r="H14" s="161"/>
      <c r="I14" s="160">
        <f t="shared" si="1"/>
        <v>0</v>
      </c>
      <c r="J14" s="161"/>
      <c r="K14" s="160">
        <f t="shared" si="2"/>
        <v>0</v>
      </c>
      <c r="L14" s="160">
        <v>21</v>
      </c>
      <c r="M14" s="160">
        <f t="shared" si="3"/>
        <v>0</v>
      </c>
      <c r="N14" s="159">
        <v>0</v>
      </c>
      <c r="O14" s="159">
        <f t="shared" si="4"/>
        <v>0</v>
      </c>
      <c r="P14" s="159">
        <v>0</v>
      </c>
      <c r="Q14" s="159">
        <f t="shared" si="5"/>
        <v>0</v>
      </c>
      <c r="R14" s="160"/>
      <c r="S14" s="160" t="s">
        <v>118</v>
      </c>
      <c r="T14" s="160" t="s">
        <v>119</v>
      </c>
      <c r="U14" s="160">
        <v>0</v>
      </c>
      <c r="V14" s="160">
        <f t="shared" si="6"/>
        <v>0</v>
      </c>
      <c r="W14" s="160"/>
      <c r="X14" s="160" t="s">
        <v>120</v>
      </c>
      <c r="Y14" s="160" t="s">
        <v>121</v>
      </c>
      <c r="Z14" s="150"/>
      <c r="AA14" s="150"/>
      <c r="AB14" s="150"/>
      <c r="AC14" s="150"/>
      <c r="AD14" s="150"/>
      <c r="AE14" s="150"/>
      <c r="AF14" s="150"/>
      <c r="AG14" s="150" t="s">
        <v>122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ht="45" outlineLevel="1" x14ac:dyDescent="0.2">
      <c r="A15" s="177">
        <v>7</v>
      </c>
      <c r="B15" s="178" t="s">
        <v>131</v>
      </c>
      <c r="C15" s="184" t="s">
        <v>132</v>
      </c>
      <c r="D15" s="179" t="s">
        <v>124</v>
      </c>
      <c r="E15" s="180">
        <v>66</v>
      </c>
      <c r="F15" s="181"/>
      <c r="G15" s="182">
        <f t="shared" si="0"/>
        <v>0</v>
      </c>
      <c r="H15" s="161"/>
      <c r="I15" s="160">
        <f t="shared" si="1"/>
        <v>0</v>
      </c>
      <c r="J15" s="161"/>
      <c r="K15" s="160">
        <f t="shared" si="2"/>
        <v>0</v>
      </c>
      <c r="L15" s="160">
        <v>21</v>
      </c>
      <c r="M15" s="160">
        <f t="shared" si="3"/>
        <v>0</v>
      </c>
      <c r="N15" s="159">
        <v>0</v>
      </c>
      <c r="O15" s="159">
        <f t="shared" si="4"/>
        <v>0</v>
      </c>
      <c r="P15" s="159">
        <v>0</v>
      </c>
      <c r="Q15" s="159">
        <f t="shared" si="5"/>
        <v>0</v>
      </c>
      <c r="R15" s="160"/>
      <c r="S15" s="160" t="s">
        <v>118</v>
      </c>
      <c r="T15" s="160" t="s">
        <v>119</v>
      </c>
      <c r="U15" s="160">
        <v>0</v>
      </c>
      <c r="V15" s="160">
        <f t="shared" si="6"/>
        <v>0</v>
      </c>
      <c r="W15" s="160"/>
      <c r="X15" s="160" t="s">
        <v>120</v>
      </c>
      <c r="Y15" s="160" t="s">
        <v>121</v>
      </c>
      <c r="Z15" s="150"/>
      <c r="AA15" s="150"/>
      <c r="AB15" s="150"/>
      <c r="AC15" s="150"/>
      <c r="AD15" s="150"/>
      <c r="AE15" s="150"/>
      <c r="AF15" s="150"/>
      <c r="AG15" s="150" t="s">
        <v>122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ht="33.75" outlineLevel="1" x14ac:dyDescent="0.2">
      <c r="A16" s="177">
        <v>8</v>
      </c>
      <c r="B16" s="178" t="s">
        <v>133</v>
      </c>
      <c r="C16" s="184" t="s">
        <v>134</v>
      </c>
      <c r="D16" s="179" t="s">
        <v>128</v>
      </c>
      <c r="E16" s="180">
        <v>2</v>
      </c>
      <c r="F16" s="181"/>
      <c r="G16" s="182">
        <f t="shared" si="0"/>
        <v>0</v>
      </c>
      <c r="H16" s="161"/>
      <c r="I16" s="160">
        <f t="shared" si="1"/>
        <v>0</v>
      </c>
      <c r="J16" s="161"/>
      <c r="K16" s="160">
        <f t="shared" si="2"/>
        <v>0</v>
      </c>
      <c r="L16" s="160">
        <v>21</v>
      </c>
      <c r="M16" s="160">
        <f t="shared" si="3"/>
        <v>0</v>
      </c>
      <c r="N16" s="159">
        <v>0</v>
      </c>
      <c r="O16" s="159">
        <f t="shared" si="4"/>
        <v>0</v>
      </c>
      <c r="P16" s="159">
        <v>0</v>
      </c>
      <c r="Q16" s="159">
        <f t="shared" si="5"/>
        <v>0</v>
      </c>
      <c r="R16" s="160"/>
      <c r="S16" s="160" t="s">
        <v>118</v>
      </c>
      <c r="T16" s="160" t="s">
        <v>119</v>
      </c>
      <c r="U16" s="160">
        <v>0</v>
      </c>
      <c r="V16" s="160">
        <f t="shared" si="6"/>
        <v>0</v>
      </c>
      <c r="W16" s="160"/>
      <c r="X16" s="160" t="s">
        <v>120</v>
      </c>
      <c r="Y16" s="160" t="s">
        <v>121</v>
      </c>
      <c r="Z16" s="150"/>
      <c r="AA16" s="150"/>
      <c r="AB16" s="150"/>
      <c r="AC16" s="150"/>
      <c r="AD16" s="150"/>
      <c r="AE16" s="150"/>
      <c r="AF16" s="150"/>
      <c r="AG16" s="150" t="s">
        <v>122</v>
      </c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ht="33.75" outlineLevel="1" x14ac:dyDescent="0.2">
      <c r="A17" s="177">
        <v>9</v>
      </c>
      <c r="B17" s="178" t="s">
        <v>135</v>
      </c>
      <c r="C17" s="184" t="s">
        <v>136</v>
      </c>
      <c r="D17" s="179" t="s">
        <v>128</v>
      </c>
      <c r="E17" s="180">
        <v>1</v>
      </c>
      <c r="F17" s="181"/>
      <c r="G17" s="182">
        <f t="shared" si="0"/>
        <v>0</v>
      </c>
      <c r="H17" s="161"/>
      <c r="I17" s="160">
        <f t="shared" si="1"/>
        <v>0</v>
      </c>
      <c r="J17" s="161"/>
      <c r="K17" s="160">
        <f t="shared" si="2"/>
        <v>0</v>
      </c>
      <c r="L17" s="160">
        <v>21</v>
      </c>
      <c r="M17" s="160">
        <f t="shared" si="3"/>
        <v>0</v>
      </c>
      <c r="N17" s="159">
        <v>0</v>
      </c>
      <c r="O17" s="159">
        <f t="shared" si="4"/>
        <v>0</v>
      </c>
      <c r="P17" s="159">
        <v>0</v>
      </c>
      <c r="Q17" s="159">
        <f t="shared" si="5"/>
        <v>0</v>
      </c>
      <c r="R17" s="160"/>
      <c r="S17" s="160" t="s">
        <v>118</v>
      </c>
      <c r="T17" s="160" t="s">
        <v>119</v>
      </c>
      <c r="U17" s="160">
        <v>0</v>
      </c>
      <c r="V17" s="160">
        <f t="shared" si="6"/>
        <v>0</v>
      </c>
      <c r="W17" s="160"/>
      <c r="X17" s="160" t="s">
        <v>120</v>
      </c>
      <c r="Y17" s="160" t="s">
        <v>121</v>
      </c>
      <c r="Z17" s="150"/>
      <c r="AA17" s="150"/>
      <c r="AB17" s="150"/>
      <c r="AC17" s="150"/>
      <c r="AD17" s="150"/>
      <c r="AE17" s="150"/>
      <c r="AF17" s="150"/>
      <c r="AG17" s="150" t="s">
        <v>122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ht="45" outlineLevel="1" x14ac:dyDescent="0.2">
      <c r="A18" s="177">
        <v>10</v>
      </c>
      <c r="B18" s="178" t="s">
        <v>137</v>
      </c>
      <c r="C18" s="184" t="s">
        <v>138</v>
      </c>
      <c r="D18" s="179" t="s">
        <v>128</v>
      </c>
      <c r="E18" s="180">
        <v>1</v>
      </c>
      <c r="F18" s="181"/>
      <c r="G18" s="182">
        <f t="shared" si="0"/>
        <v>0</v>
      </c>
      <c r="H18" s="161"/>
      <c r="I18" s="160">
        <f t="shared" si="1"/>
        <v>0</v>
      </c>
      <c r="J18" s="161"/>
      <c r="K18" s="160">
        <f t="shared" si="2"/>
        <v>0</v>
      </c>
      <c r="L18" s="160">
        <v>21</v>
      </c>
      <c r="M18" s="160">
        <f t="shared" si="3"/>
        <v>0</v>
      </c>
      <c r="N18" s="159">
        <v>0</v>
      </c>
      <c r="O18" s="159">
        <f t="shared" si="4"/>
        <v>0</v>
      </c>
      <c r="P18" s="159">
        <v>0</v>
      </c>
      <c r="Q18" s="159">
        <f t="shared" si="5"/>
        <v>0</v>
      </c>
      <c r="R18" s="160"/>
      <c r="S18" s="160" t="s">
        <v>118</v>
      </c>
      <c r="T18" s="160" t="s">
        <v>119</v>
      </c>
      <c r="U18" s="160">
        <v>0</v>
      </c>
      <c r="V18" s="160">
        <f t="shared" si="6"/>
        <v>0</v>
      </c>
      <c r="W18" s="160"/>
      <c r="X18" s="160" t="s">
        <v>120</v>
      </c>
      <c r="Y18" s="160" t="s">
        <v>121</v>
      </c>
      <c r="Z18" s="150"/>
      <c r="AA18" s="150"/>
      <c r="AB18" s="150"/>
      <c r="AC18" s="150"/>
      <c r="AD18" s="150"/>
      <c r="AE18" s="150"/>
      <c r="AF18" s="150"/>
      <c r="AG18" s="150" t="s">
        <v>122</v>
      </c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ht="22.5" outlineLevel="1" x14ac:dyDescent="0.2">
      <c r="A19" s="177">
        <v>11</v>
      </c>
      <c r="B19" s="178" t="s">
        <v>139</v>
      </c>
      <c r="C19" s="184" t="s">
        <v>140</v>
      </c>
      <c r="D19" s="179" t="s">
        <v>128</v>
      </c>
      <c r="E19" s="180">
        <v>2</v>
      </c>
      <c r="F19" s="181"/>
      <c r="G19" s="182">
        <f t="shared" si="0"/>
        <v>0</v>
      </c>
      <c r="H19" s="161"/>
      <c r="I19" s="160">
        <f t="shared" si="1"/>
        <v>0</v>
      </c>
      <c r="J19" s="161"/>
      <c r="K19" s="160">
        <f t="shared" si="2"/>
        <v>0</v>
      </c>
      <c r="L19" s="160">
        <v>21</v>
      </c>
      <c r="M19" s="160">
        <f t="shared" si="3"/>
        <v>0</v>
      </c>
      <c r="N19" s="159">
        <v>0</v>
      </c>
      <c r="O19" s="159">
        <f t="shared" si="4"/>
        <v>0</v>
      </c>
      <c r="P19" s="159">
        <v>0</v>
      </c>
      <c r="Q19" s="159">
        <f t="shared" si="5"/>
        <v>0</v>
      </c>
      <c r="R19" s="160"/>
      <c r="S19" s="160" t="s">
        <v>118</v>
      </c>
      <c r="T19" s="160" t="s">
        <v>119</v>
      </c>
      <c r="U19" s="160">
        <v>0</v>
      </c>
      <c r="V19" s="160">
        <f t="shared" si="6"/>
        <v>0</v>
      </c>
      <c r="W19" s="160"/>
      <c r="X19" s="160" t="s">
        <v>120</v>
      </c>
      <c r="Y19" s="160" t="s">
        <v>121</v>
      </c>
      <c r="Z19" s="150"/>
      <c r="AA19" s="150"/>
      <c r="AB19" s="150"/>
      <c r="AC19" s="150"/>
      <c r="AD19" s="150"/>
      <c r="AE19" s="150"/>
      <c r="AF19" s="150"/>
      <c r="AG19" s="150" t="s">
        <v>122</v>
      </c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ht="22.5" outlineLevel="1" x14ac:dyDescent="0.2">
      <c r="A20" s="177">
        <v>12</v>
      </c>
      <c r="B20" s="178" t="s">
        <v>141</v>
      </c>
      <c r="C20" s="184" t="s">
        <v>142</v>
      </c>
      <c r="D20" s="179" t="s">
        <v>128</v>
      </c>
      <c r="E20" s="180">
        <v>2</v>
      </c>
      <c r="F20" s="181"/>
      <c r="G20" s="182">
        <f t="shared" si="0"/>
        <v>0</v>
      </c>
      <c r="H20" s="161"/>
      <c r="I20" s="160">
        <f t="shared" si="1"/>
        <v>0</v>
      </c>
      <c r="J20" s="161"/>
      <c r="K20" s="160">
        <f t="shared" si="2"/>
        <v>0</v>
      </c>
      <c r="L20" s="160">
        <v>21</v>
      </c>
      <c r="M20" s="160">
        <f t="shared" si="3"/>
        <v>0</v>
      </c>
      <c r="N20" s="159">
        <v>0</v>
      </c>
      <c r="O20" s="159">
        <f t="shared" si="4"/>
        <v>0</v>
      </c>
      <c r="P20" s="159">
        <v>0</v>
      </c>
      <c r="Q20" s="159">
        <f t="shared" si="5"/>
        <v>0</v>
      </c>
      <c r="R20" s="160"/>
      <c r="S20" s="160" t="s">
        <v>118</v>
      </c>
      <c r="T20" s="160" t="s">
        <v>119</v>
      </c>
      <c r="U20" s="160">
        <v>0</v>
      </c>
      <c r="V20" s="160">
        <f t="shared" si="6"/>
        <v>0</v>
      </c>
      <c r="W20" s="160"/>
      <c r="X20" s="160" t="s">
        <v>120</v>
      </c>
      <c r="Y20" s="160" t="s">
        <v>121</v>
      </c>
      <c r="Z20" s="150"/>
      <c r="AA20" s="150"/>
      <c r="AB20" s="150"/>
      <c r="AC20" s="150"/>
      <c r="AD20" s="150"/>
      <c r="AE20" s="150"/>
      <c r="AF20" s="150"/>
      <c r="AG20" s="150" t="s">
        <v>122</v>
      </c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ht="33.75" outlineLevel="1" x14ac:dyDescent="0.2">
      <c r="A21" s="177">
        <v>13</v>
      </c>
      <c r="B21" s="178" t="s">
        <v>143</v>
      </c>
      <c r="C21" s="184" t="s">
        <v>452</v>
      </c>
      <c r="D21" s="179" t="s">
        <v>128</v>
      </c>
      <c r="E21" s="180">
        <v>2</v>
      </c>
      <c r="F21" s="181"/>
      <c r="G21" s="182">
        <f t="shared" si="0"/>
        <v>0</v>
      </c>
      <c r="H21" s="161"/>
      <c r="I21" s="160">
        <f t="shared" si="1"/>
        <v>0</v>
      </c>
      <c r="J21" s="161"/>
      <c r="K21" s="160">
        <f t="shared" si="2"/>
        <v>0</v>
      </c>
      <c r="L21" s="160">
        <v>21</v>
      </c>
      <c r="M21" s="160">
        <f t="shared" si="3"/>
        <v>0</v>
      </c>
      <c r="N21" s="159">
        <v>0</v>
      </c>
      <c r="O21" s="159">
        <f t="shared" si="4"/>
        <v>0</v>
      </c>
      <c r="P21" s="159">
        <v>0</v>
      </c>
      <c r="Q21" s="159">
        <f t="shared" si="5"/>
        <v>0</v>
      </c>
      <c r="R21" s="160"/>
      <c r="S21" s="160" t="s">
        <v>118</v>
      </c>
      <c r="T21" s="160" t="s">
        <v>119</v>
      </c>
      <c r="U21" s="160">
        <v>0</v>
      </c>
      <c r="V21" s="160">
        <f t="shared" si="6"/>
        <v>0</v>
      </c>
      <c r="W21" s="160"/>
      <c r="X21" s="160" t="s">
        <v>120</v>
      </c>
      <c r="Y21" s="160" t="s">
        <v>121</v>
      </c>
      <c r="Z21" s="150"/>
      <c r="AA21" s="150"/>
      <c r="AB21" s="150"/>
      <c r="AC21" s="150"/>
      <c r="AD21" s="150"/>
      <c r="AE21" s="150"/>
      <c r="AF21" s="150"/>
      <c r="AG21" s="150" t="s">
        <v>122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1" x14ac:dyDescent="0.2">
      <c r="A22" s="177">
        <v>14</v>
      </c>
      <c r="B22" s="178" t="s">
        <v>144</v>
      </c>
      <c r="C22" s="184" t="s">
        <v>453</v>
      </c>
      <c r="D22" s="179" t="s">
        <v>147</v>
      </c>
      <c r="E22" s="180">
        <v>1</v>
      </c>
      <c r="F22" s="181"/>
      <c r="G22" s="182">
        <f t="shared" si="0"/>
        <v>0</v>
      </c>
      <c r="H22" s="161"/>
      <c r="I22" s="160">
        <f t="shared" si="1"/>
        <v>0</v>
      </c>
      <c r="J22" s="161"/>
      <c r="K22" s="160">
        <f t="shared" si="2"/>
        <v>0</v>
      </c>
      <c r="L22" s="160">
        <v>21</v>
      </c>
      <c r="M22" s="160">
        <f t="shared" si="3"/>
        <v>0</v>
      </c>
      <c r="N22" s="159">
        <v>0</v>
      </c>
      <c r="O22" s="159">
        <f t="shared" si="4"/>
        <v>0</v>
      </c>
      <c r="P22" s="159">
        <v>0</v>
      </c>
      <c r="Q22" s="159">
        <f t="shared" si="5"/>
        <v>0</v>
      </c>
      <c r="R22" s="160"/>
      <c r="S22" s="160" t="s">
        <v>118</v>
      </c>
      <c r="T22" s="160" t="s">
        <v>119</v>
      </c>
      <c r="U22" s="160">
        <v>0</v>
      </c>
      <c r="V22" s="160">
        <f t="shared" si="6"/>
        <v>0</v>
      </c>
      <c r="W22" s="160"/>
      <c r="X22" s="160" t="s">
        <v>120</v>
      </c>
      <c r="Y22" s="160" t="s">
        <v>121</v>
      </c>
      <c r="Z22" s="150"/>
      <c r="AA22" s="150"/>
      <c r="AB22" s="150"/>
      <c r="AC22" s="150"/>
      <c r="AD22" s="150"/>
      <c r="AE22" s="150"/>
      <c r="AF22" s="150"/>
      <c r="AG22" s="150" t="s">
        <v>122</v>
      </c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1" x14ac:dyDescent="0.2">
      <c r="A23" s="177">
        <v>15</v>
      </c>
      <c r="B23" s="178" t="s">
        <v>145</v>
      </c>
      <c r="C23" s="184" t="s">
        <v>146</v>
      </c>
      <c r="D23" s="179" t="s">
        <v>147</v>
      </c>
      <c r="E23" s="180">
        <v>1</v>
      </c>
      <c r="F23" s="181"/>
      <c r="G23" s="182">
        <f t="shared" si="0"/>
        <v>0</v>
      </c>
      <c r="H23" s="161"/>
      <c r="I23" s="160">
        <f t="shared" si="1"/>
        <v>0</v>
      </c>
      <c r="J23" s="161"/>
      <c r="K23" s="160">
        <f t="shared" si="2"/>
        <v>0</v>
      </c>
      <c r="L23" s="160">
        <v>21</v>
      </c>
      <c r="M23" s="160">
        <f t="shared" si="3"/>
        <v>0</v>
      </c>
      <c r="N23" s="159">
        <v>0</v>
      </c>
      <c r="O23" s="159">
        <f t="shared" si="4"/>
        <v>0</v>
      </c>
      <c r="P23" s="159">
        <v>0</v>
      </c>
      <c r="Q23" s="159">
        <f t="shared" si="5"/>
        <v>0</v>
      </c>
      <c r="R23" s="160"/>
      <c r="S23" s="160" t="s">
        <v>118</v>
      </c>
      <c r="T23" s="160" t="s">
        <v>119</v>
      </c>
      <c r="U23" s="160">
        <v>0</v>
      </c>
      <c r="V23" s="160">
        <f t="shared" si="6"/>
        <v>0</v>
      </c>
      <c r="W23" s="160"/>
      <c r="X23" s="160" t="s">
        <v>120</v>
      </c>
      <c r="Y23" s="160" t="s">
        <v>121</v>
      </c>
      <c r="Z23" s="150"/>
      <c r="AA23" s="150"/>
      <c r="AB23" s="150"/>
      <c r="AC23" s="150"/>
      <c r="AD23" s="150"/>
      <c r="AE23" s="150"/>
      <c r="AF23" s="150"/>
      <c r="AG23" s="150" t="s">
        <v>122</v>
      </c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x14ac:dyDescent="0.2">
      <c r="A24" s="164" t="s">
        <v>114</v>
      </c>
      <c r="B24" s="165" t="s">
        <v>82</v>
      </c>
      <c r="C24" s="183" t="s">
        <v>83</v>
      </c>
      <c r="D24" s="166"/>
      <c r="E24" s="167"/>
      <c r="F24" s="168"/>
      <c r="G24" s="169">
        <f>SUMIF(AG25:AG28,"&lt;&gt;NOR",G25:G28)</f>
        <v>0</v>
      </c>
      <c r="H24" s="163"/>
      <c r="I24" s="163">
        <f>SUM(I25:I28)</f>
        <v>0</v>
      </c>
      <c r="J24" s="163"/>
      <c r="K24" s="163">
        <f>SUM(K25:K28)</f>
        <v>0</v>
      </c>
      <c r="L24" s="163"/>
      <c r="M24" s="163">
        <f>SUM(M25:M28)</f>
        <v>0</v>
      </c>
      <c r="N24" s="162"/>
      <c r="O24" s="162">
        <f>SUM(O25:O28)</f>
        <v>0</v>
      </c>
      <c r="P24" s="162"/>
      <c r="Q24" s="162">
        <f>SUM(Q25:Q28)</f>
        <v>0</v>
      </c>
      <c r="R24" s="163"/>
      <c r="S24" s="163"/>
      <c r="T24" s="163"/>
      <c r="U24" s="163"/>
      <c r="V24" s="163">
        <f>SUM(V25:V28)</f>
        <v>0</v>
      </c>
      <c r="W24" s="163"/>
      <c r="X24" s="163"/>
      <c r="Y24" s="163"/>
      <c r="AG24" t="s">
        <v>115</v>
      </c>
    </row>
    <row r="25" spans="1:60" outlineLevel="1" x14ac:dyDescent="0.2">
      <c r="A25" s="177">
        <v>16</v>
      </c>
      <c r="B25" s="178" t="s">
        <v>148</v>
      </c>
      <c r="C25" s="184" t="s">
        <v>149</v>
      </c>
      <c r="D25" s="179" t="s">
        <v>150</v>
      </c>
      <c r="E25" s="180">
        <v>1</v>
      </c>
      <c r="F25" s="181"/>
      <c r="G25" s="182">
        <f>ROUND(E25*F25,2)</f>
        <v>0</v>
      </c>
      <c r="H25" s="161"/>
      <c r="I25" s="160">
        <f>ROUND(E25*H25,2)</f>
        <v>0</v>
      </c>
      <c r="J25" s="161"/>
      <c r="K25" s="160">
        <f>ROUND(E25*J25,2)</f>
        <v>0</v>
      </c>
      <c r="L25" s="160">
        <v>21</v>
      </c>
      <c r="M25" s="160">
        <f>G25*(1+L25/100)</f>
        <v>0</v>
      </c>
      <c r="N25" s="159">
        <v>0</v>
      </c>
      <c r="O25" s="159">
        <f>ROUND(E25*N25,2)</f>
        <v>0</v>
      </c>
      <c r="P25" s="159">
        <v>0</v>
      </c>
      <c r="Q25" s="159">
        <f>ROUND(E25*P25,2)</f>
        <v>0</v>
      </c>
      <c r="R25" s="160"/>
      <c r="S25" s="160" t="s">
        <v>118</v>
      </c>
      <c r="T25" s="160" t="s">
        <v>119</v>
      </c>
      <c r="U25" s="160">
        <v>0</v>
      </c>
      <c r="V25" s="160">
        <f>ROUND(E25*U25,2)</f>
        <v>0</v>
      </c>
      <c r="W25" s="160"/>
      <c r="X25" s="160" t="s">
        <v>120</v>
      </c>
      <c r="Y25" s="160" t="s">
        <v>121</v>
      </c>
      <c r="Z25" s="150"/>
      <c r="AA25" s="150"/>
      <c r="AB25" s="150"/>
      <c r="AC25" s="150"/>
      <c r="AD25" s="150"/>
      <c r="AE25" s="150"/>
      <c r="AF25" s="150"/>
      <c r="AG25" s="150" t="s">
        <v>151</v>
      </c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ht="33.75" outlineLevel="1" x14ac:dyDescent="0.2">
      <c r="A26" s="177">
        <v>17</v>
      </c>
      <c r="B26" s="178" t="s">
        <v>152</v>
      </c>
      <c r="C26" s="184" t="s">
        <v>153</v>
      </c>
      <c r="D26" s="179" t="s">
        <v>150</v>
      </c>
      <c r="E26" s="180">
        <v>1</v>
      </c>
      <c r="F26" s="181"/>
      <c r="G26" s="182">
        <f>ROUND(E26*F26,2)</f>
        <v>0</v>
      </c>
      <c r="H26" s="161"/>
      <c r="I26" s="160">
        <f>ROUND(E26*H26,2)</f>
        <v>0</v>
      </c>
      <c r="J26" s="161"/>
      <c r="K26" s="160">
        <f>ROUND(E26*J26,2)</f>
        <v>0</v>
      </c>
      <c r="L26" s="160">
        <v>21</v>
      </c>
      <c r="M26" s="160">
        <f>G26*(1+L26/100)</f>
        <v>0</v>
      </c>
      <c r="N26" s="159">
        <v>0</v>
      </c>
      <c r="O26" s="159">
        <f>ROUND(E26*N26,2)</f>
        <v>0</v>
      </c>
      <c r="P26" s="159">
        <v>0</v>
      </c>
      <c r="Q26" s="159">
        <f>ROUND(E26*P26,2)</f>
        <v>0</v>
      </c>
      <c r="R26" s="160"/>
      <c r="S26" s="160" t="s">
        <v>118</v>
      </c>
      <c r="T26" s="160" t="s">
        <v>119</v>
      </c>
      <c r="U26" s="160">
        <v>0</v>
      </c>
      <c r="V26" s="160">
        <f>ROUND(E26*U26,2)</f>
        <v>0</v>
      </c>
      <c r="W26" s="160"/>
      <c r="X26" s="160" t="s">
        <v>120</v>
      </c>
      <c r="Y26" s="160" t="s">
        <v>121</v>
      </c>
      <c r="Z26" s="150"/>
      <c r="AA26" s="150"/>
      <c r="AB26" s="150"/>
      <c r="AC26" s="150"/>
      <c r="AD26" s="150"/>
      <c r="AE26" s="150"/>
      <c r="AF26" s="150"/>
      <c r="AG26" s="150" t="s">
        <v>151</v>
      </c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1" x14ac:dyDescent="0.2">
      <c r="A27" s="177">
        <v>18</v>
      </c>
      <c r="B27" s="178" t="s">
        <v>154</v>
      </c>
      <c r="C27" s="184" t="s">
        <v>155</v>
      </c>
      <c r="D27" s="179" t="s">
        <v>150</v>
      </c>
      <c r="E27" s="180">
        <v>1</v>
      </c>
      <c r="F27" s="181"/>
      <c r="G27" s="182">
        <f>ROUND(E27*F27,2)</f>
        <v>0</v>
      </c>
      <c r="H27" s="161"/>
      <c r="I27" s="160">
        <f>ROUND(E27*H27,2)</f>
        <v>0</v>
      </c>
      <c r="J27" s="161"/>
      <c r="K27" s="160">
        <f>ROUND(E27*J27,2)</f>
        <v>0</v>
      </c>
      <c r="L27" s="160">
        <v>21</v>
      </c>
      <c r="M27" s="160">
        <f>G27*(1+L27/100)</f>
        <v>0</v>
      </c>
      <c r="N27" s="159">
        <v>0</v>
      </c>
      <c r="O27" s="159">
        <f>ROUND(E27*N27,2)</f>
        <v>0</v>
      </c>
      <c r="P27" s="159">
        <v>0</v>
      </c>
      <c r="Q27" s="159">
        <f>ROUND(E27*P27,2)</f>
        <v>0</v>
      </c>
      <c r="R27" s="160"/>
      <c r="S27" s="160" t="s">
        <v>118</v>
      </c>
      <c r="T27" s="160" t="s">
        <v>119</v>
      </c>
      <c r="U27" s="160">
        <v>0</v>
      </c>
      <c r="V27" s="160">
        <f>ROUND(E27*U27,2)</f>
        <v>0</v>
      </c>
      <c r="W27" s="160"/>
      <c r="X27" s="160" t="s">
        <v>120</v>
      </c>
      <c r="Y27" s="160" t="s">
        <v>121</v>
      </c>
      <c r="Z27" s="150"/>
      <c r="AA27" s="150"/>
      <c r="AB27" s="150"/>
      <c r="AC27" s="150"/>
      <c r="AD27" s="150"/>
      <c r="AE27" s="150"/>
      <c r="AF27" s="150"/>
      <c r="AG27" s="150" t="s">
        <v>151</v>
      </c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1" x14ac:dyDescent="0.2">
      <c r="A28" s="171">
        <v>19</v>
      </c>
      <c r="B28" s="172" t="s">
        <v>156</v>
      </c>
      <c r="C28" s="185" t="s">
        <v>157</v>
      </c>
      <c r="D28" s="173" t="s">
        <v>150</v>
      </c>
      <c r="E28" s="174">
        <v>1</v>
      </c>
      <c r="F28" s="175"/>
      <c r="G28" s="176">
        <f>ROUND(E28*F28,2)</f>
        <v>0</v>
      </c>
      <c r="H28" s="161"/>
      <c r="I28" s="160">
        <f>ROUND(E28*H28,2)</f>
        <v>0</v>
      </c>
      <c r="J28" s="161"/>
      <c r="K28" s="160">
        <f>ROUND(E28*J28,2)</f>
        <v>0</v>
      </c>
      <c r="L28" s="160">
        <v>21</v>
      </c>
      <c r="M28" s="160">
        <f>G28*(1+L28/100)</f>
        <v>0</v>
      </c>
      <c r="N28" s="159">
        <v>0</v>
      </c>
      <c r="O28" s="159">
        <f>ROUND(E28*N28,2)</f>
        <v>0</v>
      </c>
      <c r="P28" s="159">
        <v>0</v>
      </c>
      <c r="Q28" s="159">
        <f>ROUND(E28*P28,2)</f>
        <v>0</v>
      </c>
      <c r="R28" s="160"/>
      <c r="S28" s="160" t="s">
        <v>118</v>
      </c>
      <c r="T28" s="160" t="s">
        <v>119</v>
      </c>
      <c r="U28" s="160">
        <v>0</v>
      </c>
      <c r="V28" s="160">
        <f>ROUND(E28*U28,2)</f>
        <v>0</v>
      </c>
      <c r="W28" s="160"/>
      <c r="X28" s="160" t="s">
        <v>120</v>
      </c>
      <c r="Y28" s="160" t="s">
        <v>121</v>
      </c>
      <c r="Z28" s="150"/>
      <c r="AA28" s="150"/>
      <c r="AB28" s="150"/>
      <c r="AC28" s="150"/>
      <c r="AD28" s="150"/>
      <c r="AE28" s="150"/>
      <c r="AF28" s="150"/>
      <c r="AG28" s="150" t="s">
        <v>151</v>
      </c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x14ac:dyDescent="0.2">
      <c r="A29" s="3"/>
      <c r="B29" s="4"/>
      <c r="C29" s="186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E29">
        <v>12</v>
      </c>
      <c r="AF29">
        <v>21</v>
      </c>
      <c r="AG29" t="s">
        <v>100</v>
      </c>
    </row>
    <row r="30" spans="1:60" x14ac:dyDescent="0.2">
      <c r="A30" s="153"/>
      <c r="B30" s="154" t="s">
        <v>31</v>
      </c>
      <c r="C30" s="187"/>
      <c r="D30" s="155"/>
      <c r="E30" s="156"/>
      <c r="F30" s="156"/>
      <c r="G30" s="170">
        <f>G8+G24</f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E30">
        <f>SUMIF(L7:L28,AE29,G7:G28)</f>
        <v>0</v>
      </c>
      <c r="AF30">
        <f>SUMIF(L7:L28,AF29,G7:G28)</f>
        <v>0</v>
      </c>
      <c r="AG30" t="s">
        <v>158</v>
      </c>
    </row>
    <row r="31" spans="1:60" x14ac:dyDescent="0.2">
      <c r="A31" s="3"/>
      <c r="B31" s="4"/>
      <c r="C31" s="186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 x14ac:dyDescent="0.2">
      <c r="A32" s="3"/>
      <c r="B32" s="4"/>
      <c r="C32" s="186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33" x14ac:dyDescent="0.2">
      <c r="A33" s="266" t="s">
        <v>159</v>
      </c>
      <c r="B33" s="266"/>
      <c r="C33" s="267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">
      <c r="A34" s="247"/>
      <c r="B34" s="248"/>
      <c r="C34" s="249"/>
      <c r="D34" s="248"/>
      <c r="E34" s="248"/>
      <c r="F34" s="248"/>
      <c r="G34" s="250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G34" t="s">
        <v>160</v>
      </c>
    </row>
    <row r="35" spans="1:33" x14ac:dyDescent="0.2">
      <c r="A35" s="251"/>
      <c r="B35" s="252"/>
      <c r="C35" s="253"/>
      <c r="D35" s="252"/>
      <c r="E35" s="252"/>
      <c r="F35" s="252"/>
      <c r="G35" s="25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33" x14ac:dyDescent="0.2">
      <c r="A36" s="251"/>
      <c r="B36" s="252"/>
      <c r="C36" s="253"/>
      <c r="D36" s="252"/>
      <c r="E36" s="252"/>
      <c r="F36" s="252"/>
      <c r="G36" s="254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33" x14ac:dyDescent="0.2">
      <c r="A37" s="251"/>
      <c r="B37" s="252"/>
      <c r="C37" s="253"/>
      <c r="D37" s="252"/>
      <c r="E37" s="252"/>
      <c r="F37" s="252"/>
      <c r="G37" s="25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33" x14ac:dyDescent="0.2">
      <c r="A38" s="255"/>
      <c r="B38" s="256"/>
      <c r="C38" s="257"/>
      <c r="D38" s="256"/>
      <c r="E38" s="256"/>
      <c r="F38" s="256"/>
      <c r="G38" s="258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33" x14ac:dyDescent="0.2">
      <c r="A39" s="3"/>
      <c r="B39" s="4"/>
      <c r="C39" s="186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33" x14ac:dyDescent="0.2">
      <c r="C40" s="188"/>
      <c r="D40" s="10"/>
      <c r="AG40" t="s">
        <v>161</v>
      </c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34:G38"/>
    <mergeCell ref="A1:G1"/>
    <mergeCell ref="C2:G2"/>
    <mergeCell ref="C3:G3"/>
    <mergeCell ref="C4:G4"/>
    <mergeCell ref="A33:C33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C3" sqref="C3:G3"/>
    </sheetView>
  </sheetViews>
  <sheetFormatPr defaultRowHeight="12.75" outlineLevelRow="3" x14ac:dyDescent="0.2"/>
  <cols>
    <col min="1" max="1" width="3.42578125" customWidth="1"/>
    <col min="2" max="2" width="12.5703125" style="124" customWidth="1"/>
    <col min="3" max="3" width="38.28515625" style="124" customWidth="1"/>
    <col min="4" max="4" width="4.7109375" customWidth="1"/>
    <col min="5" max="5" width="10.5703125" customWidth="1"/>
    <col min="6" max="6" width="9.71093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9" t="s">
        <v>7</v>
      </c>
      <c r="B1" s="259"/>
      <c r="C1" s="259"/>
      <c r="D1" s="259"/>
      <c r="E1" s="259"/>
      <c r="F1" s="259"/>
      <c r="G1" s="259"/>
      <c r="AG1" t="s">
        <v>88</v>
      </c>
    </row>
    <row r="2" spans="1:60" ht="25.15" customHeight="1" x14ac:dyDescent="0.2">
      <c r="A2" s="50" t="s">
        <v>8</v>
      </c>
      <c r="B2" s="49"/>
      <c r="C2" s="260" t="s">
        <v>45</v>
      </c>
      <c r="D2" s="261"/>
      <c r="E2" s="261"/>
      <c r="F2" s="261"/>
      <c r="G2" s="262"/>
      <c r="AG2" t="s">
        <v>89</v>
      </c>
    </row>
    <row r="3" spans="1:60" ht="25.15" customHeight="1" x14ac:dyDescent="0.2">
      <c r="A3" s="50" t="s">
        <v>9</v>
      </c>
      <c r="B3" s="49" t="s">
        <v>44</v>
      </c>
      <c r="C3" s="260" t="s">
        <v>45</v>
      </c>
      <c r="D3" s="261"/>
      <c r="E3" s="261"/>
      <c r="F3" s="261"/>
      <c r="G3" s="262"/>
      <c r="AC3" s="124" t="s">
        <v>89</v>
      </c>
      <c r="AG3" t="s">
        <v>90</v>
      </c>
    </row>
    <row r="4" spans="1:60" ht="25.15" customHeight="1" x14ac:dyDescent="0.2">
      <c r="A4" s="143" t="s">
        <v>10</v>
      </c>
      <c r="B4" s="144" t="s">
        <v>48</v>
      </c>
      <c r="C4" s="263" t="s">
        <v>49</v>
      </c>
      <c r="D4" s="264"/>
      <c r="E4" s="264"/>
      <c r="F4" s="264"/>
      <c r="G4" s="265"/>
      <c r="AG4" t="s">
        <v>91</v>
      </c>
    </row>
    <row r="5" spans="1:60" x14ac:dyDescent="0.2">
      <c r="D5" s="10"/>
    </row>
    <row r="6" spans="1:60" ht="38.25" x14ac:dyDescent="0.2">
      <c r="A6" s="146" t="s">
        <v>92</v>
      </c>
      <c r="B6" s="148" t="s">
        <v>93</v>
      </c>
      <c r="C6" s="148" t="s">
        <v>94</v>
      </c>
      <c r="D6" s="147" t="s">
        <v>95</v>
      </c>
      <c r="E6" s="146" t="s">
        <v>96</v>
      </c>
      <c r="F6" s="145" t="s">
        <v>97</v>
      </c>
      <c r="G6" s="146" t="s">
        <v>31</v>
      </c>
      <c r="H6" s="149" t="s">
        <v>32</v>
      </c>
      <c r="I6" s="149" t="s">
        <v>98</v>
      </c>
      <c r="J6" s="149" t="s">
        <v>33</v>
      </c>
      <c r="K6" s="149" t="s">
        <v>99</v>
      </c>
      <c r="L6" s="149" t="s">
        <v>100</v>
      </c>
      <c r="M6" s="149" t="s">
        <v>101</v>
      </c>
      <c r="N6" s="149" t="s">
        <v>102</v>
      </c>
      <c r="O6" s="149" t="s">
        <v>103</v>
      </c>
      <c r="P6" s="149" t="s">
        <v>104</v>
      </c>
      <c r="Q6" s="149" t="s">
        <v>105</v>
      </c>
      <c r="R6" s="149" t="s">
        <v>106</v>
      </c>
      <c r="S6" s="149" t="s">
        <v>107</v>
      </c>
      <c r="T6" s="149" t="s">
        <v>108</v>
      </c>
      <c r="U6" s="149" t="s">
        <v>109</v>
      </c>
      <c r="V6" s="149" t="s">
        <v>110</v>
      </c>
      <c r="W6" s="149" t="s">
        <v>111</v>
      </c>
      <c r="X6" s="149" t="s">
        <v>112</v>
      </c>
      <c r="Y6" s="149" t="s">
        <v>113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4" t="s">
        <v>114</v>
      </c>
      <c r="B8" s="165" t="s">
        <v>58</v>
      </c>
      <c r="C8" s="183" t="s">
        <v>59</v>
      </c>
      <c r="D8" s="166"/>
      <c r="E8" s="167"/>
      <c r="F8" s="168"/>
      <c r="G8" s="169">
        <f>SUMIF(AG9:AG47,"&lt;&gt;NOR",G9:G47)</f>
        <v>0</v>
      </c>
      <c r="H8" s="163"/>
      <c r="I8" s="163">
        <f>SUM(I9:I47)</f>
        <v>0</v>
      </c>
      <c r="J8" s="163"/>
      <c r="K8" s="163">
        <f>SUM(K9:K47)</f>
        <v>0</v>
      </c>
      <c r="L8" s="163"/>
      <c r="M8" s="163">
        <f>SUM(M9:M47)</f>
        <v>0</v>
      </c>
      <c r="N8" s="162"/>
      <c r="O8" s="162">
        <f>SUM(O9:O47)</f>
        <v>31.54</v>
      </c>
      <c r="P8" s="162"/>
      <c r="Q8" s="162">
        <f>SUM(Q9:Q47)</f>
        <v>0</v>
      </c>
      <c r="R8" s="163"/>
      <c r="S8" s="163"/>
      <c r="T8" s="163"/>
      <c r="U8" s="163"/>
      <c r="V8" s="163">
        <f>SUM(V9:V47)</f>
        <v>0</v>
      </c>
      <c r="W8" s="163"/>
      <c r="X8" s="163"/>
      <c r="Y8" s="163"/>
      <c r="AG8" t="s">
        <v>115</v>
      </c>
    </row>
    <row r="9" spans="1:60" outlineLevel="1" x14ac:dyDescent="0.2">
      <c r="A9" s="171">
        <v>1</v>
      </c>
      <c r="B9" s="172" t="s">
        <v>162</v>
      </c>
      <c r="C9" s="185" t="s">
        <v>163</v>
      </c>
      <c r="D9" s="173" t="s">
        <v>117</v>
      </c>
      <c r="E9" s="174">
        <v>37.537190000000002</v>
      </c>
      <c r="F9" s="175"/>
      <c r="G9" s="176">
        <f>ROUND(E9*F9,2)</f>
        <v>0</v>
      </c>
      <c r="H9" s="161"/>
      <c r="I9" s="160">
        <f>ROUND(E9*H9,2)</f>
        <v>0</v>
      </c>
      <c r="J9" s="161"/>
      <c r="K9" s="160">
        <f>ROUND(E9*J9,2)</f>
        <v>0</v>
      </c>
      <c r="L9" s="160">
        <v>21</v>
      </c>
      <c r="M9" s="160">
        <f>G9*(1+L9/100)</f>
        <v>0</v>
      </c>
      <c r="N9" s="159">
        <v>0</v>
      </c>
      <c r="O9" s="159">
        <f>ROUND(E9*N9,2)</f>
        <v>0</v>
      </c>
      <c r="P9" s="159">
        <v>0</v>
      </c>
      <c r="Q9" s="159">
        <f>ROUND(E9*P9,2)</f>
        <v>0</v>
      </c>
      <c r="R9" s="160"/>
      <c r="S9" s="160" t="s">
        <v>164</v>
      </c>
      <c r="T9" s="160" t="s">
        <v>119</v>
      </c>
      <c r="U9" s="160">
        <v>0</v>
      </c>
      <c r="V9" s="160">
        <f>ROUND(E9*U9,2)</f>
        <v>0</v>
      </c>
      <c r="W9" s="160"/>
      <c r="X9" s="160" t="s">
        <v>120</v>
      </c>
      <c r="Y9" s="160" t="s">
        <v>121</v>
      </c>
      <c r="Z9" s="150"/>
      <c r="AA9" s="150"/>
      <c r="AB9" s="150"/>
      <c r="AC9" s="150"/>
      <c r="AD9" s="150"/>
      <c r="AE9" s="150"/>
      <c r="AF9" s="150"/>
      <c r="AG9" s="150" t="s">
        <v>165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2" x14ac:dyDescent="0.2">
      <c r="A10" s="157"/>
      <c r="B10" s="158"/>
      <c r="C10" s="191" t="s">
        <v>166</v>
      </c>
      <c r="D10" s="189"/>
      <c r="E10" s="190"/>
      <c r="F10" s="160"/>
      <c r="G10" s="160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50"/>
      <c r="AA10" s="150"/>
      <c r="AB10" s="150"/>
      <c r="AC10" s="150"/>
      <c r="AD10" s="150"/>
      <c r="AE10" s="150"/>
      <c r="AF10" s="150"/>
      <c r="AG10" s="150" t="s">
        <v>167</v>
      </c>
      <c r="AH10" s="150">
        <v>0</v>
      </c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outlineLevel="3" x14ac:dyDescent="0.2">
      <c r="A11" s="157"/>
      <c r="B11" s="158"/>
      <c r="C11" s="191" t="s">
        <v>168</v>
      </c>
      <c r="D11" s="189"/>
      <c r="E11" s="190">
        <v>37.54</v>
      </c>
      <c r="F11" s="160"/>
      <c r="G11" s="160"/>
      <c r="H11" s="160"/>
      <c r="I11" s="160"/>
      <c r="J11" s="160"/>
      <c r="K11" s="160"/>
      <c r="L11" s="160"/>
      <c r="M11" s="160"/>
      <c r="N11" s="159"/>
      <c r="O11" s="159"/>
      <c r="P11" s="159"/>
      <c r="Q11" s="159"/>
      <c r="R11" s="160"/>
      <c r="S11" s="160"/>
      <c r="T11" s="160"/>
      <c r="U11" s="160"/>
      <c r="V11" s="160"/>
      <c r="W11" s="160"/>
      <c r="X11" s="160"/>
      <c r="Y11" s="160"/>
      <c r="Z11" s="150"/>
      <c r="AA11" s="150"/>
      <c r="AB11" s="150"/>
      <c r="AC11" s="150"/>
      <c r="AD11" s="150"/>
      <c r="AE11" s="150"/>
      <c r="AF11" s="150"/>
      <c r="AG11" s="150" t="s">
        <v>167</v>
      </c>
      <c r="AH11" s="150">
        <v>0</v>
      </c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outlineLevel="1" x14ac:dyDescent="0.2">
      <c r="A12" s="171">
        <v>2</v>
      </c>
      <c r="B12" s="172" t="s">
        <v>169</v>
      </c>
      <c r="C12" s="185" t="s">
        <v>170</v>
      </c>
      <c r="D12" s="173" t="s">
        <v>117</v>
      </c>
      <c r="E12" s="174">
        <v>16.78219</v>
      </c>
      <c r="F12" s="175"/>
      <c r="G12" s="176">
        <f>ROUND(E12*F12,2)</f>
        <v>0</v>
      </c>
      <c r="H12" s="161"/>
      <c r="I12" s="160">
        <f>ROUND(E12*H12,2)</f>
        <v>0</v>
      </c>
      <c r="J12" s="161"/>
      <c r="K12" s="160">
        <f>ROUND(E12*J12,2)</f>
        <v>0</v>
      </c>
      <c r="L12" s="160">
        <v>21</v>
      </c>
      <c r="M12" s="160">
        <f>G12*(1+L12/100)</f>
        <v>0</v>
      </c>
      <c r="N12" s="159">
        <v>0</v>
      </c>
      <c r="O12" s="159">
        <f>ROUND(E12*N12,2)</f>
        <v>0</v>
      </c>
      <c r="P12" s="159">
        <v>0</v>
      </c>
      <c r="Q12" s="159">
        <f>ROUND(E12*P12,2)</f>
        <v>0</v>
      </c>
      <c r="R12" s="160"/>
      <c r="S12" s="160" t="s">
        <v>164</v>
      </c>
      <c r="T12" s="160" t="s">
        <v>119</v>
      </c>
      <c r="U12" s="160">
        <v>0</v>
      </c>
      <c r="V12" s="160">
        <f>ROUND(E12*U12,2)</f>
        <v>0</v>
      </c>
      <c r="W12" s="160"/>
      <c r="X12" s="160" t="s">
        <v>120</v>
      </c>
      <c r="Y12" s="160" t="s">
        <v>121</v>
      </c>
      <c r="Z12" s="150"/>
      <c r="AA12" s="150"/>
      <c r="AB12" s="150"/>
      <c r="AC12" s="150"/>
      <c r="AD12" s="150"/>
      <c r="AE12" s="150"/>
      <c r="AF12" s="150"/>
      <c r="AG12" s="150" t="s">
        <v>165</v>
      </c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2" x14ac:dyDescent="0.2">
      <c r="A13" s="157"/>
      <c r="B13" s="158"/>
      <c r="C13" s="191" t="s">
        <v>171</v>
      </c>
      <c r="D13" s="189"/>
      <c r="E13" s="190"/>
      <c r="F13" s="160"/>
      <c r="G13" s="160"/>
      <c r="H13" s="160"/>
      <c r="I13" s="160"/>
      <c r="J13" s="160"/>
      <c r="K13" s="160"/>
      <c r="L13" s="160"/>
      <c r="M13" s="160"/>
      <c r="N13" s="159"/>
      <c r="O13" s="159"/>
      <c r="P13" s="159"/>
      <c r="Q13" s="159"/>
      <c r="R13" s="160"/>
      <c r="S13" s="160"/>
      <c r="T13" s="160"/>
      <c r="U13" s="160"/>
      <c r="V13" s="160"/>
      <c r="W13" s="160"/>
      <c r="X13" s="160"/>
      <c r="Y13" s="160"/>
      <c r="Z13" s="150"/>
      <c r="AA13" s="150"/>
      <c r="AB13" s="150"/>
      <c r="AC13" s="150"/>
      <c r="AD13" s="150"/>
      <c r="AE13" s="150"/>
      <c r="AF13" s="150"/>
      <c r="AG13" s="150" t="s">
        <v>167</v>
      </c>
      <c r="AH13" s="150">
        <v>0</v>
      </c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3" x14ac:dyDescent="0.2">
      <c r="A14" s="157"/>
      <c r="B14" s="158"/>
      <c r="C14" s="191" t="s">
        <v>172</v>
      </c>
      <c r="D14" s="189"/>
      <c r="E14" s="190">
        <v>16.78</v>
      </c>
      <c r="F14" s="160"/>
      <c r="G14" s="160"/>
      <c r="H14" s="160"/>
      <c r="I14" s="160"/>
      <c r="J14" s="160"/>
      <c r="K14" s="160"/>
      <c r="L14" s="160"/>
      <c r="M14" s="160"/>
      <c r="N14" s="159"/>
      <c r="O14" s="159"/>
      <c r="P14" s="159"/>
      <c r="Q14" s="159"/>
      <c r="R14" s="160"/>
      <c r="S14" s="160"/>
      <c r="T14" s="160"/>
      <c r="U14" s="160"/>
      <c r="V14" s="160"/>
      <c r="W14" s="160"/>
      <c r="X14" s="160"/>
      <c r="Y14" s="160"/>
      <c r="Z14" s="150"/>
      <c r="AA14" s="150"/>
      <c r="AB14" s="150"/>
      <c r="AC14" s="150"/>
      <c r="AD14" s="150"/>
      <c r="AE14" s="150"/>
      <c r="AF14" s="150"/>
      <c r="AG14" s="150" t="s">
        <v>167</v>
      </c>
      <c r="AH14" s="150">
        <v>0</v>
      </c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1" x14ac:dyDescent="0.2">
      <c r="A15" s="171">
        <v>3</v>
      </c>
      <c r="B15" s="172" t="s">
        <v>173</v>
      </c>
      <c r="C15" s="185" t="s">
        <v>174</v>
      </c>
      <c r="D15" s="173" t="s">
        <v>117</v>
      </c>
      <c r="E15" s="174">
        <v>16.78219</v>
      </c>
      <c r="F15" s="175"/>
      <c r="G15" s="176">
        <f>ROUND(E15*F15,2)</f>
        <v>0</v>
      </c>
      <c r="H15" s="161"/>
      <c r="I15" s="160">
        <f>ROUND(E15*H15,2)</f>
        <v>0</v>
      </c>
      <c r="J15" s="161"/>
      <c r="K15" s="160">
        <f>ROUND(E15*J15,2)</f>
        <v>0</v>
      </c>
      <c r="L15" s="160">
        <v>21</v>
      </c>
      <c r="M15" s="160">
        <f>G15*(1+L15/100)</f>
        <v>0</v>
      </c>
      <c r="N15" s="159">
        <v>0</v>
      </c>
      <c r="O15" s="159">
        <f>ROUND(E15*N15,2)</f>
        <v>0</v>
      </c>
      <c r="P15" s="159">
        <v>0</v>
      </c>
      <c r="Q15" s="159">
        <f>ROUND(E15*P15,2)</f>
        <v>0</v>
      </c>
      <c r="R15" s="160"/>
      <c r="S15" s="160" t="s">
        <v>164</v>
      </c>
      <c r="T15" s="160" t="s">
        <v>119</v>
      </c>
      <c r="U15" s="160">
        <v>0</v>
      </c>
      <c r="V15" s="160">
        <f>ROUND(E15*U15,2)</f>
        <v>0</v>
      </c>
      <c r="W15" s="160"/>
      <c r="X15" s="160" t="s">
        <v>120</v>
      </c>
      <c r="Y15" s="160" t="s">
        <v>121</v>
      </c>
      <c r="Z15" s="150"/>
      <c r="AA15" s="150"/>
      <c r="AB15" s="150"/>
      <c r="AC15" s="150"/>
      <c r="AD15" s="150"/>
      <c r="AE15" s="150"/>
      <c r="AF15" s="150"/>
      <c r="AG15" s="150" t="s">
        <v>165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2" x14ac:dyDescent="0.2">
      <c r="A16" s="157"/>
      <c r="B16" s="158"/>
      <c r="C16" s="191" t="s">
        <v>175</v>
      </c>
      <c r="D16" s="189"/>
      <c r="E16" s="190"/>
      <c r="F16" s="160"/>
      <c r="G16" s="160"/>
      <c r="H16" s="160"/>
      <c r="I16" s="160"/>
      <c r="J16" s="160"/>
      <c r="K16" s="160"/>
      <c r="L16" s="160"/>
      <c r="M16" s="160"/>
      <c r="N16" s="159"/>
      <c r="O16" s="159"/>
      <c r="P16" s="159"/>
      <c r="Q16" s="159"/>
      <c r="R16" s="160"/>
      <c r="S16" s="160"/>
      <c r="T16" s="160"/>
      <c r="U16" s="160"/>
      <c r="V16" s="160"/>
      <c r="W16" s="160"/>
      <c r="X16" s="160"/>
      <c r="Y16" s="160"/>
      <c r="Z16" s="150"/>
      <c r="AA16" s="150"/>
      <c r="AB16" s="150"/>
      <c r="AC16" s="150"/>
      <c r="AD16" s="150"/>
      <c r="AE16" s="150"/>
      <c r="AF16" s="150"/>
      <c r="AG16" s="150" t="s">
        <v>167</v>
      </c>
      <c r="AH16" s="150">
        <v>0</v>
      </c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3" x14ac:dyDescent="0.2">
      <c r="A17" s="157"/>
      <c r="B17" s="158"/>
      <c r="C17" s="191" t="s">
        <v>172</v>
      </c>
      <c r="D17" s="189"/>
      <c r="E17" s="190">
        <v>16.78</v>
      </c>
      <c r="F17" s="160"/>
      <c r="G17" s="160"/>
      <c r="H17" s="160"/>
      <c r="I17" s="160"/>
      <c r="J17" s="160"/>
      <c r="K17" s="160"/>
      <c r="L17" s="160"/>
      <c r="M17" s="160"/>
      <c r="N17" s="159"/>
      <c r="O17" s="159"/>
      <c r="P17" s="159"/>
      <c r="Q17" s="159"/>
      <c r="R17" s="160"/>
      <c r="S17" s="160"/>
      <c r="T17" s="160"/>
      <c r="U17" s="160"/>
      <c r="V17" s="160"/>
      <c r="W17" s="160"/>
      <c r="X17" s="160"/>
      <c r="Y17" s="160"/>
      <c r="Z17" s="150"/>
      <c r="AA17" s="150"/>
      <c r="AB17" s="150"/>
      <c r="AC17" s="150"/>
      <c r="AD17" s="150"/>
      <c r="AE17" s="150"/>
      <c r="AF17" s="150"/>
      <c r="AG17" s="150" t="s">
        <v>167</v>
      </c>
      <c r="AH17" s="150">
        <v>0</v>
      </c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1" x14ac:dyDescent="0.2">
      <c r="A18" s="171">
        <v>4</v>
      </c>
      <c r="B18" s="172" t="s">
        <v>176</v>
      </c>
      <c r="C18" s="185" t="s">
        <v>177</v>
      </c>
      <c r="D18" s="173" t="s">
        <v>117</v>
      </c>
      <c r="E18" s="174">
        <v>9.6335999999999995</v>
      </c>
      <c r="F18" s="175"/>
      <c r="G18" s="176">
        <f>ROUND(E18*F18,2)</f>
        <v>0</v>
      </c>
      <c r="H18" s="161"/>
      <c r="I18" s="160">
        <f>ROUND(E18*H18,2)</f>
        <v>0</v>
      </c>
      <c r="J18" s="161"/>
      <c r="K18" s="160">
        <f>ROUND(E18*J18,2)</f>
        <v>0</v>
      </c>
      <c r="L18" s="160">
        <v>21</v>
      </c>
      <c r="M18" s="160">
        <f>G18*(1+L18/100)</f>
        <v>0</v>
      </c>
      <c r="N18" s="159">
        <v>0</v>
      </c>
      <c r="O18" s="159">
        <f>ROUND(E18*N18,2)</f>
        <v>0</v>
      </c>
      <c r="P18" s="159">
        <v>0</v>
      </c>
      <c r="Q18" s="159">
        <f>ROUND(E18*P18,2)</f>
        <v>0</v>
      </c>
      <c r="R18" s="160"/>
      <c r="S18" s="160" t="s">
        <v>164</v>
      </c>
      <c r="T18" s="160" t="s">
        <v>119</v>
      </c>
      <c r="U18" s="160">
        <v>0</v>
      </c>
      <c r="V18" s="160">
        <f>ROUND(E18*U18,2)</f>
        <v>0</v>
      </c>
      <c r="W18" s="160"/>
      <c r="X18" s="160" t="s">
        <v>120</v>
      </c>
      <c r="Y18" s="160" t="s">
        <v>121</v>
      </c>
      <c r="Z18" s="150"/>
      <c r="AA18" s="150"/>
      <c r="AB18" s="150"/>
      <c r="AC18" s="150"/>
      <c r="AD18" s="150"/>
      <c r="AE18" s="150"/>
      <c r="AF18" s="150"/>
      <c r="AG18" s="150" t="s">
        <v>165</v>
      </c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2" x14ac:dyDescent="0.2">
      <c r="A19" s="157"/>
      <c r="B19" s="158"/>
      <c r="C19" s="191" t="s">
        <v>178</v>
      </c>
      <c r="D19" s="189"/>
      <c r="E19" s="190"/>
      <c r="F19" s="160"/>
      <c r="G19" s="160"/>
      <c r="H19" s="160"/>
      <c r="I19" s="160"/>
      <c r="J19" s="160"/>
      <c r="K19" s="160"/>
      <c r="L19" s="160"/>
      <c r="M19" s="160"/>
      <c r="N19" s="159"/>
      <c r="O19" s="159"/>
      <c r="P19" s="159"/>
      <c r="Q19" s="159"/>
      <c r="R19" s="160"/>
      <c r="S19" s="160"/>
      <c r="T19" s="160"/>
      <c r="U19" s="160"/>
      <c r="V19" s="160"/>
      <c r="W19" s="160"/>
      <c r="X19" s="160"/>
      <c r="Y19" s="160"/>
      <c r="Z19" s="150"/>
      <c r="AA19" s="150"/>
      <c r="AB19" s="150"/>
      <c r="AC19" s="150"/>
      <c r="AD19" s="150"/>
      <c r="AE19" s="150"/>
      <c r="AF19" s="150"/>
      <c r="AG19" s="150" t="s">
        <v>167</v>
      </c>
      <c r="AH19" s="150">
        <v>0</v>
      </c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outlineLevel="3" x14ac:dyDescent="0.2">
      <c r="A20" s="157"/>
      <c r="B20" s="158"/>
      <c r="C20" s="191" t="s">
        <v>179</v>
      </c>
      <c r="D20" s="189"/>
      <c r="E20" s="190">
        <v>9.6300000000000008</v>
      </c>
      <c r="F20" s="160"/>
      <c r="G20" s="160"/>
      <c r="H20" s="160"/>
      <c r="I20" s="160"/>
      <c r="J20" s="160"/>
      <c r="K20" s="160"/>
      <c r="L20" s="160"/>
      <c r="M20" s="160"/>
      <c r="N20" s="159"/>
      <c r="O20" s="159"/>
      <c r="P20" s="159"/>
      <c r="Q20" s="159"/>
      <c r="R20" s="160"/>
      <c r="S20" s="160"/>
      <c r="T20" s="160"/>
      <c r="U20" s="160"/>
      <c r="V20" s="160"/>
      <c r="W20" s="160"/>
      <c r="X20" s="160"/>
      <c r="Y20" s="160"/>
      <c r="Z20" s="150"/>
      <c r="AA20" s="150"/>
      <c r="AB20" s="150"/>
      <c r="AC20" s="150"/>
      <c r="AD20" s="150"/>
      <c r="AE20" s="150"/>
      <c r="AF20" s="150"/>
      <c r="AG20" s="150" t="s">
        <v>167</v>
      </c>
      <c r="AH20" s="150">
        <v>0</v>
      </c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outlineLevel="1" x14ac:dyDescent="0.2">
      <c r="A21" s="171">
        <v>5</v>
      </c>
      <c r="B21" s="172" t="s">
        <v>180</v>
      </c>
      <c r="C21" s="185" t="s">
        <v>181</v>
      </c>
      <c r="D21" s="173" t="s">
        <v>117</v>
      </c>
      <c r="E21" s="174">
        <v>9.6335999999999995</v>
      </c>
      <c r="F21" s="175"/>
      <c r="G21" s="176">
        <f>ROUND(E21*F21,2)</f>
        <v>0</v>
      </c>
      <c r="H21" s="161"/>
      <c r="I21" s="160">
        <f>ROUND(E21*H21,2)</f>
        <v>0</v>
      </c>
      <c r="J21" s="161"/>
      <c r="K21" s="160">
        <f>ROUND(E21*J21,2)</f>
        <v>0</v>
      </c>
      <c r="L21" s="160">
        <v>21</v>
      </c>
      <c r="M21" s="160">
        <f>G21*(1+L21/100)</f>
        <v>0</v>
      </c>
      <c r="N21" s="159">
        <v>0</v>
      </c>
      <c r="O21" s="159">
        <f>ROUND(E21*N21,2)</f>
        <v>0</v>
      </c>
      <c r="P21" s="159">
        <v>0</v>
      </c>
      <c r="Q21" s="159">
        <f>ROUND(E21*P21,2)</f>
        <v>0</v>
      </c>
      <c r="R21" s="160"/>
      <c r="S21" s="160" t="s">
        <v>164</v>
      </c>
      <c r="T21" s="160" t="s">
        <v>119</v>
      </c>
      <c r="U21" s="160">
        <v>0</v>
      </c>
      <c r="V21" s="160">
        <f>ROUND(E21*U21,2)</f>
        <v>0</v>
      </c>
      <c r="W21" s="160"/>
      <c r="X21" s="160" t="s">
        <v>120</v>
      </c>
      <c r="Y21" s="160" t="s">
        <v>121</v>
      </c>
      <c r="Z21" s="150"/>
      <c r="AA21" s="150"/>
      <c r="AB21" s="150"/>
      <c r="AC21" s="150"/>
      <c r="AD21" s="150"/>
      <c r="AE21" s="150"/>
      <c r="AF21" s="150"/>
      <c r="AG21" s="150" t="s">
        <v>165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2" x14ac:dyDescent="0.2">
      <c r="A22" s="157"/>
      <c r="B22" s="158"/>
      <c r="C22" s="191" t="s">
        <v>182</v>
      </c>
      <c r="D22" s="189"/>
      <c r="E22" s="190"/>
      <c r="F22" s="160"/>
      <c r="G22" s="160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60"/>
      <c r="Z22" s="150"/>
      <c r="AA22" s="150"/>
      <c r="AB22" s="150"/>
      <c r="AC22" s="150"/>
      <c r="AD22" s="150"/>
      <c r="AE22" s="150"/>
      <c r="AF22" s="150"/>
      <c r="AG22" s="150" t="s">
        <v>167</v>
      </c>
      <c r="AH22" s="150">
        <v>0</v>
      </c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3" x14ac:dyDescent="0.2">
      <c r="A23" s="157"/>
      <c r="B23" s="158"/>
      <c r="C23" s="191" t="s">
        <v>179</v>
      </c>
      <c r="D23" s="189"/>
      <c r="E23" s="190">
        <v>9.6300000000000008</v>
      </c>
      <c r="F23" s="160"/>
      <c r="G23" s="160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60"/>
      <c r="Z23" s="150"/>
      <c r="AA23" s="150"/>
      <c r="AB23" s="150"/>
      <c r="AC23" s="150"/>
      <c r="AD23" s="150"/>
      <c r="AE23" s="150"/>
      <c r="AF23" s="150"/>
      <c r="AG23" s="150" t="s">
        <v>167</v>
      </c>
      <c r="AH23" s="150">
        <v>0</v>
      </c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1" x14ac:dyDescent="0.2">
      <c r="A24" s="171">
        <v>6</v>
      </c>
      <c r="B24" s="172" t="s">
        <v>183</v>
      </c>
      <c r="C24" s="185" t="s">
        <v>184</v>
      </c>
      <c r="D24" s="173" t="s">
        <v>117</v>
      </c>
      <c r="E24" s="174">
        <v>82.5</v>
      </c>
      <c r="F24" s="175"/>
      <c r="G24" s="176">
        <f>ROUND(E24*F24,2)</f>
        <v>0</v>
      </c>
      <c r="H24" s="161"/>
      <c r="I24" s="160">
        <f>ROUND(E24*H24,2)</f>
        <v>0</v>
      </c>
      <c r="J24" s="161"/>
      <c r="K24" s="160">
        <f>ROUND(E24*J24,2)</f>
        <v>0</v>
      </c>
      <c r="L24" s="160">
        <v>21</v>
      </c>
      <c r="M24" s="160">
        <f>G24*(1+L24/100)</f>
        <v>0</v>
      </c>
      <c r="N24" s="159">
        <v>0</v>
      </c>
      <c r="O24" s="159">
        <f>ROUND(E24*N24,2)</f>
        <v>0</v>
      </c>
      <c r="P24" s="159">
        <v>0</v>
      </c>
      <c r="Q24" s="159">
        <f>ROUND(E24*P24,2)</f>
        <v>0</v>
      </c>
      <c r="R24" s="160"/>
      <c r="S24" s="160" t="s">
        <v>164</v>
      </c>
      <c r="T24" s="160" t="s">
        <v>119</v>
      </c>
      <c r="U24" s="160">
        <v>0</v>
      </c>
      <c r="V24" s="160">
        <f>ROUND(E24*U24,2)</f>
        <v>0</v>
      </c>
      <c r="W24" s="160"/>
      <c r="X24" s="160" t="s">
        <v>120</v>
      </c>
      <c r="Y24" s="160" t="s">
        <v>121</v>
      </c>
      <c r="Z24" s="150"/>
      <c r="AA24" s="150"/>
      <c r="AB24" s="150"/>
      <c r="AC24" s="150"/>
      <c r="AD24" s="150"/>
      <c r="AE24" s="150"/>
      <c r="AF24" s="150"/>
      <c r="AG24" s="150" t="s">
        <v>165</v>
      </c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outlineLevel="2" x14ac:dyDescent="0.2">
      <c r="A25" s="157"/>
      <c r="B25" s="158"/>
      <c r="C25" s="191" t="s">
        <v>185</v>
      </c>
      <c r="D25" s="189"/>
      <c r="E25" s="190"/>
      <c r="F25" s="160"/>
      <c r="G25" s="160"/>
      <c r="H25" s="160"/>
      <c r="I25" s="160"/>
      <c r="J25" s="160"/>
      <c r="K25" s="160"/>
      <c r="L25" s="160"/>
      <c r="M25" s="160"/>
      <c r="N25" s="159"/>
      <c r="O25" s="159"/>
      <c r="P25" s="159"/>
      <c r="Q25" s="159"/>
      <c r="R25" s="160"/>
      <c r="S25" s="160"/>
      <c r="T25" s="160"/>
      <c r="U25" s="160"/>
      <c r="V25" s="160"/>
      <c r="W25" s="160"/>
      <c r="X25" s="160"/>
      <c r="Y25" s="160"/>
      <c r="Z25" s="150"/>
      <c r="AA25" s="150"/>
      <c r="AB25" s="150"/>
      <c r="AC25" s="150"/>
      <c r="AD25" s="150"/>
      <c r="AE25" s="150"/>
      <c r="AF25" s="150"/>
      <c r="AG25" s="150" t="s">
        <v>167</v>
      </c>
      <c r="AH25" s="150">
        <v>0</v>
      </c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3" x14ac:dyDescent="0.2">
      <c r="A26" s="157"/>
      <c r="B26" s="158"/>
      <c r="C26" s="191" t="s">
        <v>186</v>
      </c>
      <c r="D26" s="189"/>
      <c r="E26" s="190"/>
      <c r="F26" s="160"/>
      <c r="G26" s="160"/>
      <c r="H26" s="160"/>
      <c r="I26" s="160"/>
      <c r="J26" s="160"/>
      <c r="K26" s="160"/>
      <c r="L26" s="160"/>
      <c r="M26" s="160"/>
      <c r="N26" s="159"/>
      <c r="O26" s="159"/>
      <c r="P26" s="159"/>
      <c r="Q26" s="159"/>
      <c r="R26" s="160"/>
      <c r="S26" s="160"/>
      <c r="T26" s="160"/>
      <c r="U26" s="160"/>
      <c r="V26" s="160"/>
      <c r="W26" s="160"/>
      <c r="X26" s="160"/>
      <c r="Y26" s="160"/>
      <c r="Z26" s="150"/>
      <c r="AA26" s="150"/>
      <c r="AB26" s="150"/>
      <c r="AC26" s="150"/>
      <c r="AD26" s="150"/>
      <c r="AE26" s="150"/>
      <c r="AF26" s="150"/>
      <c r="AG26" s="150" t="s">
        <v>167</v>
      </c>
      <c r="AH26" s="150">
        <v>0</v>
      </c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3" x14ac:dyDescent="0.2">
      <c r="A27" s="157"/>
      <c r="B27" s="158"/>
      <c r="C27" s="191" t="s">
        <v>187</v>
      </c>
      <c r="D27" s="189"/>
      <c r="E27" s="190">
        <v>82.5</v>
      </c>
      <c r="F27" s="160"/>
      <c r="G27" s="160"/>
      <c r="H27" s="160"/>
      <c r="I27" s="160"/>
      <c r="J27" s="160"/>
      <c r="K27" s="160"/>
      <c r="L27" s="160"/>
      <c r="M27" s="160"/>
      <c r="N27" s="159"/>
      <c r="O27" s="159"/>
      <c r="P27" s="159"/>
      <c r="Q27" s="159"/>
      <c r="R27" s="160"/>
      <c r="S27" s="160"/>
      <c r="T27" s="160"/>
      <c r="U27" s="160"/>
      <c r="V27" s="160"/>
      <c r="W27" s="160"/>
      <c r="X27" s="160"/>
      <c r="Y27" s="160"/>
      <c r="Z27" s="150"/>
      <c r="AA27" s="150"/>
      <c r="AB27" s="150"/>
      <c r="AC27" s="150"/>
      <c r="AD27" s="150"/>
      <c r="AE27" s="150"/>
      <c r="AF27" s="150"/>
      <c r="AG27" s="150" t="s">
        <v>167</v>
      </c>
      <c r="AH27" s="150">
        <v>0</v>
      </c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1" x14ac:dyDescent="0.2">
      <c r="A28" s="171">
        <v>7</v>
      </c>
      <c r="B28" s="172" t="s">
        <v>188</v>
      </c>
      <c r="C28" s="185" t="s">
        <v>189</v>
      </c>
      <c r="D28" s="173" t="s">
        <v>117</v>
      </c>
      <c r="E28" s="174">
        <v>82.5</v>
      </c>
      <c r="F28" s="175"/>
      <c r="G28" s="176">
        <f>ROUND(E28*F28,2)</f>
        <v>0</v>
      </c>
      <c r="H28" s="161"/>
      <c r="I28" s="160">
        <f>ROUND(E28*H28,2)</f>
        <v>0</v>
      </c>
      <c r="J28" s="161"/>
      <c r="K28" s="160">
        <f>ROUND(E28*J28,2)</f>
        <v>0</v>
      </c>
      <c r="L28" s="160">
        <v>21</v>
      </c>
      <c r="M28" s="160">
        <f>G28*(1+L28/100)</f>
        <v>0</v>
      </c>
      <c r="N28" s="159">
        <v>0</v>
      </c>
      <c r="O28" s="159">
        <f>ROUND(E28*N28,2)</f>
        <v>0</v>
      </c>
      <c r="P28" s="159">
        <v>0</v>
      </c>
      <c r="Q28" s="159">
        <f>ROUND(E28*P28,2)</f>
        <v>0</v>
      </c>
      <c r="R28" s="160"/>
      <c r="S28" s="160" t="s">
        <v>164</v>
      </c>
      <c r="T28" s="160" t="s">
        <v>119</v>
      </c>
      <c r="U28" s="160">
        <v>0</v>
      </c>
      <c r="V28" s="160">
        <f>ROUND(E28*U28,2)</f>
        <v>0</v>
      </c>
      <c r="W28" s="160"/>
      <c r="X28" s="160" t="s">
        <v>120</v>
      </c>
      <c r="Y28" s="160" t="s">
        <v>121</v>
      </c>
      <c r="Z28" s="150"/>
      <c r="AA28" s="150"/>
      <c r="AB28" s="150"/>
      <c r="AC28" s="150"/>
      <c r="AD28" s="150"/>
      <c r="AE28" s="150"/>
      <c r="AF28" s="150"/>
      <c r="AG28" s="150" t="s">
        <v>165</v>
      </c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2" x14ac:dyDescent="0.2">
      <c r="A29" s="157"/>
      <c r="B29" s="158"/>
      <c r="C29" s="191" t="s">
        <v>190</v>
      </c>
      <c r="D29" s="189"/>
      <c r="E29" s="190"/>
      <c r="F29" s="160"/>
      <c r="G29" s="160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60"/>
      <c r="Z29" s="150"/>
      <c r="AA29" s="150"/>
      <c r="AB29" s="150"/>
      <c r="AC29" s="150"/>
      <c r="AD29" s="150"/>
      <c r="AE29" s="150"/>
      <c r="AF29" s="150"/>
      <c r="AG29" s="150" t="s">
        <v>167</v>
      </c>
      <c r="AH29" s="150">
        <v>0</v>
      </c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outlineLevel="3" x14ac:dyDescent="0.2">
      <c r="A30" s="157"/>
      <c r="B30" s="158"/>
      <c r="C30" s="191" t="s">
        <v>187</v>
      </c>
      <c r="D30" s="189"/>
      <c r="E30" s="190">
        <v>82.5</v>
      </c>
      <c r="F30" s="160"/>
      <c r="G30" s="160"/>
      <c r="H30" s="160"/>
      <c r="I30" s="160"/>
      <c r="J30" s="160"/>
      <c r="K30" s="160"/>
      <c r="L30" s="160"/>
      <c r="M30" s="160"/>
      <c r="N30" s="159"/>
      <c r="O30" s="159"/>
      <c r="P30" s="159"/>
      <c r="Q30" s="159"/>
      <c r="R30" s="160"/>
      <c r="S30" s="160"/>
      <c r="T30" s="160"/>
      <c r="U30" s="160"/>
      <c r="V30" s="160"/>
      <c r="W30" s="160"/>
      <c r="X30" s="160"/>
      <c r="Y30" s="160"/>
      <c r="Z30" s="150"/>
      <c r="AA30" s="150"/>
      <c r="AB30" s="150"/>
      <c r="AC30" s="150"/>
      <c r="AD30" s="150"/>
      <c r="AE30" s="150"/>
      <c r="AF30" s="150"/>
      <c r="AG30" s="150" t="s">
        <v>167</v>
      </c>
      <c r="AH30" s="150">
        <v>0</v>
      </c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1" x14ac:dyDescent="0.2">
      <c r="A31" s="171">
        <v>8</v>
      </c>
      <c r="B31" s="172" t="s">
        <v>191</v>
      </c>
      <c r="C31" s="185" t="s">
        <v>192</v>
      </c>
      <c r="D31" s="173" t="s">
        <v>117</v>
      </c>
      <c r="E31" s="174">
        <v>61.63</v>
      </c>
      <c r="F31" s="175"/>
      <c r="G31" s="176">
        <f>ROUND(E31*F31,2)</f>
        <v>0</v>
      </c>
      <c r="H31" s="161"/>
      <c r="I31" s="160">
        <f>ROUND(E31*H31,2)</f>
        <v>0</v>
      </c>
      <c r="J31" s="161"/>
      <c r="K31" s="160">
        <f>ROUND(E31*J31,2)</f>
        <v>0</v>
      </c>
      <c r="L31" s="160">
        <v>21</v>
      </c>
      <c r="M31" s="160">
        <f>G31*(1+L31/100)</f>
        <v>0</v>
      </c>
      <c r="N31" s="159">
        <v>0</v>
      </c>
      <c r="O31" s="159">
        <f>ROUND(E31*N31,2)</f>
        <v>0</v>
      </c>
      <c r="P31" s="159">
        <v>0</v>
      </c>
      <c r="Q31" s="159">
        <f>ROUND(E31*P31,2)</f>
        <v>0</v>
      </c>
      <c r="R31" s="160"/>
      <c r="S31" s="160" t="s">
        <v>164</v>
      </c>
      <c r="T31" s="160" t="s">
        <v>119</v>
      </c>
      <c r="U31" s="160">
        <v>0</v>
      </c>
      <c r="V31" s="160">
        <f>ROUND(E31*U31,2)</f>
        <v>0</v>
      </c>
      <c r="W31" s="160"/>
      <c r="X31" s="160" t="s">
        <v>120</v>
      </c>
      <c r="Y31" s="160" t="s">
        <v>121</v>
      </c>
      <c r="Z31" s="150"/>
      <c r="AA31" s="150"/>
      <c r="AB31" s="150"/>
      <c r="AC31" s="150"/>
      <c r="AD31" s="150"/>
      <c r="AE31" s="150"/>
      <c r="AF31" s="150"/>
      <c r="AG31" s="150" t="s">
        <v>165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outlineLevel="2" x14ac:dyDescent="0.2">
      <c r="A32" s="157"/>
      <c r="B32" s="158"/>
      <c r="C32" s="191" t="s">
        <v>193</v>
      </c>
      <c r="D32" s="189"/>
      <c r="E32" s="190"/>
      <c r="F32" s="160"/>
      <c r="G32" s="160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50"/>
      <c r="AA32" s="150"/>
      <c r="AB32" s="150"/>
      <c r="AC32" s="150"/>
      <c r="AD32" s="150"/>
      <c r="AE32" s="150"/>
      <c r="AF32" s="150"/>
      <c r="AG32" s="150" t="s">
        <v>167</v>
      </c>
      <c r="AH32" s="150">
        <v>0</v>
      </c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outlineLevel="3" x14ac:dyDescent="0.2">
      <c r="A33" s="157"/>
      <c r="B33" s="158"/>
      <c r="C33" s="191" t="s">
        <v>194</v>
      </c>
      <c r="D33" s="189"/>
      <c r="E33" s="190"/>
      <c r="F33" s="160"/>
      <c r="G33" s="160"/>
      <c r="H33" s="160"/>
      <c r="I33" s="160"/>
      <c r="J33" s="160"/>
      <c r="K33" s="160"/>
      <c r="L33" s="160"/>
      <c r="M33" s="160"/>
      <c r="N33" s="159"/>
      <c r="O33" s="159"/>
      <c r="P33" s="159"/>
      <c r="Q33" s="159"/>
      <c r="R33" s="160"/>
      <c r="S33" s="160"/>
      <c r="T33" s="160"/>
      <c r="U33" s="160"/>
      <c r="V33" s="160"/>
      <c r="W33" s="160"/>
      <c r="X33" s="160"/>
      <c r="Y33" s="160"/>
      <c r="Z33" s="150"/>
      <c r="AA33" s="150"/>
      <c r="AB33" s="150"/>
      <c r="AC33" s="150"/>
      <c r="AD33" s="150"/>
      <c r="AE33" s="150"/>
      <c r="AF33" s="150"/>
      <c r="AG33" s="150" t="s">
        <v>167</v>
      </c>
      <c r="AH33" s="150">
        <v>0</v>
      </c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3" x14ac:dyDescent="0.2">
      <c r="A34" s="157"/>
      <c r="B34" s="158"/>
      <c r="C34" s="191" t="s">
        <v>195</v>
      </c>
      <c r="D34" s="189"/>
      <c r="E34" s="190"/>
      <c r="F34" s="160"/>
      <c r="G34" s="160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50"/>
      <c r="AA34" s="150"/>
      <c r="AB34" s="150"/>
      <c r="AC34" s="150"/>
      <c r="AD34" s="150"/>
      <c r="AE34" s="150"/>
      <c r="AF34" s="150"/>
      <c r="AG34" s="150" t="s">
        <v>167</v>
      </c>
      <c r="AH34" s="150">
        <v>0</v>
      </c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outlineLevel="3" x14ac:dyDescent="0.2">
      <c r="A35" s="157"/>
      <c r="B35" s="158"/>
      <c r="C35" s="191" t="s">
        <v>196</v>
      </c>
      <c r="D35" s="189"/>
      <c r="E35" s="190">
        <v>61.63</v>
      </c>
      <c r="F35" s="160"/>
      <c r="G35" s="160"/>
      <c r="H35" s="160"/>
      <c r="I35" s="160"/>
      <c r="J35" s="160"/>
      <c r="K35" s="160"/>
      <c r="L35" s="160"/>
      <c r="M35" s="160"/>
      <c r="N35" s="159"/>
      <c r="O35" s="159"/>
      <c r="P35" s="159"/>
      <c r="Q35" s="159"/>
      <c r="R35" s="160"/>
      <c r="S35" s="160"/>
      <c r="T35" s="160"/>
      <c r="U35" s="160"/>
      <c r="V35" s="160"/>
      <c r="W35" s="160"/>
      <c r="X35" s="160"/>
      <c r="Y35" s="160"/>
      <c r="Z35" s="150"/>
      <c r="AA35" s="150"/>
      <c r="AB35" s="150"/>
      <c r="AC35" s="150"/>
      <c r="AD35" s="150"/>
      <c r="AE35" s="150"/>
      <c r="AF35" s="150"/>
      <c r="AG35" s="150" t="s">
        <v>167</v>
      </c>
      <c r="AH35" s="150">
        <v>0</v>
      </c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ht="22.5" outlineLevel="1" x14ac:dyDescent="0.2">
      <c r="A36" s="171">
        <v>9</v>
      </c>
      <c r="B36" s="172" t="s">
        <v>197</v>
      </c>
      <c r="C36" s="185" t="s">
        <v>198</v>
      </c>
      <c r="D36" s="173" t="s">
        <v>117</v>
      </c>
      <c r="E36" s="174">
        <v>18.55</v>
      </c>
      <c r="F36" s="175"/>
      <c r="G36" s="176">
        <f>ROUND(E36*F36,2)</f>
        <v>0</v>
      </c>
      <c r="H36" s="161"/>
      <c r="I36" s="160">
        <f>ROUND(E36*H36,2)</f>
        <v>0</v>
      </c>
      <c r="J36" s="161"/>
      <c r="K36" s="160">
        <f>ROUND(E36*J36,2)</f>
        <v>0</v>
      </c>
      <c r="L36" s="160">
        <v>21</v>
      </c>
      <c r="M36" s="160">
        <f>G36*(1+L36/100)</f>
        <v>0</v>
      </c>
      <c r="N36" s="159">
        <v>1.7</v>
      </c>
      <c r="O36" s="159">
        <f>ROUND(E36*N36,2)</f>
        <v>31.54</v>
      </c>
      <c r="P36" s="159">
        <v>0</v>
      </c>
      <c r="Q36" s="159">
        <f>ROUND(E36*P36,2)</f>
        <v>0</v>
      </c>
      <c r="R36" s="160"/>
      <c r="S36" s="160" t="s">
        <v>164</v>
      </c>
      <c r="T36" s="160" t="s">
        <v>119</v>
      </c>
      <c r="U36" s="160">
        <v>0</v>
      </c>
      <c r="V36" s="160">
        <f>ROUND(E36*U36,2)</f>
        <v>0</v>
      </c>
      <c r="W36" s="160"/>
      <c r="X36" s="160" t="s">
        <v>120</v>
      </c>
      <c r="Y36" s="160" t="s">
        <v>121</v>
      </c>
      <c r="Z36" s="150"/>
      <c r="AA36" s="150"/>
      <c r="AB36" s="150"/>
      <c r="AC36" s="150"/>
      <c r="AD36" s="150"/>
      <c r="AE36" s="150"/>
      <c r="AF36" s="150"/>
      <c r="AG36" s="150" t="s">
        <v>165</v>
      </c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outlineLevel="2" x14ac:dyDescent="0.2">
      <c r="A37" s="157"/>
      <c r="B37" s="158"/>
      <c r="C37" s="191" t="s">
        <v>199</v>
      </c>
      <c r="D37" s="189"/>
      <c r="E37" s="190"/>
      <c r="F37" s="160"/>
      <c r="G37" s="160"/>
      <c r="H37" s="160"/>
      <c r="I37" s="160"/>
      <c r="J37" s="160"/>
      <c r="K37" s="160"/>
      <c r="L37" s="160"/>
      <c r="M37" s="160"/>
      <c r="N37" s="159"/>
      <c r="O37" s="159"/>
      <c r="P37" s="159"/>
      <c r="Q37" s="159"/>
      <c r="R37" s="160"/>
      <c r="S37" s="160"/>
      <c r="T37" s="160"/>
      <c r="U37" s="160"/>
      <c r="V37" s="160"/>
      <c r="W37" s="160"/>
      <c r="X37" s="160"/>
      <c r="Y37" s="160"/>
      <c r="Z37" s="150"/>
      <c r="AA37" s="150"/>
      <c r="AB37" s="150"/>
      <c r="AC37" s="150"/>
      <c r="AD37" s="150"/>
      <c r="AE37" s="150"/>
      <c r="AF37" s="150"/>
      <c r="AG37" s="150" t="s">
        <v>167</v>
      </c>
      <c r="AH37" s="150">
        <v>0</v>
      </c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3" x14ac:dyDescent="0.2">
      <c r="A38" s="157"/>
      <c r="B38" s="158"/>
      <c r="C38" s="191" t="s">
        <v>200</v>
      </c>
      <c r="D38" s="189"/>
      <c r="E38" s="190"/>
      <c r="F38" s="160"/>
      <c r="G38" s="160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60"/>
      <c r="Z38" s="150"/>
      <c r="AA38" s="150"/>
      <c r="AB38" s="150"/>
      <c r="AC38" s="150"/>
      <c r="AD38" s="150"/>
      <c r="AE38" s="150"/>
      <c r="AF38" s="150"/>
      <c r="AG38" s="150" t="s">
        <v>167</v>
      </c>
      <c r="AH38" s="150">
        <v>0</v>
      </c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outlineLevel="3" x14ac:dyDescent="0.2">
      <c r="A39" s="157"/>
      <c r="B39" s="158"/>
      <c r="C39" s="191" t="s">
        <v>201</v>
      </c>
      <c r="D39" s="189"/>
      <c r="E39" s="190">
        <v>18.55</v>
      </c>
      <c r="F39" s="160"/>
      <c r="G39" s="160"/>
      <c r="H39" s="160"/>
      <c r="I39" s="160"/>
      <c r="J39" s="160"/>
      <c r="K39" s="160"/>
      <c r="L39" s="160"/>
      <c r="M39" s="160"/>
      <c r="N39" s="159"/>
      <c r="O39" s="159"/>
      <c r="P39" s="159"/>
      <c r="Q39" s="159"/>
      <c r="R39" s="160"/>
      <c r="S39" s="160"/>
      <c r="T39" s="160"/>
      <c r="U39" s="160"/>
      <c r="V39" s="160"/>
      <c r="W39" s="160"/>
      <c r="X39" s="160"/>
      <c r="Y39" s="160"/>
      <c r="Z39" s="150"/>
      <c r="AA39" s="150"/>
      <c r="AB39" s="150"/>
      <c r="AC39" s="150"/>
      <c r="AD39" s="150"/>
      <c r="AE39" s="150"/>
      <c r="AF39" s="150"/>
      <c r="AG39" s="150" t="s">
        <v>167</v>
      </c>
      <c r="AH39" s="150">
        <v>0</v>
      </c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outlineLevel="1" x14ac:dyDescent="0.2">
      <c r="A40" s="171">
        <v>10</v>
      </c>
      <c r="B40" s="172" t="s">
        <v>202</v>
      </c>
      <c r="C40" s="185" t="s">
        <v>203</v>
      </c>
      <c r="D40" s="173" t="s">
        <v>124</v>
      </c>
      <c r="E40" s="174">
        <v>66.66</v>
      </c>
      <c r="F40" s="175"/>
      <c r="G40" s="176">
        <f>ROUND(E40*F40,2)</f>
        <v>0</v>
      </c>
      <c r="H40" s="161"/>
      <c r="I40" s="160">
        <f>ROUND(E40*H40,2)</f>
        <v>0</v>
      </c>
      <c r="J40" s="161"/>
      <c r="K40" s="160">
        <f>ROUND(E40*J40,2)</f>
        <v>0</v>
      </c>
      <c r="L40" s="160">
        <v>21</v>
      </c>
      <c r="M40" s="160">
        <f>G40*(1+L40/100)</f>
        <v>0</v>
      </c>
      <c r="N40" s="159">
        <v>0</v>
      </c>
      <c r="O40" s="159">
        <f>ROUND(E40*N40,2)</f>
        <v>0</v>
      </c>
      <c r="P40" s="159">
        <v>0</v>
      </c>
      <c r="Q40" s="159">
        <f>ROUND(E40*P40,2)</f>
        <v>0</v>
      </c>
      <c r="R40" s="160"/>
      <c r="S40" s="160" t="s">
        <v>164</v>
      </c>
      <c r="T40" s="160" t="s">
        <v>119</v>
      </c>
      <c r="U40" s="160">
        <v>0</v>
      </c>
      <c r="V40" s="160">
        <f>ROUND(E40*U40,2)</f>
        <v>0</v>
      </c>
      <c r="W40" s="160"/>
      <c r="X40" s="160" t="s">
        <v>120</v>
      </c>
      <c r="Y40" s="160" t="s">
        <v>121</v>
      </c>
      <c r="Z40" s="150"/>
      <c r="AA40" s="150"/>
      <c r="AB40" s="150"/>
      <c r="AC40" s="150"/>
      <c r="AD40" s="150"/>
      <c r="AE40" s="150"/>
      <c r="AF40" s="150"/>
      <c r="AG40" s="150" t="s">
        <v>165</v>
      </c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2" x14ac:dyDescent="0.2">
      <c r="A41" s="157"/>
      <c r="B41" s="158"/>
      <c r="C41" s="191" t="s">
        <v>204</v>
      </c>
      <c r="D41" s="189"/>
      <c r="E41" s="190"/>
      <c r="F41" s="160"/>
      <c r="G41" s="160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60"/>
      <c r="Z41" s="150"/>
      <c r="AA41" s="150"/>
      <c r="AB41" s="150"/>
      <c r="AC41" s="150"/>
      <c r="AD41" s="150"/>
      <c r="AE41" s="150"/>
      <c r="AF41" s="150"/>
      <c r="AG41" s="150" t="s">
        <v>167</v>
      </c>
      <c r="AH41" s="150">
        <v>0</v>
      </c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outlineLevel="3" x14ac:dyDescent="0.2">
      <c r="A42" s="157"/>
      <c r="B42" s="158"/>
      <c r="C42" s="191" t="s">
        <v>205</v>
      </c>
      <c r="D42" s="189"/>
      <c r="E42" s="190">
        <v>66.66</v>
      </c>
      <c r="F42" s="160"/>
      <c r="G42" s="160"/>
      <c r="H42" s="160"/>
      <c r="I42" s="160"/>
      <c r="J42" s="160"/>
      <c r="K42" s="160"/>
      <c r="L42" s="160"/>
      <c r="M42" s="160"/>
      <c r="N42" s="159"/>
      <c r="O42" s="159"/>
      <c r="P42" s="159"/>
      <c r="Q42" s="159"/>
      <c r="R42" s="160"/>
      <c r="S42" s="160"/>
      <c r="T42" s="160"/>
      <c r="U42" s="160"/>
      <c r="V42" s="160"/>
      <c r="W42" s="160"/>
      <c r="X42" s="160"/>
      <c r="Y42" s="160"/>
      <c r="Z42" s="150"/>
      <c r="AA42" s="150"/>
      <c r="AB42" s="150"/>
      <c r="AC42" s="150"/>
      <c r="AD42" s="150"/>
      <c r="AE42" s="150"/>
      <c r="AF42" s="150"/>
      <c r="AG42" s="150" t="s">
        <v>167</v>
      </c>
      <c r="AH42" s="150">
        <v>0</v>
      </c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outlineLevel="1" x14ac:dyDescent="0.2">
      <c r="A43" s="171">
        <v>11</v>
      </c>
      <c r="B43" s="172" t="s">
        <v>206</v>
      </c>
      <c r="C43" s="185" t="s">
        <v>207</v>
      </c>
      <c r="D43" s="173" t="s">
        <v>124</v>
      </c>
      <c r="E43" s="174">
        <v>180.8</v>
      </c>
      <c r="F43" s="175"/>
      <c r="G43" s="176">
        <f>ROUND(E43*F43,2)</f>
        <v>0</v>
      </c>
      <c r="H43" s="161"/>
      <c r="I43" s="160">
        <f>ROUND(E43*H43,2)</f>
        <v>0</v>
      </c>
      <c r="J43" s="161"/>
      <c r="K43" s="160">
        <f>ROUND(E43*J43,2)</f>
        <v>0</v>
      </c>
      <c r="L43" s="160">
        <v>21</v>
      </c>
      <c r="M43" s="160">
        <f>G43*(1+L43/100)</f>
        <v>0</v>
      </c>
      <c r="N43" s="159">
        <v>0</v>
      </c>
      <c r="O43" s="159">
        <f>ROUND(E43*N43,2)</f>
        <v>0</v>
      </c>
      <c r="P43" s="159">
        <v>0</v>
      </c>
      <c r="Q43" s="159">
        <f>ROUND(E43*P43,2)</f>
        <v>0</v>
      </c>
      <c r="R43" s="160"/>
      <c r="S43" s="160" t="s">
        <v>164</v>
      </c>
      <c r="T43" s="160" t="s">
        <v>119</v>
      </c>
      <c r="U43" s="160">
        <v>0</v>
      </c>
      <c r="V43" s="160">
        <f>ROUND(E43*U43,2)</f>
        <v>0</v>
      </c>
      <c r="W43" s="160"/>
      <c r="X43" s="160" t="s">
        <v>120</v>
      </c>
      <c r="Y43" s="160" t="s">
        <v>121</v>
      </c>
      <c r="Z43" s="150"/>
      <c r="AA43" s="150"/>
      <c r="AB43" s="150"/>
      <c r="AC43" s="150"/>
      <c r="AD43" s="150"/>
      <c r="AE43" s="150"/>
      <c r="AF43" s="150"/>
      <c r="AG43" s="150" t="s">
        <v>165</v>
      </c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</row>
    <row r="44" spans="1:60" outlineLevel="2" x14ac:dyDescent="0.2">
      <c r="A44" s="157"/>
      <c r="B44" s="158"/>
      <c r="C44" s="191" t="s">
        <v>208</v>
      </c>
      <c r="D44" s="189"/>
      <c r="E44" s="190"/>
      <c r="F44" s="160"/>
      <c r="G44" s="160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60"/>
      <c r="Z44" s="150"/>
      <c r="AA44" s="150"/>
      <c r="AB44" s="150"/>
      <c r="AC44" s="150"/>
      <c r="AD44" s="150"/>
      <c r="AE44" s="150"/>
      <c r="AF44" s="150"/>
      <c r="AG44" s="150" t="s">
        <v>167</v>
      </c>
      <c r="AH44" s="150">
        <v>0</v>
      </c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3" x14ac:dyDescent="0.2">
      <c r="A45" s="157"/>
      <c r="B45" s="158"/>
      <c r="C45" s="191" t="s">
        <v>209</v>
      </c>
      <c r="D45" s="189"/>
      <c r="E45" s="190"/>
      <c r="F45" s="160"/>
      <c r="G45" s="160"/>
      <c r="H45" s="160"/>
      <c r="I45" s="160"/>
      <c r="J45" s="160"/>
      <c r="K45" s="160"/>
      <c r="L45" s="160"/>
      <c r="M45" s="160"/>
      <c r="N45" s="159"/>
      <c r="O45" s="159"/>
      <c r="P45" s="159"/>
      <c r="Q45" s="159"/>
      <c r="R45" s="160"/>
      <c r="S45" s="160"/>
      <c r="T45" s="160"/>
      <c r="U45" s="160"/>
      <c r="V45" s="160"/>
      <c r="W45" s="160"/>
      <c r="X45" s="160"/>
      <c r="Y45" s="160"/>
      <c r="Z45" s="150"/>
      <c r="AA45" s="150"/>
      <c r="AB45" s="150"/>
      <c r="AC45" s="150"/>
      <c r="AD45" s="150"/>
      <c r="AE45" s="150"/>
      <c r="AF45" s="150"/>
      <c r="AG45" s="150" t="s">
        <v>167</v>
      </c>
      <c r="AH45" s="150">
        <v>0</v>
      </c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outlineLevel="3" x14ac:dyDescent="0.2">
      <c r="A46" s="157"/>
      <c r="B46" s="158"/>
      <c r="C46" s="191" t="s">
        <v>210</v>
      </c>
      <c r="D46" s="189"/>
      <c r="E46" s="190"/>
      <c r="F46" s="160"/>
      <c r="G46" s="160"/>
      <c r="H46" s="160"/>
      <c r="I46" s="160"/>
      <c r="J46" s="160"/>
      <c r="K46" s="160"/>
      <c r="L46" s="160"/>
      <c r="M46" s="160"/>
      <c r="N46" s="159"/>
      <c r="O46" s="159"/>
      <c r="P46" s="159"/>
      <c r="Q46" s="159"/>
      <c r="R46" s="160"/>
      <c r="S46" s="160"/>
      <c r="T46" s="160"/>
      <c r="U46" s="160"/>
      <c r="V46" s="160"/>
      <c r="W46" s="160"/>
      <c r="X46" s="160"/>
      <c r="Y46" s="160"/>
      <c r="Z46" s="150"/>
      <c r="AA46" s="150"/>
      <c r="AB46" s="150"/>
      <c r="AC46" s="150"/>
      <c r="AD46" s="150"/>
      <c r="AE46" s="150"/>
      <c r="AF46" s="150"/>
      <c r="AG46" s="150" t="s">
        <v>167</v>
      </c>
      <c r="AH46" s="150">
        <v>0</v>
      </c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outlineLevel="3" x14ac:dyDescent="0.2">
      <c r="A47" s="157"/>
      <c r="B47" s="158"/>
      <c r="C47" s="191" t="s">
        <v>211</v>
      </c>
      <c r="D47" s="189"/>
      <c r="E47" s="190">
        <v>180.8</v>
      </c>
      <c r="F47" s="160"/>
      <c r="G47" s="160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60"/>
      <c r="Z47" s="150"/>
      <c r="AA47" s="150"/>
      <c r="AB47" s="150"/>
      <c r="AC47" s="150"/>
      <c r="AD47" s="150"/>
      <c r="AE47" s="150"/>
      <c r="AF47" s="150"/>
      <c r="AG47" s="150" t="s">
        <v>167</v>
      </c>
      <c r="AH47" s="150">
        <v>0</v>
      </c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x14ac:dyDescent="0.2">
      <c r="A48" s="164" t="s">
        <v>114</v>
      </c>
      <c r="B48" s="165" t="s">
        <v>60</v>
      </c>
      <c r="C48" s="183" t="s">
        <v>61</v>
      </c>
      <c r="D48" s="166"/>
      <c r="E48" s="167"/>
      <c r="F48" s="168"/>
      <c r="G48" s="169">
        <f>SUMIF(AG49:AG63,"&lt;&gt;NOR",G49:G63)</f>
        <v>0</v>
      </c>
      <c r="H48" s="163"/>
      <c r="I48" s="163">
        <f>SUM(I49:I63)</f>
        <v>0</v>
      </c>
      <c r="J48" s="163"/>
      <c r="K48" s="163">
        <f>SUM(K49:K63)</f>
        <v>0</v>
      </c>
      <c r="L48" s="163"/>
      <c r="M48" s="163">
        <f>SUM(M49:M63)</f>
        <v>0</v>
      </c>
      <c r="N48" s="162"/>
      <c r="O48" s="162">
        <f>SUM(O49:O63)</f>
        <v>0</v>
      </c>
      <c r="P48" s="162"/>
      <c r="Q48" s="162">
        <f>SUM(Q49:Q63)</f>
        <v>0</v>
      </c>
      <c r="R48" s="163"/>
      <c r="S48" s="163"/>
      <c r="T48" s="163"/>
      <c r="U48" s="163"/>
      <c r="V48" s="163">
        <f>SUM(V49:V63)</f>
        <v>0</v>
      </c>
      <c r="W48" s="163"/>
      <c r="X48" s="163"/>
      <c r="Y48" s="163"/>
      <c r="AG48" t="s">
        <v>115</v>
      </c>
    </row>
    <row r="49" spans="1:60" ht="22.5" outlineLevel="1" x14ac:dyDescent="0.2">
      <c r="A49" s="171">
        <v>12</v>
      </c>
      <c r="B49" s="172" t="s">
        <v>212</v>
      </c>
      <c r="C49" s="185" t="s">
        <v>213</v>
      </c>
      <c r="D49" s="173" t="s">
        <v>117</v>
      </c>
      <c r="E49" s="174">
        <v>47.285789999999999</v>
      </c>
      <c r="F49" s="175"/>
      <c r="G49" s="176">
        <f>ROUND(E49*F49,2)</f>
        <v>0</v>
      </c>
      <c r="H49" s="161"/>
      <c r="I49" s="160">
        <f>ROUND(E49*H49,2)</f>
        <v>0</v>
      </c>
      <c r="J49" s="161"/>
      <c r="K49" s="160">
        <f>ROUND(E49*J49,2)</f>
        <v>0</v>
      </c>
      <c r="L49" s="160">
        <v>21</v>
      </c>
      <c r="M49" s="160">
        <f>G49*(1+L49/100)</f>
        <v>0</v>
      </c>
      <c r="N49" s="159">
        <v>0</v>
      </c>
      <c r="O49" s="159">
        <f>ROUND(E49*N49,2)</f>
        <v>0</v>
      </c>
      <c r="P49" s="159">
        <v>0</v>
      </c>
      <c r="Q49" s="159">
        <f>ROUND(E49*P49,2)</f>
        <v>0</v>
      </c>
      <c r="R49" s="160"/>
      <c r="S49" s="160" t="s">
        <v>164</v>
      </c>
      <c r="T49" s="160" t="s">
        <v>119</v>
      </c>
      <c r="U49" s="160">
        <v>0</v>
      </c>
      <c r="V49" s="160">
        <f>ROUND(E49*U49,2)</f>
        <v>0</v>
      </c>
      <c r="W49" s="160"/>
      <c r="X49" s="160" t="s">
        <v>120</v>
      </c>
      <c r="Y49" s="160" t="s">
        <v>121</v>
      </c>
      <c r="Z49" s="150"/>
      <c r="AA49" s="150"/>
      <c r="AB49" s="150"/>
      <c r="AC49" s="150"/>
      <c r="AD49" s="150"/>
      <c r="AE49" s="150"/>
      <c r="AF49" s="150"/>
      <c r="AG49" s="150" t="s">
        <v>165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outlineLevel="2" x14ac:dyDescent="0.2">
      <c r="A50" s="157"/>
      <c r="B50" s="158"/>
      <c r="C50" s="191" t="s">
        <v>175</v>
      </c>
      <c r="D50" s="189"/>
      <c r="E50" s="190"/>
      <c r="F50" s="160"/>
      <c r="G50" s="160"/>
      <c r="H50" s="160"/>
      <c r="I50" s="160"/>
      <c r="J50" s="160"/>
      <c r="K50" s="160"/>
      <c r="L50" s="160"/>
      <c r="M50" s="160"/>
      <c r="N50" s="159"/>
      <c r="O50" s="159"/>
      <c r="P50" s="159"/>
      <c r="Q50" s="159"/>
      <c r="R50" s="160"/>
      <c r="S50" s="160"/>
      <c r="T50" s="160"/>
      <c r="U50" s="160"/>
      <c r="V50" s="160"/>
      <c r="W50" s="160"/>
      <c r="X50" s="160"/>
      <c r="Y50" s="160"/>
      <c r="Z50" s="150"/>
      <c r="AA50" s="150"/>
      <c r="AB50" s="150"/>
      <c r="AC50" s="150"/>
      <c r="AD50" s="150"/>
      <c r="AE50" s="150"/>
      <c r="AF50" s="150"/>
      <c r="AG50" s="150" t="s">
        <v>167</v>
      </c>
      <c r="AH50" s="150">
        <v>0</v>
      </c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3" x14ac:dyDescent="0.2">
      <c r="A51" s="157"/>
      <c r="B51" s="158"/>
      <c r="C51" s="191" t="s">
        <v>182</v>
      </c>
      <c r="D51" s="189"/>
      <c r="E51" s="190"/>
      <c r="F51" s="160"/>
      <c r="G51" s="160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60"/>
      <c r="Z51" s="150"/>
      <c r="AA51" s="150"/>
      <c r="AB51" s="150"/>
      <c r="AC51" s="150"/>
      <c r="AD51" s="150"/>
      <c r="AE51" s="150"/>
      <c r="AF51" s="150"/>
      <c r="AG51" s="150" t="s">
        <v>167</v>
      </c>
      <c r="AH51" s="150">
        <v>0</v>
      </c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outlineLevel="3" x14ac:dyDescent="0.2">
      <c r="A52" s="157"/>
      <c r="B52" s="158"/>
      <c r="C52" s="191" t="s">
        <v>214</v>
      </c>
      <c r="D52" s="189"/>
      <c r="E52" s="190"/>
      <c r="F52" s="160"/>
      <c r="G52" s="160"/>
      <c r="H52" s="160"/>
      <c r="I52" s="160"/>
      <c r="J52" s="160"/>
      <c r="K52" s="160"/>
      <c r="L52" s="160"/>
      <c r="M52" s="160"/>
      <c r="N52" s="159"/>
      <c r="O52" s="159"/>
      <c r="P52" s="159"/>
      <c r="Q52" s="159"/>
      <c r="R52" s="160"/>
      <c r="S52" s="160"/>
      <c r="T52" s="160"/>
      <c r="U52" s="160"/>
      <c r="V52" s="160"/>
      <c r="W52" s="160"/>
      <c r="X52" s="160"/>
      <c r="Y52" s="160"/>
      <c r="Z52" s="150"/>
      <c r="AA52" s="150"/>
      <c r="AB52" s="150"/>
      <c r="AC52" s="150"/>
      <c r="AD52" s="150"/>
      <c r="AE52" s="150"/>
      <c r="AF52" s="150"/>
      <c r="AG52" s="150" t="s">
        <v>167</v>
      </c>
      <c r="AH52" s="150">
        <v>0</v>
      </c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outlineLevel="3" x14ac:dyDescent="0.2">
      <c r="A53" s="157"/>
      <c r="B53" s="158"/>
      <c r="C53" s="191" t="s">
        <v>190</v>
      </c>
      <c r="D53" s="189"/>
      <c r="E53" s="190"/>
      <c r="F53" s="160"/>
      <c r="G53" s="160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60"/>
      <c r="Z53" s="150"/>
      <c r="AA53" s="150"/>
      <c r="AB53" s="150"/>
      <c r="AC53" s="150"/>
      <c r="AD53" s="150"/>
      <c r="AE53" s="150"/>
      <c r="AF53" s="150"/>
      <c r="AG53" s="150" t="s">
        <v>167</v>
      </c>
      <c r="AH53" s="150">
        <v>0</v>
      </c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outlineLevel="3" x14ac:dyDescent="0.2">
      <c r="A54" s="157"/>
      <c r="B54" s="158"/>
      <c r="C54" s="191" t="s">
        <v>215</v>
      </c>
      <c r="D54" s="189"/>
      <c r="E54" s="190">
        <v>47.29</v>
      </c>
      <c r="F54" s="160"/>
      <c r="G54" s="160"/>
      <c r="H54" s="160"/>
      <c r="I54" s="160"/>
      <c r="J54" s="160"/>
      <c r="K54" s="160"/>
      <c r="L54" s="160"/>
      <c r="M54" s="160"/>
      <c r="N54" s="159"/>
      <c r="O54" s="159"/>
      <c r="P54" s="159"/>
      <c r="Q54" s="159"/>
      <c r="R54" s="160"/>
      <c r="S54" s="160"/>
      <c r="T54" s="160"/>
      <c r="U54" s="160"/>
      <c r="V54" s="160"/>
      <c r="W54" s="160"/>
      <c r="X54" s="160"/>
      <c r="Y54" s="160"/>
      <c r="Z54" s="150"/>
      <c r="AA54" s="150"/>
      <c r="AB54" s="150"/>
      <c r="AC54" s="150"/>
      <c r="AD54" s="150"/>
      <c r="AE54" s="150"/>
      <c r="AF54" s="150"/>
      <c r="AG54" s="150" t="s">
        <v>167</v>
      </c>
      <c r="AH54" s="150">
        <v>0</v>
      </c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ht="22.5" outlineLevel="1" x14ac:dyDescent="0.2">
      <c r="A55" s="171">
        <v>13</v>
      </c>
      <c r="B55" s="172" t="s">
        <v>216</v>
      </c>
      <c r="C55" s="185" t="s">
        <v>217</v>
      </c>
      <c r="D55" s="173" t="s">
        <v>117</v>
      </c>
      <c r="E55" s="174">
        <v>47.285789999999999</v>
      </c>
      <c r="F55" s="175"/>
      <c r="G55" s="176">
        <f>ROUND(E55*F55,2)</f>
        <v>0</v>
      </c>
      <c r="H55" s="161"/>
      <c r="I55" s="160">
        <f>ROUND(E55*H55,2)</f>
        <v>0</v>
      </c>
      <c r="J55" s="161"/>
      <c r="K55" s="160">
        <f>ROUND(E55*J55,2)</f>
        <v>0</v>
      </c>
      <c r="L55" s="160">
        <v>21</v>
      </c>
      <c r="M55" s="160">
        <f>G55*(1+L55/100)</f>
        <v>0</v>
      </c>
      <c r="N55" s="159">
        <v>0</v>
      </c>
      <c r="O55" s="159">
        <f>ROUND(E55*N55,2)</f>
        <v>0</v>
      </c>
      <c r="P55" s="159">
        <v>0</v>
      </c>
      <c r="Q55" s="159">
        <f>ROUND(E55*P55,2)</f>
        <v>0</v>
      </c>
      <c r="R55" s="160"/>
      <c r="S55" s="160" t="s">
        <v>164</v>
      </c>
      <c r="T55" s="160" t="s">
        <v>119</v>
      </c>
      <c r="U55" s="160">
        <v>0</v>
      </c>
      <c r="V55" s="160">
        <f>ROUND(E55*U55,2)</f>
        <v>0</v>
      </c>
      <c r="W55" s="160"/>
      <c r="X55" s="160" t="s">
        <v>120</v>
      </c>
      <c r="Y55" s="160" t="s">
        <v>121</v>
      </c>
      <c r="Z55" s="150"/>
      <c r="AA55" s="150"/>
      <c r="AB55" s="150"/>
      <c r="AC55" s="150"/>
      <c r="AD55" s="150"/>
      <c r="AE55" s="150"/>
      <c r="AF55" s="150"/>
      <c r="AG55" s="150" t="s">
        <v>165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outlineLevel="2" x14ac:dyDescent="0.2">
      <c r="A56" s="157"/>
      <c r="B56" s="158"/>
      <c r="C56" s="191" t="s">
        <v>218</v>
      </c>
      <c r="D56" s="189"/>
      <c r="E56" s="190"/>
      <c r="F56" s="160"/>
      <c r="G56" s="160"/>
      <c r="H56" s="160"/>
      <c r="I56" s="160"/>
      <c r="J56" s="160"/>
      <c r="K56" s="160"/>
      <c r="L56" s="160"/>
      <c r="M56" s="160"/>
      <c r="N56" s="159"/>
      <c r="O56" s="159"/>
      <c r="P56" s="159"/>
      <c r="Q56" s="159"/>
      <c r="R56" s="160"/>
      <c r="S56" s="160"/>
      <c r="T56" s="160"/>
      <c r="U56" s="160"/>
      <c r="V56" s="160"/>
      <c r="W56" s="160"/>
      <c r="X56" s="160"/>
      <c r="Y56" s="160"/>
      <c r="Z56" s="150"/>
      <c r="AA56" s="150"/>
      <c r="AB56" s="150"/>
      <c r="AC56" s="150"/>
      <c r="AD56" s="150"/>
      <c r="AE56" s="150"/>
      <c r="AF56" s="150"/>
      <c r="AG56" s="150" t="s">
        <v>167</v>
      </c>
      <c r="AH56" s="150">
        <v>0</v>
      </c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outlineLevel="3" x14ac:dyDescent="0.2">
      <c r="A57" s="157"/>
      <c r="B57" s="158"/>
      <c r="C57" s="191" t="s">
        <v>215</v>
      </c>
      <c r="D57" s="189"/>
      <c r="E57" s="190">
        <v>47.29</v>
      </c>
      <c r="F57" s="160"/>
      <c r="G57" s="160"/>
      <c r="H57" s="160"/>
      <c r="I57" s="160"/>
      <c r="J57" s="160"/>
      <c r="K57" s="160"/>
      <c r="L57" s="160"/>
      <c r="M57" s="160"/>
      <c r="N57" s="159"/>
      <c r="O57" s="159"/>
      <c r="P57" s="159"/>
      <c r="Q57" s="159"/>
      <c r="R57" s="160"/>
      <c r="S57" s="160"/>
      <c r="T57" s="160"/>
      <c r="U57" s="160"/>
      <c r="V57" s="160"/>
      <c r="W57" s="160"/>
      <c r="X57" s="160"/>
      <c r="Y57" s="160"/>
      <c r="Z57" s="150"/>
      <c r="AA57" s="150"/>
      <c r="AB57" s="150"/>
      <c r="AC57" s="150"/>
      <c r="AD57" s="150"/>
      <c r="AE57" s="150"/>
      <c r="AF57" s="150"/>
      <c r="AG57" s="150" t="s">
        <v>167</v>
      </c>
      <c r="AH57" s="150">
        <v>0</v>
      </c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outlineLevel="1" x14ac:dyDescent="0.2">
      <c r="A58" s="171">
        <v>14</v>
      </c>
      <c r="B58" s="172" t="s">
        <v>219</v>
      </c>
      <c r="C58" s="185" t="s">
        <v>220</v>
      </c>
      <c r="D58" s="173" t="s">
        <v>117</v>
      </c>
      <c r="E58" s="174">
        <v>47.285789999999999</v>
      </c>
      <c r="F58" s="175"/>
      <c r="G58" s="176">
        <f>ROUND(E58*F58,2)</f>
        <v>0</v>
      </c>
      <c r="H58" s="161"/>
      <c r="I58" s="160">
        <f>ROUND(E58*H58,2)</f>
        <v>0</v>
      </c>
      <c r="J58" s="161"/>
      <c r="K58" s="160">
        <f>ROUND(E58*J58,2)</f>
        <v>0</v>
      </c>
      <c r="L58" s="160">
        <v>21</v>
      </c>
      <c r="M58" s="160">
        <f>G58*(1+L58/100)</f>
        <v>0</v>
      </c>
      <c r="N58" s="159">
        <v>0</v>
      </c>
      <c r="O58" s="159">
        <f>ROUND(E58*N58,2)</f>
        <v>0</v>
      </c>
      <c r="P58" s="159">
        <v>0</v>
      </c>
      <c r="Q58" s="159">
        <f>ROUND(E58*P58,2)</f>
        <v>0</v>
      </c>
      <c r="R58" s="160"/>
      <c r="S58" s="160" t="s">
        <v>164</v>
      </c>
      <c r="T58" s="160" t="s">
        <v>119</v>
      </c>
      <c r="U58" s="160">
        <v>0</v>
      </c>
      <c r="V58" s="160">
        <f>ROUND(E58*U58,2)</f>
        <v>0</v>
      </c>
      <c r="W58" s="160"/>
      <c r="X58" s="160" t="s">
        <v>120</v>
      </c>
      <c r="Y58" s="160" t="s">
        <v>121</v>
      </c>
      <c r="Z58" s="150"/>
      <c r="AA58" s="150"/>
      <c r="AB58" s="150"/>
      <c r="AC58" s="150"/>
      <c r="AD58" s="150"/>
      <c r="AE58" s="150"/>
      <c r="AF58" s="150"/>
      <c r="AG58" s="150" t="s">
        <v>165</v>
      </c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outlineLevel="2" x14ac:dyDescent="0.2">
      <c r="A59" s="157"/>
      <c r="B59" s="158"/>
      <c r="C59" s="191" t="s">
        <v>218</v>
      </c>
      <c r="D59" s="189"/>
      <c r="E59" s="190"/>
      <c r="F59" s="160"/>
      <c r="G59" s="160"/>
      <c r="H59" s="160"/>
      <c r="I59" s="160"/>
      <c r="J59" s="160"/>
      <c r="K59" s="160"/>
      <c r="L59" s="160"/>
      <c r="M59" s="160"/>
      <c r="N59" s="159"/>
      <c r="O59" s="159"/>
      <c r="P59" s="159"/>
      <c r="Q59" s="159"/>
      <c r="R59" s="160"/>
      <c r="S59" s="160"/>
      <c r="T59" s="160"/>
      <c r="U59" s="160"/>
      <c r="V59" s="160"/>
      <c r="W59" s="160"/>
      <c r="X59" s="160"/>
      <c r="Y59" s="160"/>
      <c r="Z59" s="150"/>
      <c r="AA59" s="150"/>
      <c r="AB59" s="150"/>
      <c r="AC59" s="150"/>
      <c r="AD59" s="150"/>
      <c r="AE59" s="150"/>
      <c r="AF59" s="150"/>
      <c r="AG59" s="150" t="s">
        <v>167</v>
      </c>
      <c r="AH59" s="150">
        <v>0</v>
      </c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</row>
    <row r="60" spans="1:60" outlineLevel="3" x14ac:dyDescent="0.2">
      <c r="A60" s="157"/>
      <c r="B60" s="158"/>
      <c r="C60" s="191" t="s">
        <v>215</v>
      </c>
      <c r="D60" s="189"/>
      <c r="E60" s="190">
        <v>47.29</v>
      </c>
      <c r="F60" s="160"/>
      <c r="G60" s="160"/>
      <c r="H60" s="160"/>
      <c r="I60" s="160"/>
      <c r="J60" s="160"/>
      <c r="K60" s="160"/>
      <c r="L60" s="160"/>
      <c r="M60" s="160"/>
      <c r="N60" s="159"/>
      <c r="O60" s="159"/>
      <c r="P60" s="159"/>
      <c r="Q60" s="159"/>
      <c r="R60" s="160"/>
      <c r="S60" s="160"/>
      <c r="T60" s="160"/>
      <c r="U60" s="160"/>
      <c r="V60" s="160"/>
      <c r="W60" s="160"/>
      <c r="X60" s="160"/>
      <c r="Y60" s="160"/>
      <c r="Z60" s="150"/>
      <c r="AA60" s="150"/>
      <c r="AB60" s="150"/>
      <c r="AC60" s="150"/>
      <c r="AD60" s="150"/>
      <c r="AE60" s="150"/>
      <c r="AF60" s="150"/>
      <c r="AG60" s="150" t="s">
        <v>167</v>
      </c>
      <c r="AH60" s="150">
        <v>0</v>
      </c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ht="22.5" outlineLevel="1" x14ac:dyDescent="0.2">
      <c r="A61" s="171">
        <v>15</v>
      </c>
      <c r="B61" s="172" t="s">
        <v>221</v>
      </c>
      <c r="C61" s="185" t="s">
        <v>222</v>
      </c>
      <c r="D61" s="173" t="s">
        <v>223</v>
      </c>
      <c r="E61" s="174">
        <v>85.114419999999996</v>
      </c>
      <c r="F61" s="175"/>
      <c r="G61" s="176">
        <f>ROUND(E61*F61,2)</f>
        <v>0</v>
      </c>
      <c r="H61" s="161"/>
      <c r="I61" s="160">
        <f>ROUND(E61*H61,2)</f>
        <v>0</v>
      </c>
      <c r="J61" s="161"/>
      <c r="K61" s="160">
        <f>ROUND(E61*J61,2)</f>
        <v>0</v>
      </c>
      <c r="L61" s="160">
        <v>21</v>
      </c>
      <c r="M61" s="160">
        <f>G61*(1+L61/100)</f>
        <v>0</v>
      </c>
      <c r="N61" s="159">
        <v>0</v>
      </c>
      <c r="O61" s="159">
        <f>ROUND(E61*N61,2)</f>
        <v>0</v>
      </c>
      <c r="P61" s="159">
        <v>0</v>
      </c>
      <c r="Q61" s="159">
        <f>ROUND(E61*P61,2)</f>
        <v>0</v>
      </c>
      <c r="R61" s="160"/>
      <c r="S61" s="160" t="s">
        <v>164</v>
      </c>
      <c r="T61" s="160" t="s">
        <v>119</v>
      </c>
      <c r="U61" s="160">
        <v>0</v>
      </c>
      <c r="V61" s="160">
        <f>ROUND(E61*U61,2)</f>
        <v>0</v>
      </c>
      <c r="W61" s="160"/>
      <c r="X61" s="160" t="s">
        <v>120</v>
      </c>
      <c r="Y61" s="160" t="s">
        <v>121</v>
      </c>
      <c r="Z61" s="150"/>
      <c r="AA61" s="150"/>
      <c r="AB61" s="150"/>
      <c r="AC61" s="150"/>
      <c r="AD61" s="150"/>
      <c r="AE61" s="150"/>
      <c r="AF61" s="150"/>
      <c r="AG61" s="150" t="s">
        <v>165</v>
      </c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outlineLevel="2" x14ac:dyDescent="0.2">
      <c r="A62" s="157"/>
      <c r="B62" s="158"/>
      <c r="C62" s="191" t="s">
        <v>224</v>
      </c>
      <c r="D62" s="189"/>
      <c r="E62" s="190"/>
      <c r="F62" s="160"/>
      <c r="G62" s="160"/>
      <c r="H62" s="160"/>
      <c r="I62" s="160"/>
      <c r="J62" s="160"/>
      <c r="K62" s="160"/>
      <c r="L62" s="160"/>
      <c r="M62" s="160"/>
      <c r="N62" s="159"/>
      <c r="O62" s="159"/>
      <c r="P62" s="159"/>
      <c r="Q62" s="159"/>
      <c r="R62" s="160"/>
      <c r="S62" s="160"/>
      <c r="T62" s="160"/>
      <c r="U62" s="160"/>
      <c r="V62" s="160"/>
      <c r="W62" s="160"/>
      <c r="X62" s="160"/>
      <c r="Y62" s="160"/>
      <c r="Z62" s="150"/>
      <c r="AA62" s="150"/>
      <c r="AB62" s="150"/>
      <c r="AC62" s="150"/>
      <c r="AD62" s="150"/>
      <c r="AE62" s="150"/>
      <c r="AF62" s="150"/>
      <c r="AG62" s="150" t="s">
        <v>167</v>
      </c>
      <c r="AH62" s="150">
        <v>0</v>
      </c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outlineLevel="3" x14ac:dyDescent="0.2">
      <c r="A63" s="157"/>
      <c r="B63" s="158"/>
      <c r="C63" s="191" t="s">
        <v>225</v>
      </c>
      <c r="D63" s="189"/>
      <c r="E63" s="190">
        <v>85.11</v>
      </c>
      <c r="F63" s="160"/>
      <c r="G63" s="160"/>
      <c r="H63" s="160"/>
      <c r="I63" s="160"/>
      <c r="J63" s="160"/>
      <c r="K63" s="160"/>
      <c r="L63" s="160"/>
      <c r="M63" s="160"/>
      <c r="N63" s="159"/>
      <c r="O63" s="159"/>
      <c r="P63" s="159"/>
      <c r="Q63" s="159"/>
      <c r="R63" s="160"/>
      <c r="S63" s="160"/>
      <c r="T63" s="160"/>
      <c r="U63" s="160"/>
      <c r="V63" s="160"/>
      <c r="W63" s="160"/>
      <c r="X63" s="160"/>
      <c r="Y63" s="160"/>
      <c r="Z63" s="150"/>
      <c r="AA63" s="150"/>
      <c r="AB63" s="150"/>
      <c r="AC63" s="150"/>
      <c r="AD63" s="150"/>
      <c r="AE63" s="150"/>
      <c r="AF63" s="150"/>
      <c r="AG63" s="150" t="s">
        <v>167</v>
      </c>
      <c r="AH63" s="150">
        <v>0</v>
      </c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x14ac:dyDescent="0.2">
      <c r="A64" s="164" t="s">
        <v>114</v>
      </c>
      <c r="B64" s="165" t="s">
        <v>62</v>
      </c>
      <c r="C64" s="183" t="s">
        <v>63</v>
      </c>
      <c r="D64" s="166"/>
      <c r="E64" s="167"/>
      <c r="F64" s="168"/>
      <c r="G64" s="169">
        <f>SUMIF(AG65:AG111,"&lt;&gt;NOR",G65:G111)</f>
        <v>0</v>
      </c>
      <c r="H64" s="163"/>
      <c r="I64" s="163">
        <f>SUM(I65:I111)</f>
        <v>0</v>
      </c>
      <c r="J64" s="163"/>
      <c r="K64" s="163">
        <f>SUM(K65:K111)</f>
        <v>0</v>
      </c>
      <c r="L64" s="163"/>
      <c r="M64" s="163">
        <f>SUM(M65:M111)</f>
        <v>0</v>
      </c>
      <c r="N64" s="162"/>
      <c r="O64" s="162">
        <f>SUM(O65:O111)</f>
        <v>83.84</v>
      </c>
      <c r="P64" s="162"/>
      <c r="Q64" s="162">
        <f>SUM(Q65:Q111)</f>
        <v>0</v>
      </c>
      <c r="R64" s="163"/>
      <c r="S64" s="163"/>
      <c r="T64" s="163"/>
      <c r="U64" s="163"/>
      <c r="V64" s="163">
        <f>SUM(V65:V111)</f>
        <v>0</v>
      </c>
      <c r="W64" s="163"/>
      <c r="X64" s="163"/>
      <c r="Y64" s="163"/>
      <c r="AG64" t="s">
        <v>115</v>
      </c>
    </row>
    <row r="65" spans="1:60" ht="22.5" outlineLevel="1" x14ac:dyDescent="0.2">
      <c r="A65" s="171">
        <v>16</v>
      </c>
      <c r="B65" s="172" t="s">
        <v>226</v>
      </c>
      <c r="C65" s="185" t="s">
        <v>227</v>
      </c>
      <c r="D65" s="173" t="s">
        <v>228</v>
      </c>
      <c r="E65" s="174">
        <v>50.1</v>
      </c>
      <c r="F65" s="175"/>
      <c r="G65" s="176">
        <f>ROUND(E65*F65,2)</f>
        <v>0</v>
      </c>
      <c r="H65" s="161"/>
      <c r="I65" s="160">
        <f>ROUND(E65*H65,2)</f>
        <v>0</v>
      </c>
      <c r="J65" s="161"/>
      <c r="K65" s="160">
        <f>ROUND(E65*J65,2)</f>
        <v>0</v>
      </c>
      <c r="L65" s="160">
        <v>21</v>
      </c>
      <c r="M65" s="160">
        <f>G65*(1+L65/100)</f>
        <v>0</v>
      </c>
      <c r="N65" s="159">
        <v>0</v>
      </c>
      <c r="O65" s="159">
        <f>ROUND(E65*N65,2)</f>
        <v>0</v>
      </c>
      <c r="P65" s="159">
        <v>0</v>
      </c>
      <c r="Q65" s="159">
        <f>ROUND(E65*P65,2)</f>
        <v>0</v>
      </c>
      <c r="R65" s="160"/>
      <c r="S65" s="160" t="s">
        <v>164</v>
      </c>
      <c r="T65" s="160" t="s">
        <v>119</v>
      </c>
      <c r="U65" s="160">
        <v>0</v>
      </c>
      <c r="V65" s="160">
        <f>ROUND(E65*U65,2)</f>
        <v>0</v>
      </c>
      <c r="W65" s="160"/>
      <c r="X65" s="160" t="s">
        <v>120</v>
      </c>
      <c r="Y65" s="160" t="s">
        <v>121</v>
      </c>
      <c r="Z65" s="150"/>
      <c r="AA65" s="150"/>
      <c r="AB65" s="150"/>
      <c r="AC65" s="150"/>
      <c r="AD65" s="150"/>
      <c r="AE65" s="150"/>
      <c r="AF65" s="150"/>
      <c r="AG65" s="150" t="s">
        <v>165</v>
      </c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</row>
    <row r="66" spans="1:60" outlineLevel="2" x14ac:dyDescent="0.2">
      <c r="A66" s="157"/>
      <c r="B66" s="158"/>
      <c r="C66" s="191" t="s">
        <v>229</v>
      </c>
      <c r="D66" s="189"/>
      <c r="E66" s="190"/>
      <c r="F66" s="160"/>
      <c r="G66" s="160"/>
      <c r="H66" s="160"/>
      <c r="I66" s="160"/>
      <c r="J66" s="160"/>
      <c r="K66" s="160"/>
      <c r="L66" s="160"/>
      <c r="M66" s="160"/>
      <c r="N66" s="159"/>
      <c r="O66" s="159"/>
      <c r="P66" s="159"/>
      <c r="Q66" s="159"/>
      <c r="R66" s="160"/>
      <c r="S66" s="160"/>
      <c r="T66" s="160"/>
      <c r="U66" s="160"/>
      <c r="V66" s="160"/>
      <c r="W66" s="160"/>
      <c r="X66" s="160"/>
      <c r="Y66" s="160"/>
      <c r="Z66" s="150"/>
      <c r="AA66" s="150"/>
      <c r="AB66" s="150"/>
      <c r="AC66" s="150"/>
      <c r="AD66" s="150"/>
      <c r="AE66" s="150"/>
      <c r="AF66" s="150"/>
      <c r="AG66" s="150" t="s">
        <v>167</v>
      </c>
      <c r="AH66" s="150">
        <v>0</v>
      </c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outlineLevel="3" x14ac:dyDescent="0.2">
      <c r="A67" s="157"/>
      <c r="B67" s="158"/>
      <c r="C67" s="191" t="s">
        <v>230</v>
      </c>
      <c r="D67" s="189"/>
      <c r="E67" s="190">
        <v>50.1</v>
      </c>
      <c r="F67" s="160"/>
      <c r="G67" s="160"/>
      <c r="H67" s="160"/>
      <c r="I67" s="160"/>
      <c r="J67" s="160"/>
      <c r="K67" s="160"/>
      <c r="L67" s="160"/>
      <c r="M67" s="160"/>
      <c r="N67" s="159"/>
      <c r="O67" s="159"/>
      <c r="P67" s="159"/>
      <c r="Q67" s="159"/>
      <c r="R67" s="160"/>
      <c r="S67" s="160"/>
      <c r="T67" s="160"/>
      <c r="U67" s="160"/>
      <c r="V67" s="160"/>
      <c r="W67" s="160"/>
      <c r="X67" s="160"/>
      <c r="Y67" s="160"/>
      <c r="Z67" s="150"/>
      <c r="AA67" s="150"/>
      <c r="AB67" s="150"/>
      <c r="AC67" s="150"/>
      <c r="AD67" s="150"/>
      <c r="AE67" s="150"/>
      <c r="AF67" s="150"/>
      <c r="AG67" s="150" t="s">
        <v>167</v>
      </c>
      <c r="AH67" s="150">
        <v>0</v>
      </c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outlineLevel="1" x14ac:dyDescent="0.2">
      <c r="A68" s="171">
        <v>17</v>
      </c>
      <c r="B68" s="172" t="s">
        <v>231</v>
      </c>
      <c r="C68" s="185" t="s">
        <v>232</v>
      </c>
      <c r="D68" s="173" t="s">
        <v>124</v>
      </c>
      <c r="E68" s="174">
        <v>35.07</v>
      </c>
      <c r="F68" s="175"/>
      <c r="G68" s="176">
        <f>ROUND(E68*F68,2)</f>
        <v>0</v>
      </c>
      <c r="H68" s="161"/>
      <c r="I68" s="160">
        <f>ROUND(E68*H68,2)</f>
        <v>0</v>
      </c>
      <c r="J68" s="161"/>
      <c r="K68" s="160">
        <f>ROUND(E68*J68,2)</f>
        <v>0</v>
      </c>
      <c r="L68" s="160">
        <v>21</v>
      </c>
      <c r="M68" s="160">
        <f>G68*(1+L68/100)</f>
        <v>0</v>
      </c>
      <c r="N68" s="159">
        <v>1.7000000000000001E-4</v>
      </c>
      <c r="O68" s="159">
        <f>ROUND(E68*N68,2)</f>
        <v>0.01</v>
      </c>
      <c r="P68" s="159">
        <v>0</v>
      </c>
      <c r="Q68" s="159">
        <f>ROUND(E68*P68,2)</f>
        <v>0</v>
      </c>
      <c r="R68" s="160"/>
      <c r="S68" s="160" t="s">
        <v>164</v>
      </c>
      <c r="T68" s="160" t="s">
        <v>119</v>
      </c>
      <c r="U68" s="160">
        <v>0</v>
      </c>
      <c r="V68" s="160">
        <f>ROUND(E68*U68,2)</f>
        <v>0</v>
      </c>
      <c r="W68" s="160"/>
      <c r="X68" s="160" t="s">
        <v>120</v>
      </c>
      <c r="Y68" s="160" t="s">
        <v>121</v>
      </c>
      <c r="Z68" s="150"/>
      <c r="AA68" s="150"/>
      <c r="AB68" s="150"/>
      <c r="AC68" s="150"/>
      <c r="AD68" s="150"/>
      <c r="AE68" s="150"/>
      <c r="AF68" s="150"/>
      <c r="AG68" s="150" t="s">
        <v>165</v>
      </c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outlineLevel="2" x14ac:dyDescent="0.2">
      <c r="A69" s="157"/>
      <c r="B69" s="158"/>
      <c r="C69" s="191" t="s">
        <v>233</v>
      </c>
      <c r="D69" s="189"/>
      <c r="E69" s="190"/>
      <c r="F69" s="160"/>
      <c r="G69" s="160"/>
      <c r="H69" s="160"/>
      <c r="I69" s="160"/>
      <c r="J69" s="160"/>
      <c r="K69" s="160"/>
      <c r="L69" s="160"/>
      <c r="M69" s="160"/>
      <c r="N69" s="159"/>
      <c r="O69" s="159"/>
      <c r="P69" s="159"/>
      <c r="Q69" s="159"/>
      <c r="R69" s="160"/>
      <c r="S69" s="160"/>
      <c r="T69" s="160"/>
      <c r="U69" s="160"/>
      <c r="V69" s="160"/>
      <c r="W69" s="160"/>
      <c r="X69" s="160"/>
      <c r="Y69" s="160"/>
      <c r="Z69" s="150"/>
      <c r="AA69" s="150"/>
      <c r="AB69" s="150"/>
      <c r="AC69" s="150"/>
      <c r="AD69" s="150"/>
      <c r="AE69" s="150"/>
      <c r="AF69" s="150"/>
      <c r="AG69" s="150" t="s">
        <v>167</v>
      </c>
      <c r="AH69" s="150">
        <v>0</v>
      </c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outlineLevel="3" x14ac:dyDescent="0.2">
      <c r="A70" s="157"/>
      <c r="B70" s="158"/>
      <c r="C70" s="191" t="s">
        <v>234</v>
      </c>
      <c r="D70" s="189"/>
      <c r="E70" s="190">
        <v>35.07</v>
      </c>
      <c r="F70" s="160"/>
      <c r="G70" s="160"/>
      <c r="H70" s="160"/>
      <c r="I70" s="160"/>
      <c r="J70" s="160"/>
      <c r="K70" s="160"/>
      <c r="L70" s="160"/>
      <c r="M70" s="160"/>
      <c r="N70" s="159"/>
      <c r="O70" s="159"/>
      <c r="P70" s="159"/>
      <c r="Q70" s="159"/>
      <c r="R70" s="160"/>
      <c r="S70" s="160"/>
      <c r="T70" s="160"/>
      <c r="U70" s="160"/>
      <c r="V70" s="160"/>
      <c r="W70" s="160"/>
      <c r="X70" s="160"/>
      <c r="Y70" s="160"/>
      <c r="Z70" s="150"/>
      <c r="AA70" s="150"/>
      <c r="AB70" s="150"/>
      <c r="AC70" s="150"/>
      <c r="AD70" s="150"/>
      <c r="AE70" s="150"/>
      <c r="AF70" s="150"/>
      <c r="AG70" s="150" t="s">
        <v>167</v>
      </c>
      <c r="AH70" s="150">
        <v>0</v>
      </c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outlineLevel="1" x14ac:dyDescent="0.2">
      <c r="A71" s="171">
        <v>18</v>
      </c>
      <c r="B71" s="172" t="s">
        <v>235</v>
      </c>
      <c r="C71" s="185" t="s">
        <v>236</v>
      </c>
      <c r="D71" s="173" t="s">
        <v>117</v>
      </c>
      <c r="E71" s="174">
        <v>13.527810000000001</v>
      </c>
      <c r="F71" s="175"/>
      <c r="G71" s="176">
        <f>ROUND(E71*F71,2)</f>
        <v>0</v>
      </c>
      <c r="H71" s="161"/>
      <c r="I71" s="160">
        <f>ROUND(E71*H71,2)</f>
        <v>0</v>
      </c>
      <c r="J71" s="161"/>
      <c r="K71" s="160">
        <f>ROUND(E71*J71,2)</f>
        <v>0</v>
      </c>
      <c r="L71" s="160">
        <v>21</v>
      </c>
      <c r="M71" s="160">
        <f>G71*(1+L71/100)</f>
        <v>0</v>
      </c>
      <c r="N71" s="159">
        <v>2.1</v>
      </c>
      <c r="O71" s="159">
        <f>ROUND(E71*N71,2)</f>
        <v>28.41</v>
      </c>
      <c r="P71" s="159">
        <v>0</v>
      </c>
      <c r="Q71" s="159">
        <f>ROUND(E71*P71,2)</f>
        <v>0</v>
      </c>
      <c r="R71" s="160"/>
      <c r="S71" s="160" t="s">
        <v>164</v>
      </c>
      <c r="T71" s="160" t="s">
        <v>119</v>
      </c>
      <c r="U71" s="160">
        <v>0</v>
      </c>
      <c r="V71" s="160">
        <f>ROUND(E71*U71,2)</f>
        <v>0</v>
      </c>
      <c r="W71" s="160"/>
      <c r="X71" s="160" t="s">
        <v>120</v>
      </c>
      <c r="Y71" s="160" t="s">
        <v>121</v>
      </c>
      <c r="Z71" s="150"/>
      <c r="AA71" s="150"/>
      <c r="AB71" s="150"/>
      <c r="AC71" s="150"/>
      <c r="AD71" s="150"/>
      <c r="AE71" s="150"/>
      <c r="AF71" s="150"/>
      <c r="AG71" s="150" t="s">
        <v>165</v>
      </c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outlineLevel="2" x14ac:dyDescent="0.2">
      <c r="A72" s="157"/>
      <c r="B72" s="158"/>
      <c r="C72" s="191" t="s">
        <v>237</v>
      </c>
      <c r="D72" s="189"/>
      <c r="E72" s="190"/>
      <c r="F72" s="160"/>
      <c r="G72" s="160"/>
      <c r="H72" s="160"/>
      <c r="I72" s="160"/>
      <c r="J72" s="160"/>
      <c r="K72" s="160"/>
      <c r="L72" s="160"/>
      <c r="M72" s="160"/>
      <c r="N72" s="159"/>
      <c r="O72" s="159"/>
      <c r="P72" s="159"/>
      <c r="Q72" s="159"/>
      <c r="R72" s="160"/>
      <c r="S72" s="160"/>
      <c r="T72" s="160"/>
      <c r="U72" s="160"/>
      <c r="V72" s="160"/>
      <c r="W72" s="160"/>
      <c r="X72" s="160"/>
      <c r="Y72" s="160"/>
      <c r="Z72" s="150"/>
      <c r="AA72" s="150"/>
      <c r="AB72" s="150"/>
      <c r="AC72" s="150"/>
      <c r="AD72" s="150"/>
      <c r="AE72" s="150"/>
      <c r="AF72" s="150"/>
      <c r="AG72" s="150" t="s">
        <v>167</v>
      </c>
      <c r="AH72" s="150">
        <v>0</v>
      </c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outlineLevel="3" x14ac:dyDescent="0.2">
      <c r="A73" s="157"/>
      <c r="B73" s="158"/>
      <c r="C73" s="191" t="s">
        <v>238</v>
      </c>
      <c r="D73" s="189"/>
      <c r="E73" s="190"/>
      <c r="F73" s="160"/>
      <c r="G73" s="160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60"/>
      <c r="Z73" s="150"/>
      <c r="AA73" s="150"/>
      <c r="AB73" s="150"/>
      <c r="AC73" s="150"/>
      <c r="AD73" s="150"/>
      <c r="AE73" s="150"/>
      <c r="AF73" s="150"/>
      <c r="AG73" s="150" t="s">
        <v>167</v>
      </c>
      <c r="AH73" s="150">
        <v>0</v>
      </c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outlineLevel="3" x14ac:dyDescent="0.2">
      <c r="A74" s="157"/>
      <c r="B74" s="158"/>
      <c r="C74" s="191" t="s">
        <v>239</v>
      </c>
      <c r="D74" s="189"/>
      <c r="E74" s="190">
        <v>13.53</v>
      </c>
      <c r="F74" s="160"/>
      <c r="G74" s="160"/>
      <c r="H74" s="160"/>
      <c r="I74" s="160"/>
      <c r="J74" s="160"/>
      <c r="K74" s="160"/>
      <c r="L74" s="160"/>
      <c r="M74" s="160"/>
      <c r="N74" s="159"/>
      <c r="O74" s="159"/>
      <c r="P74" s="159"/>
      <c r="Q74" s="159"/>
      <c r="R74" s="160"/>
      <c r="S74" s="160"/>
      <c r="T74" s="160"/>
      <c r="U74" s="160"/>
      <c r="V74" s="160"/>
      <c r="W74" s="160"/>
      <c r="X74" s="160"/>
      <c r="Y74" s="160"/>
      <c r="Z74" s="150"/>
      <c r="AA74" s="150"/>
      <c r="AB74" s="150"/>
      <c r="AC74" s="150"/>
      <c r="AD74" s="150"/>
      <c r="AE74" s="150"/>
      <c r="AF74" s="150"/>
      <c r="AG74" s="150" t="s">
        <v>167</v>
      </c>
      <c r="AH74" s="150">
        <v>0</v>
      </c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</row>
    <row r="75" spans="1:60" outlineLevel="1" x14ac:dyDescent="0.2">
      <c r="A75" s="171">
        <v>19</v>
      </c>
      <c r="B75" s="172" t="s">
        <v>240</v>
      </c>
      <c r="C75" s="185" t="s">
        <v>241</v>
      </c>
      <c r="D75" s="173" t="s">
        <v>117</v>
      </c>
      <c r="E75" s="174">
        <v>8.1829099999999997</v>
      </c>
      <c r="F75" s="175"/>
      <c r="G75" s="176">
        <f>ROUND(E75*F75,2)</f>
        <v>0</v>
      </c>
      <c r="H75" s="161"/>
      <c r="I75" s="160">
        <f>ROUND(E75*H75,2)</f>
        <v>0</v>
      </c>
      <c r="J75" s="161"/>
      <c r="K75" s="160">
        <f>ROUND(E75*J75,2)</f>
        <v>0</v>
      </c>
      <c r="L75" s="160">
        <v>21</v>
      </c>
      <c r="M75" s="160">
        <f>G75*(1+L75/100)</f>
        <v>0</v>
      </c>
      <c r="N75" s="159">
        <v>2.5249999999999999</v>
      </c>
      <c r="O75" s="159">
        <f>ROUND(E75*N75,2)</f>
        <v>20.66</v>
      </c>
      <c r="P75" s="159">
        <v>0</v>
      </c>
      <c r="Q75" s="159">
        <f>ROUND(E75*P75,2)</f>
        <v>0</v>
      </c>
      <c r="R75" s="160"/>
      <c r="S75" s="160" t="s">
        <v>164</v>
      </c>
      <c r="T75" s="160" t="s">
        <v>119</v>
      </c>
      <c r="U75" s="160">
        <v>0</v>
      </c>
      <c r="V75" s="160">
        <f>ROUND(E75*U75,2)</f>
        <v>0</v>
      </c>
      <c r="W75" s="160"/>
      <c r="X75" s="160" t="s">
        <v>120</v>
      </c>
      <c r="Y75" s="160" t="s">
        <v>121</v>
      </c>
      <c r="Z75" s="150"/>
      <c r="AA75" s="150"/>
      <c r="AB75" s="150"/>
      <c r="AC75" s="150"/>
      <c r="AD75" s="150"/>
      <c r="AE75" s="150"/>
      <c r="AF75" s="150"/>
      <c r="AG75" s="150" t="s">
        <v>165</v>
      </c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</row>
    <row r="76" spans="1:60" outlineLevel="2" x14ac:dyDescent="0.2">
      <c r="A76" s="157"/>
      <c r="B76" s="158"/>
      <c r="C76" s="191" t="s">
        <v>242</v>
      </c>
      <c r="D76" s="189"/>
      <c r="E76" s="190"/>
      <c r="F76" s="160"/>
      <c r="G76" s="160"/>
      <c r="H76" s="160"/>
      <c r="I76" s="160"/>
      <c r="J76" s="160"/>
      <c r="K76" s="160"/>
      <c r="L76" s="160"/>
      <c r="M76" s="160"/>
      <c r="N76" s="159"/>
      <c r="O76" s="159"/>
      <c r="P76" s="159"/>
      <c r="Q76" s="159"/>
      <c r="R76" s="160"/>
      <c r="S76" s="160"/>
      <c r="T76" s="160"/>
      <c r="U76" s="160"/>
      <c r="V76" s="160"/>
      <c r="W76" s="160"/>
      <c r="X76" s="160"/>
      <c r="Y76" s="160"/>
      <c r="Z76" s="150"/>
      <c r="AA76" s="150"/>
      <c r="AB76" s="150"/>
      <c r="AC76" s="150"/>
      <c r="AD76" s="150"/>
      <c r="AE76" s="150"/>
      <c r="AF76" s="150"/>
      <c r="AG76" s="150" t="s">
        <v>167</v>
      </c>
      <c r="AH76" s="150">
        <v>0</v>
      </c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outlineLevel="3" x14ac:dyDescent="0.2">
      <c r="A77" s="157"/>
      <c r="B77" s="158"/>
      <c r="C77" s="191" t="s">
        <v>243</v>
      </c>
      <c r="D77" s="189"/>
      <c r="E77" s="190">
        <v>8.18</v>
      </c>
      <c r="F77" s="160"/>
      <c r="G77" s="160"/>
      <c r="H77" s="160"/>
      <c r="I77" s="160"/>
      <c r="J77" s="160"/>
      <c r="K77" s="160"/>
      <c r="L77" s="160"/>
      <c r="M77" s="160"/>
      <c r="N77" s="159"/>
      <c r="O77" s="159"/>
      <c r="P77" s="159"/>
      <c r="Q77" s="159"/>
      <c r="R77" s="160"/>
      <c r="S77" s="160"/>
      <c r="T77" s="160"/>
      <c r="U77" s="160"/>
      <c r="V77" s="160"/>
      <c r="W77" s="160"/>
      <c r="X77" s="160"/>
      <c r="Y77" s="160"/>
      <c r="Z77" s="150"/>
      <c r="AA77" s="150"/>
      <c r="AB77" s="150"/>
      <c r="AC77" s="150"/>
      <c r="AD77" s="150"/>
      <c r="AE77" s="150"/>
      <c r="AF77" s="150"/>
      <c r="AG77" s="150" t="s">
        <v>167</v>
      </c>
      <c r="AH77" s="150">
        <v>0</v>
      </c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outlineLevel="1" x14ac:dyDescent="0.2">
      <c r="A78" s="171">
        <v>20</v>
      </c>
      <c r="B78" s="172" t="s">
        <v>244</v>
      </c>
      <c r="C78" s="185" t="s">
        <v>245</v>
      </c>
      <c r="D78" s="173" t="s">
        <v>124</v>
      </c>
      <c r="E78" s="174">
        <v>6.73</v>
      </c>
      <c r="F78" s="175"/>
      <c r="G78" s="176">
        <f>ROUND(E78*F78,2)</f>
        <v>0</v>
      </c>
      <c r="H78" s="161"/>
      <c r="I78" s="160">
        <f>ROUND(E78*H78,2)</f>
        <v>0</v>
      </c>
      <c r="J78" s="161"/>
      <c r="K78" s="160">
        <f>ROUND(E78*J78,2)</f>
        <v>0</v>
      </c>
      <c r="L78" s="160">
        <v>21</v>
      </c>
      <c r="M78" s="160">
        <f>G78*(1+L78/100)</f>
        <v>0</v>
      </c>
      <c r="N78" s="159">
        <v>3.9190000000000003E-2</v>
      </c>
      <c r="O78" s="159">
        <f>ROUND(E78*N78,2)</f>
        <v>0.26</v>
      </c>
      <c r="P78" s="159">
        <v>0</v>
      </c>
      <c r="Q78" s="159">
        <f>ROUND(E78*P78,2)</f>
        <v>0</v>
      </c>
      <c r="R78" s="160"/>
      <c r="S78" s="160" t="s">
        <v>164</v>
      </c>
      <c r="T78" s="160" t="s">
        <v>119</v>
      </c>
      <c r="U78" s="160">
        <v>0</v>
      </c>
      <c r="V78" s="160">
        <f>ROUND(E78*U78,2)</f>
        <v>0</v>
      </c>
      <c r="W78" s="160"/>
      <c r="X78" s="160" t="s">
        <v>120</v>
      </c>
      <c r="Y78" s="160" t="s">
        <v>121</v>
      </c>
      <c r="Z78" s="150"/>
      <c r="AA78" s="150"/>
      <c r="AB78" s="150"/>
      <c r="AC78" s="150"/>
      <c r="AD78" s="150"/>
      <c r="AE78" s="150"/>
      <c r="AF78" s="150"/>
      <c r="AG78" s="150" t="s">
        <v>165</v>
      </c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</row>
    <row r="79" spans="1:60" outlineLevel="2" x14ac:dyDescent="0.2">
      <c r="A79" s="157"/>
      <c r="B79" s="158"/>
      <c r="C79" s="191" t="s">
        <v>246</v>
      </c>
      <c r="D79" s="189"/>
      <c r="E79" s="190"/>
      <c r="F79" s="160"/>
      <c r="G79" s="160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0"/>
      <c r="T79" s="160"/>
      <c r="U79" s="160"/>
      <c r="V79" s="160"/>
      <c r="W79" s="160"/>
      <c r="X79" s="160"/>
      <c r="Y79" s="160"/>
      <c r="Z79" s="150"/>
      <c r="AA79" s="150"/>
      <c r="AB79" s="150"/>
      <c r="AC79" s="150"/>
      <c r="AD79" s="150"/>
      <c r="AE79" s="150"/>
      <c r="AF79" s="150"/>
      <c r="AG79" s="150" t="s">
        <v>167</v>
      </c>
      <c r="AH79" s="150">
        <v>0</v>
      </c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</row>
    <row r="80" spans="1:60" outlineLevel="3" x14ac:dyDescent="0.2">
      <c r="A80" s="157"/>
      <c r="B80" s="158"/>
      <c r="C80" s="191" t="s">
        <v>247</v>
      </c>
      <c r="D80" s="189"/>
      <c r="E80" s="190">
        <v>6.73</v>
      </c>
      <c r="F80" s="160"/>
      <c r="G80" s="160"/>
      <c r="H80" s="160"/>
      <c r="I80" s="160"/>
      <c r="J80" s="160"/>
      <c r="K80" s="160"/>
      <c r="L80" s="160"/>
      <c r="M80" s="160"/>
      <c r="N80" s="159"/>
      <c r="O80" s="159"/>
      <c r="P80" s="159"/>
      <c r="Q80" s="159"/>
      <c r="R80" s="160"/>
      <c r="S80" s="160"/>
      <c r="T80" s="160"/>
      <c r="U80" s="160"/>
      <c r="V80" s="160"/>
      <c r="W80" s="160"/>
      <c r="X80" s="160"/>
      <c r="Y80" s="160"/>
      <c r="Z80" s="150"/>
      <c r="AA80" s="150"/>
      <c r="AB80" s="150"/>
      <c r="AC80" s="150"/>
      <c r="AD80" s="150"/>
      <c r="AE80" s="150"/>
      <c r="AF80" s="150"/>
      <c r="AG80" s="150" t="s">
        <v>167</v>
      </c>
      <c r="AH80" s="150">
        <v>0</v>
      </c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outlineLevel="1" x14ac:dyDescent="0.2">
      <c r="A81" s="171">
        <v>21</v>
      </c>
      <c r="B81" s="172" t="s">
        <v>248</v>
      </c>
      <c r="C81" s="185" t="s">
        <v>249</v>
      </c>
      <c r="D81" s="173" t="s">
        <v>124</v>
      </c>
      <c r="E81" s="174">
        <v>6.73</v>
      </c>
      <c r="F81" s="175"/>
      <c r="G81" s="176">
        <f>ROUND(E81*F81,2)</f>
        <v>0</v>
      </c>
      <c r="H81" s="161"/>
      <c r="I81" s="160">
        <f>ROUND(E81*H81,2)</f>
        <v>0</v>
      </c>
      <c r="J81" s="161"/>
      <c r="K81" s="160">
        <f>ROUND(E81*J81,2)</f>
        <v>0</v>
      </c>
      <c r="L81" s="160">
        <v>21</v>
      </c>
      <c r="M81" s="160">
        <f>G81*(1+L81/100)</f>
        <v>0</v>
      </c>
      <c r="N81" s="159">
        <v>0</v>
      </c>
      <c r="O81" s="159">
        <f>ROUND(E81*N81,2)</f>
        <v>0</v>
      </c>
      <c r="P81" s="159">
        <v>0</v>
      </c>
      <c r="Q81" s="159">
        <f>ROUND(E81*P81,2)</f>
        <v>0</v>
      </c>
      <c r="R81" s="160"/>
      <c r="S81" s="160" t="s">
        <v>164</v>
      </c>
      <c r="T81" s="160" t="s">
        <v>119</v>
      </c>
      <c r="U81" s="160">
        <v>0</v>
      </c>
      <c r="V81" s="160">
        <f>ROUND(E81*U81,2)</f>
        <v>0</v>
      </c>
      <c r="W81" s="160"/>
      <c r="X81" s="160" t="s">
        <v>120</v>
      </c>
      <c r="Y81" s="160" t="s">
        <v>121</v>
      </c>
      <c r="Z81" s="150"/>
      <c r="AA81" s="150"/>
      <c r="AB81" s="150"/>
      <c r="AC81" s="150"/>
      <c r="AD81" s="150"/>
      <c r="AE81" s="150"/>
      <c r="AF81" s="150"/>
      <c r="AG81" s="150" t="s">
        <v>165</v>
      </c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outlineLevel="2" x14ac:dyDescent="0.2">
      <c r="A82" s="157"/>
      <c r="B82" s="158"/>
      <c r="C82" s="191" t="s">
        <v>250</v>
      </c>
      <c r="D82" s="189"/>
      <c r="E82" s="190"/>
      <c r="F82" s="160"/>
      <c r="G82" s="160"/>
      <c r="H82" s="160"/>
      <c r="I82" s="160"/>
      <c r="J82" s="160"/>
      <c r="K82" s="160"/>
      <c r="L82" s="160"/>
      <c r="M82" s="160"/>
      <c r="N82" s="159"/>
      <c r="O82" s="159"/>
      <c r="P82" s="159"/>
      <c r="Q82" s="159"/>
      <c r="R82" s="160"/>
      <c r="S82" s="160"/>
      <c r="T82" s="160"/>
      <c r="U82" s="160"/>
      <c r="V82" s="160"/>
      <c r="W82" s="160"/>
      <c r="X82" s="160"/>
      <c r="Y82" s="160"/>
      <c r="Z82" s="150"/>
      <c r="AA82" s="150"/>
      <c r="AB82" s="150"/>
      <c r="AC82" s="150"/>
      <c r="AD82" s="150"/>
      <c r="AE82" s="150"/>
      <c r="AF82" s="150"/>
      <c r="AG82" s="150" t="s">
        <v>167</v>
      </c>
      <c r="AH82" s="150">
        <v>0</v>
      </c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</row>
    <row r="83" spans="1:60" outlineLevel="3" x14ac:dyDescent="0.2">
      <c r="A83" s="157"/>
      <c r="B83" s="158"/>
      <c r="C83" s="191" t="s">
        <v>247</v>
      </c>
      <c r="D83" s="189"/>
      <c r="E83" s="190">
        <v>6.73</v>
      </c>
      <c r="F83" s="160"/>
      <c r="G83" s="160"/>
      <c r="H83" s="160"/>
      <c r="I83" s="160"/>
      <c r="J83" s="160"/>
      <c r="K83" s="160"/>
      <c r="L83" s="160"/>
      <c r="M83" s="160"/>
      <c r="N83" s="159"/>
      <c r="O83" s="159"/>
      <c r="P83" s="159"/>
      <c r="Q83" s="159"/>
      <c r="R83" s="160"/>
      <c r="S83" s="160"/>
      <c r="T83" s="160"/>
      <c r="U83" s="160"/>
      <c r="V83" s="160"/>
      <c r="W83" s="160"/>
      <c r="X83" s="160"/>
      <c r="Y83" s="160"/>
      <c r="Z83" s="150"/>
      <c r="AA83" s="150"/>
      <c r="AB83" s="150"/>
      <c r="AC83" s="150"/>
      <c r="AD83" s="150"/>
      <c r="AE83" s="150"/>
      <c r="AF83" s="150"/>
      <c r="AG83" s="150" t="s">
        <v>167</v>
      </c>
      <c r="AH83" s="150">
        <v>0</v>
      </c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ht="22.5" outlineLevel="1" x14ac:dyDescent="0.2">
      <c r="A84" s="171">
        <v>22</v>
      </c>
      <c r="B84" s="172" t="s">
        <v>251</v>
      </c>
      <c r="C84" s="185" t="s">
        <v>252</v>
      </c>
      <c r="D84" s="173" t="s">
        <v>223</v>
      </c>
      <c r="E84" s="174">
        <v>0.69993000000000005</v>
      </c>
      <c r="F84" s="175"/>
      <c r="G84" s="176">
        <f>ROUND(E84*F84,2)</f>
        <v>0</v>
      </c>
      <c r="H84" s="161"/>
      <c r="I84" s="160">
        <f>ROUND(E84*H84,2)</f>
        <v>0</v>
      </c>
      <c r="J84" s="161"/>
      <c r="K84" s="160">
        <f>ROUND(E84*J84,2)</f>
        <v>0</v>
      </c>
      <c r="L84" s="160">
        <v>21</v>
      </c>
      <c r="M84" s="160">
        <f>G84*(1+L84/100)</f>
        <v>0</v>
      </c>
      <c r="N84" s="159">
        <v>1.06274</v>
      </c>
      <c r="O84" s="159">
        <f>ROUND(E84*N84,2)</f>
        <v>0.74</v>
      </c>
      <c r="P84" s="159">
        <v>0</v>
      </c>
      <c r="Q84" s="159">
        <f>ROUND(E84*P84,2)</f>
        <v>0</v>
      </c>
      <c r="R84" s="160"/>
      <c r="S84" s="160" t="s">
        <v>164</v>
      </c>
      <c r="T84" s="160" t="s">
        <v>119</v>
      </c>
      <c r="U84" s="160">
        <v>0</v>
      </c>
      <c r="V84" s="160">
        <f>ROUND(E84*U84,2)</f>
        <v>0</v>
      </c>
      <c r="W84" s="160"/>
      <c r="X84" s="160" t="s">
        <v>120</v>
      </c>
      <c r="Y84" s="160" t="s">
        <v>121</v>
      </c>
      <c r="Z84" s="150"/>
      <c r="AA84" s="150"/>
      <c r="AB84" s="150"/>
      <c r="AC84" s="150"/>
      <c r="AD84" s="150"/>
      <c r="AE84" s="150"/>
      <c r="AF84" s="150"/>
      <c r="AG84" s="150" t="s">
        <v>165</v>
      </c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ht="22.5" outlineLevel="2" x14ac:dyDescent="0.2">
      <c r="A85" s="157"/>
      <c r="B85" s="158"/>
      <c r="C85" s="191" t="s">
        <v>253</v>
      </c>
      <c r="D85" s="189"/>
      <c r="E85" s="190"/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60"/>
      <c r="Z85" s="150"/>
      <c r="AA85" s="150"/>
      <c r="AB85" s="150"/>
      <c r="AC85" s="150"/>
      <c r="AD85" s="150"/>
      <c r="AE85" s="150"/>
      <c r="AF85" s="150"/>
      <c r="AG85" s="150" t="s">
        <v>167</v>
      </c>
      <c r="AH85" s="150">
        <v>0</v>
      </c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</row>
    <row r="86" spans="1:60" outlineLevel="3" x14ac:dyDescent="0.2">
      <c r="A86" s="157"/>
      <c r="B86" s="158"/>
      <c r="C86" s="191" t="s">
        <v>254</v>
      </c>
      <c r="D86" s="189"/>
      <c r="E86" s="190"/>
      <c r="F86" s="160"/>
      <c r="G86" s="160"/>
      <c r="H86" s="160"/>
      <c r="I86" s="160"/>
      <c r="J86" s="160"/>
      <c r="K86" s="160"/>
      <c r="L86" s="160"/>
      <c r="M86" s="160"/>
      <c r="N86" s="159"/>
      <c r="O86" s="159"/>
      <c r="P86" s="159"/>
      <c r="Q86" s="159"/>
      <c r="R86" s="160"/>
      <c r="S86" s="160"/>
      <c r="T86" s="160"/>
      <c r="U86" s="160"/>
      <c r="V86" s="160"/>
      <c r="W86" s="160"/>
      <c r="X86" s="160"/>
      <c r="Y86" s="160"/>
      <c r="Z86" s="150"/>
      <c r="AA86" s="150"/>
      <c r="AB86" s="150"/>
      <c r="AC86" s="150"/>
      <c r="AD86" s="150"/>
      <c r="AE86" s="150"/>
      <c r="AF86" s="150"/>
      <c r="AG86" s="150" t="s">
        <v>167</v>
      </c>
      <c r="AH86" s="150">
        <v>0</v>
      </c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outlineLevel="3" x14ac:dyDescent="0.2">
      <c r="A87" s="157"/>
      <c r="B87" s="158"/>
      <c r="C87" s="191" t="s">
        <v>255</v>
      </c>
      <c r="D87" s="189"/>
      <c r="E87" s="190">
        <v>0.7</v>
      </c>
      <c r="F87" s="160"/>
      <c r="G87" s="160"/>
      <c r="H87" s="160"/>
      <c r="I87" s="160"/>
      <c r="J87" s="160"/>
      <c r="K87" s="160"/>
      <c r="L87" s="160"/>
      <c r="M87" s="160"/>
      <c r="N87" s="159"/>
      <c r="O87" s="159"/>
      <c r="P87" s="159"/>
      <c r="Q87" s="159"/>
      <c r="R87" s="160"/>
      <c r="S87" s="160"/>
      <c r="T87" s="160"/>
      <c r="U87" s="160"/>
      <c r="V87" s="160"/>
      <c r="W87" s="160"/>
      <c r="X87" s="160"/>
      <c r="Y87" s="160"/>
      <c r="Z87" s="150"/>
      <c r="AA87" s="150"/>
      <c r="AB87" s="150"/>
      <c r="AC87" s="150"/>
      <c r="AD87" s="150"/>
      <c r="AE87" s="150"/>
      <c r="AF87" s="150"/>
      <c r="AG87" s="150" t="s">
        <v>167</v>
      </c>
      <c r="AH87" s="150">
        <v>0</v>
      </c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</row>
    <row r="88" spans="1:60" ht="22.5" outlineLevel="1" x14ac:dyDescent="0.2">
      <c r="A88" s="171">
        <v>23</v>
      </c>
      <c r="B88" s="172" t="s">
        <v>256</v>
      </c>
      <c r="C88" s="185" t="s">
        <v>257</v>
      </c>
      <c r="D88" s="173" t="s">
        <v>124</v>
      </c>
      <c r="E88" s="174">
        <v>9.9124999999999996</v>
      </c>
      <c r="F88" s="175"/>
      <c r="G88" s="176">
        <f>ROUND(E88*F88,2)</f>
        <v>0</v>
      </c>
      <c r="H88" s="161"/>
      <c r="I88" s="160">
        <f>ROUND(E88*H88,2)</f>
        <v>0</v>
      </c>
      <c r="J88" s="161"/>
      <c r="K88" s="160">
        <f>ROUND(E88*J88,2)</f>
        <v>0</v>
      </c>
      <c r="L88" s="160">
        <v>21</v>
      </c>
      <c r="M88" s="160">
        <f>G88*(1+L88/100)</f>
        <v>0</v>
      </c>
      <c r="N88" s="159">
        <v>0.75</v>
      </c>
      <c r="O88" s="159">
        <f>ROUND(E88*N88,2)</f>
        <v>7.43</v>
      </c>
      <c r="P88" s="159">
        <v>0</v>
      </c>
      <c r="Q88" s="159">
        <f>ROUND(E88*P88,2)</f>
        <v>0</v>
      </c>
      <c r="R88" s="160"/>
      <c r="S88" s="160" t="s">
        <v>164</v>
      </c>
      <c r="T88" s="160" t="s">
        <v>119</v>
      </c>
      <c r="U88" s="160">
        <v>0</v>
      </c>
      <c r="V88" s="160">
        <f>ROUND(E88*U88,2)</f>
        <v>0</v>
      </c>
      <c r="W88" s="160"/>
      <c r="X88" s="160" t="s">
        <v>120</v>
      </c>
      <c r="Y88" s="160" t="s">
        <v>121</v>
      </c>
      <c r="Z88" s="150"/>
      <c r="AA88" s="150"/>
      <c r="AB88" s="150"/>
      <c r="AC88" s="150"/>
      <c r="AD88" s="150"/>
      <c r="AE88" s="150"/>
      <c r="AF88" s="150"/>
      <c r="AG88" s="150" t="s">
        <v>165</v>
      </c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1:60" outlineLevel="2" x14ac:dyDescent="0.2">
      <c r="A89" s="157"/>
      <c r="B89" s="158"/>
      <c r="C89" s="191" t="s">
        <v>258</v>
      </c>
      <c r="D89" s="189"/>
      <c r="E89" s="190"/>
      <c r="F89" s="160"/>
      <c r="G89" s="160"/>
      <c r="H89" s="160"/>
      <c r="I89" s="160"/>
      <c r="J89" s="160"/>
      <c r="K89" s="160"/>
      <c r="L89" s="160"/>
      <c r="M89" s="160"/>
      <c r="N89" s="159"/>
      <c r="O89" s="159"/>
      <c r="P89" s="159"/>
      <c r="Q89" s="159"/>
      <c r="R89" s="160"/>
      <c r="S89" s="160"/>
      <c r="T89" s="160"/>
      <c r="U89" s="160"/>
      <c r="V89" s="160"/>
      <c r="W89" s="160"/>
      <c r="X89" s="160"/>
      <c r="Y89" s="160"/>
      <c r="Z89" s="150"/>
      <c r="AA89" s="150"/>
      <c r="AB89" s="150"/>
      <c r="AC89" s="150"/>
      <c r="AD89" s="150"/>
      <c r="AE89" s="150"/>
      <c r="AF89" s="150"/>
      <c r="AG89" s="150" t="s">
        <v>167</v>
      </c>
      <c r="AH89" s="150">
        <v>0</v>
      </c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1:60" outlineLevel="3" x14ac:dyDescent="0.2">
      <c r="A90" s="157"/>
      <c r="B90" s="158"/>
      <c r="C90" s="191" t="s">
        <v>259</v>
      </c>
      <c r="D90" s="189"/>
      <c r="E90" s="190">
        <v>9.91</v>
      </c>
      <c r="F90" s="160"/>
      <c r="G90" s="160"/>
      <c r="H90" s="160"/>
      <c r="I90" s="160"/>
      <c r="J90" s="160"/>
      <c r="K90" s="160"/>
      <c r="L90" s="160"/>
      <c r="M90" s="160"/>
      <c r="N90" s="159"/>
      <c r="O90" s="159"/>
      <c r="P90" s="159"/>
      <c r="Q90" s="159"/>
      <c r="R90" s="160"/>
      <c r="S90" s="160"/>
      <c r="T90" s="160"/>
      <c r="U90" s="160"/>
      <c r="V90" s="160"/>
      <c r="W90" s="160"/>
      <c r="X90" s="160"/>
      <c r="Y90" s="160"/>
      <c r="Z90" s="150"/>
      <c r="AA90" s="150"/>
      <c r="AB90" s="150"/>
      <c r="AC90" s="150"/>
      <c r="AD90" s="150"/>
      <c r="AE90" s="150"/>
      <c r="AF90" s="150"/>
      <c r="AG90" s="150" t="s">
        <v>167</v>
      </c>
      <c r="AH90" s="150">
        <v>0</v>
      </c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1:60" outlineLevel="1" x14ac:dyDescent="0.2">
      <c r="A91" s="171">
        <v>24</v>
      </c>
      <c r="B91" s="172" t="s">
        <v>260</v>
      </c>
      <c r="C91" s="185" t="s">
        <v>261</v>
      </c>
      <c r="D91" s="173" t="s">
        <v>117</v>
      </c>
      <c r="E91" s="174">
        <v>10.11528</v>
      </c>
      <c r="F91" s="175"/>
      <c r="G91" s="176">
        <f>ROUND(E91*F91,2)</f>
        <v>0</v>
      </c>
      <c r="H91" s="161"/>
      <c r="I91" s="160">
        <f>ROUND(E91*H91,2)</f>
        <v>0</v>
      </c>
      <c r="J91" s="161"/>
      <c r="K91" s="160">
        <f>ROUND(E91*J91,2)</f>
        <v>0</v>
      </c>
      <c r="L91" s="160">
        <v>21</v>
      </c>
      <c r="M91" s="160">
        <f>G91*(1+L91/100)</f>
        <v>0</v>
      </c>
      <c r="N91" s="159">
        <v>2.5249999999999999</v>
      </c>
      <c r="O91" s="159">
        <f>ROUND(E91*N91,2)</f>
        <v>25.54</v>
      </c>
      <c r="P91" s="159">
        <v>0</v>
      </c>
      <c r="Q91" s="159">
        <f>ROUND(E91*P91,2)</f>
        <v>0</v>
      </c>
      <c r="R91" s="160"/>
      <c r="S91" s="160" t="s">
        <v>164</v>
      </c>
      <c r="T91" s="160" t="s">
        <v>119</v>
      </c>
      <c r="U91" s="160">
        <v>0</v>
      </c>
      <c r="V91" s="160">
        <f>ROUND(E91*U91,2)</f>
        <v>0</v>
      </c>
      <c r="W91" s="160"/>
      <c r="X91" s="160" t="s">
        <v>120</v>
      </c>
      <c r="Y91" s="160" t="s">
        <v>121</v>
      </c>
      <c r="Z91" s="150"/>
      <c r="AA91" s="150"/>
      <c r="AB91" s="150"/>
      <c r="AC91" s="150"/>
      <c r="AD91" s="150"/>
      <c r="AE91" s="150"/>
      <c r="AF91" s="150"/>
      <c r="AG91" s="150" t="s">
        <v>165</v>
      </c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outlineLevel="2" x14ac:dyDescent="0.2">
      <c r="A92" s="157"/>
      <c r="B92" s="158"/>
      <c r="C92" s="191" t="s">
        <v>178</v>
      </c>
      <c r="D92" s="189"/>
      <c r="E92" s="190"/>
      <c r="F92" s="160"/>
      <c r="G92" s="160"/>
      <c r="H92" s="160"/>
      <c r="I92" s="160"/>
      <c r="J92" s="160"/>
      <c r="K92" s="160"/>
      <c r="L92" s="160"/>
      <c r="M92" s="160"/>
      <c r="N92" s="159"/>
      <c r="O92" s="159"/>
      <c r="P92" s="159"/>
      <c r="Q92" s="159"/>
      <c r="R92" s="160"/>
      <c r="S92" s="160"/>
      <c r="T92" s="160"/>
      <c r="U92" s="160"/>
      <c r="V92" s="160"/>
      <c r="W92" s="160"/>
      <c r="X92" s="160"/>
      <c r="Y92" s="160"/>
      <c r="Z92" s="150"/>
      <c r="AA92" s="150"/>
      <c r="AB92" s="150"/>
      <c r="AC92" s="150"/>
      <c r="AD92" s="150"/>
      <c r="AE92" s="150"/>
      <c r="AF92" s="150"/>
      <c r="AG92" s="150" t="s">
        <v>167</v>
      </c>
      <c r="AH92" s="150">
        <v>0</v>
      </c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</row>
    <row r="93" spans="1:60" ht="22.5" outlineLevel="3" x14ac:dyDescent="0.2">
      <c r="A93" s="157"/>
      <c r="B93" s="158"/>
      <c r="C93" s="191" t="s">
        <v>262</v>
      </c>
      <c r="D93" s="189"/>
      <c r="E93" s="190"/>
      <c r="F93" s="160"/>
      <c r="G93" s="160"/>
      <c r="H93" s="160"/>
      <c r="I93" s="160"/>
      <c r="J93" s="160"/>
      <c r="K93" s="160"/>
      <c r="L93" s="160"/>
      <c r="M93" s="160"/>
      <c r="N93" s="159"/>
      <c r="O93" s="159"/>
      <c r="P93" s="159"/>
      <c r="Q93" s="159"/>
      <c r="R93" s="160"/>
      <c r="S93" s="160"/>
      <c r="T93" s="160"/>
      <c r="U93" s="160"/>
      <c r="V93" s="160"/>
      <c r="W93" s="160"/>
      <c r="X93" s="160"/>
      <c r="Y93" s="160"/>
      <c r="Z93" s="150"/>
      <c r="AA93" s="150"/>
      <c r="AB93" s="150"/>
      <c r="AC93" s="150"/>
      <c r="AD93" s="150"/>
      <c r="AE93" s="150"/>
      <c r="AF93" s="150"/>
      <c r="AG93" s="150" t="s">
        <v>167</v>
      </c>
      <c r="AH93" s="150">
        <v>0</v>
      </c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outlineLevel="3" x14ac:dyDescent="0.2">
      <c r="A94" s="157"/>
      <c r="B94" s="158"/>
      <c r="C94" s="191" t="s">
        <v>263</v>
      </c>
      <c r="D94" s="189"/>
      <c r="E94" s="190">
        <v>10.119999999999999</v>
      </c>
      <c r="F94" s="160"/>
      <c r="G94" s="160"/>
      <c r="H94" s="160"/>
      <c r="I94" s="160"/>
      <c r="J94" s="160"/>
      <c r="K94" s="160"/>
      <c r="L94" s="160"/>
      <c r="M94" s="160"/>
      <c r="N94" s="159"/>
      <c r="O94" s="159"/>
      <c r="P94" s="159"/>
      <c r="Q94" s="159"/>
      <c r="R94" s="160"/>
      <c r="S94" s="160"/>
      <c r="T94" s="160"/>
      <c r="U94" s="160"/>
      <c r="V94" s="160"/>
      <c r="W94" s="160"/>
      <c r="X94" s="160"/>
      <c r="Y94" s="160"/>
      <c r="Z94" s="150"/>
      <c r="AA94" s="150"/>
      <c r="AB94" s="150"/>
      <c r="AC94" s="150"/>
      <c r="AD94" s="150"/>
      <c r="AE94" s="150"/>
      <c r="AF94" s="150"/>
      <c r="AG94" s="150" t="s">
        <v>167</v>
      </c>
      <c r="AH94" s="150">
        <v>0</v>
      </c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1:60" ht="22.5" outlineLevel="1" x14ac:dyDescent="0.2">
      <c r="A95" s="177">
        <v>25</v>
      </c>
      <c r="B95" s="178" t="s">
        <v>264</v>
      </c>
      <c r="C95" s="184" t="s">
        <v>265</v>
      </c>
      <c r="D95" s="179" t="s">
        <v>266</v>
      </c>
      <c r="E95" s="180">
        <v>5</v>
      </c>
      <c r="F95" s="181"/>
      <c r="G95" s="182">
        <f>ROUND(E95*F95,2)</f>
        <v>0</v>
      </c>
      <c r="H95" s="161"/>
      <c r="I95" s="160">
        <f>ROUND(E95*H95,2)</f>
        <v>0</v>
      </c>
      <c r="J95" s="161"/>
      <c r="K95" s="160">
        <f>ROUND(E95*J95,2)</f>
        <v>0</v>
      </c>
      <c r="L95" s="160">
        <v>21</v>
      </c>
      <c r="M95" s="160">
        <f>G95*(1+L95/100)</f>
        <v>0</v>
      </c>
      <c r="N95" s="159">
        <v>2.4199999999999998E-3</v>
      </c>
      <c r="O95" s="159">
        <f>ROUND(E95*N95,2)</f>
        <v>0.01</v>
      </c>
      <c r="P95" s="159">
        <v>0</v>
      </c>
      <c r="Q95" s="159">
        <f>ROUND(E95*P95,2)</f>
        <v>0</v>
      </c>
      <c r="R95" s="160"/>
      <c r="S95" s="160" t="s">
        <v>164</v>
      </c>
      <c r="T95" s="160" t="s">
        <v>119</v>
      </c>
      <c r="U95" s="160">
        <v>0</v>
      </c>
      <c r="V95" s="160">
        <f>ROUND(E95*U95,2)</f>
        <v>0</v>
      </c>
      <c r="W95" s="160"/>
      <c r="X95" s="160" t="s">
        <v>120</v>
      </c>
      <c r="Y95" s="160" t="s">
        <v>121</v>
      </c>
      <c r="Z95" s="150"/>
      <c r="AA95" s="150"/>
      <c r="AB95" s="150"/>
      <c r="AC95" s="150"/>
      <c r="AD95" s="150"/>
      <c r="AE95" s="150"/>
      <c r="AF95" s="150"/>
      <c r="AG95" s="150" t="s">
        <v>165</v>
      </c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ht="22.5" outlineLevel="1" x14ac:dyDescent="0.2">
      <c r="A96" s="171">
        <v>26</v>
      </c>
      <c r="B96" s="172" t="s">
        <v>267</v>
      </c>
      <c r="C96" s="185" t="s">
        <v>268</v>
      </c>
      <c r="D96" s="173" t="s">
        <v>223</v>
      </c>
      <c r="E96" s="174">
        <v>0.65444999999999998</v>
      </c>
      <c r="F96" s="175"/>
      <c r="G96" s="176">
        <f>ROUND(E96*F96,2)</f>
        <v>0</v>
      </c>
      <c r="H96" s="161"/>
      <c r="I96" s="160">
        <f>ROUND(E96*H96,2)</f>
        <v>0</v>
      </c>
      <c r="J96" s="161"/>
      <c r="K96" s="160">
        <f>ROUND(E96*J96,2)</f>
        <v>0</v>
      </c>
      <c r="L96" s="160">
        <v>21</v>
      </c>
      <c r="M96" s="160">
        <f>G96*(1+L96/100)</f>
        <v>0</v>
      </c>
      <c r="N96" s="159">
        <v>1.0249299999999999</v>
      </c>
      <c r="O96" s="159">
        <f>ROUND(E96*N96,2)</f>
        <v>0.67</v>
      </c>
      <c r="P96" s="159">
        <v>0</v>
      </c>
      <c r="Q96" s="159">
        <f>ROUND(E96*P96,2)</f>
        <v>0</v>
      </c>
      <c r="R96" s="160"/>
      <c r="S96" s="160" t="s">
        <v>164</v>
      </c>
      <c r="T96" s="160" t="s">
        <v>119</v>
      </c>
      <c r="U96" s="160">
        <v>0</v>
      </c>
      <c r="V96" s="160">
        <f>ROUND(E96*U96,2)</f>
        <v>0</v>
      </c>
      <c r="W96" s="160"/>
      <c r="X96" s="160" t="s">
        <v>120</v>
      </c>
      <c r="Y96" s="160" t="s">
        <v>121</v>
      </c>
      <c r="Z96" s="150"/>
      <c r="AA96" s="150"/>
      <c r="AB96" s="150"/>
      <c r="AC96" s="150"/>
      <c r="AD96" s="150"/>
      <c r="AE96" s="150"/>
      <c r="AF96" s="150"/>
      <c r="AG96" s="150" t="s">
        <v>165</v>
      </c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outlineLevel="2" x14ac:dyDescent="0.2">
      <c r="A97" s="157"/>
      <c r="B97" s="158"/>
      <c r="C97" s="191" t="s">
        <v>269</v>
      </c>
      <c r="D97" s="189"/>
      <c r="E97" s="190"/>
      <c r="F97" s="160"/>
      <c r="G97" s="160"/>
      <c r="H97" s="160"/>
      <c r="I97" s="160"/>
      <c r="J97" s="160"/>
      <c r="K97" s="160"/>
      <c r="L97" s="160"/>
      <c r="M97" s="160"/>
      <c r="N97" s="159"/>
      <c r="O97" s="159"/>
      <c r="P97" s="159"/>
      <c r="Q97" s="159"/>
      <c r="R97" s="160"/>
      <c r="S97" s="160"/>
      <c r="T97" s="160"/>
      <c r="U97" s="160"/>
      <c r="V97" s="160"/>
      <c r="W97" s="160"/>
      <c r="X97" s="160"/>
      <c r="Y97" s="160"/>
      <c r="Z97" s="150"/>
      <c r="AA97" s="150"/>
      <c r="AB97" s="150"/>
      <c r="AC97" s="150"/>
      <c r="AD97" s="150"/>
      <c r="AE97" s="150"/>
      <c r="AF97" s="150"/>
      <c r="AG97" s="150" t="s">
        <v>167</v>
      </c>
      <c r="AH97" s="150">
        <v>0</v>
      </c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</row>
    <row r="98" spans="1:60" outlineLevel="3" x14ac:dyDescent="0.2">
      <c r="A98" s="157"/>
      <c r="B98" s="158"/>
      <c r="C98" s="191" t="s">
        <v>270</v>
      </c>
      <c r="D98" s="189"/>
      <c r="E98" s="190"/>
      <c r="F98" s="160"/>
      <c r="G98" s="160"/>
      <c r="H98" s="160"/>
      <c r="I98" s="160"/>
      <c r="J98" s="160"/>
      <c r="K98" s="160"/>
      <c r="L98" s="160"/>
      <c r="M98" s="160"/>
      <c r="N98" s="159"/>
      <c r="O98" s="159"/>
      <c r="P98" s="159"/>
      <c r="Q98" s="159"/>
      <c r="R98" s="160"/>
      <c r="S98" s="160"/>
      <c r="T98" s="160"/>
      <c r="U98" s="160"/>
      <c r="V98" s="160"/>
      <c r="W98" s="160"/>
      <c r="X98" s="160"/>
      <c r="Y98" s="160"/>
      <c r="Z98" s="150"/>
      <c r="AA98" s="150"/>
      <c r="AB98" s="150"/>
      <c r="AC98" s="150"/>
      <c r="AD98" s="150"/>
      <c r="AE98" s="150"/>
      <c r="AF98" s="150"/>
      <c r="AG98" s="150" t="s">
        <v>167</v>
      </c>
      <c r="AH98" s="150">
        <v>0</v>
      </c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</row>
    <row r="99" spans="1:60" outlineLevel="3" x14ac:dyDescent="0.2">
      <c r="A99" s="157"/>
      <c r="B99" s="158"/>
      <c r="C99" s="191" t="s">
        <v>271</v>
      </c>
      <c r="D99" s="189"/>
      <c r="E99" s="190">
        <v>0.65</v>
      </c>
      <c r="F99" s="160"/>
      <c r="G99" s="160"/>
      <c r="H99" s="160"/>
      <c r="I99" s="160"/>
      <c r="J99" s="160"/>
      <c r="K99" s="160"/>
      <c r="L99" s="160"/>
      <c r="M99" s="160"/>
      <c r="N99" s="159"/>
      <c r="O99" s="159"/>
      <c r="P99" s="159"/>
      <c r="Q99" s="159"/>
      <c r="R99" s="160"/>
      <c r="S99" s="160"/>
      <c r="T99" s="160"/>
      <c r="U99" s="160"/>
      <c r="V99" s="160"/>
      <c r="W99" s="160"/>
      <c r="X99" s="160"/>
      <c r="Y99" s="160"/>
      <c r="Z99" s="150"/>
      <c r="AA99" s="150"/>
      <c r="AB99" s="150"/>
      <c r="AC99" s="150"/>
      <c r="AD99" s="150"/>
      <c r="AE99" s="150"/>
      <c r="AF99" s="150"/>
      <c r="AG99" s="150" t="s">
        <v>167</v>
      </c>
      <c r="AH99" s="150">
        <v>0</v>
      </c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outlineLevel="1" x14ac:dyDescent="0.2">
      <c r="A100" s="171">
        <v>27</v>
      </c>
      <c r="B100" s="172" t="s">
        <v>272</v>
      </c>
      <c r="C100" s="185" t="s">
        <v>273</v>
      </c>
      <c r="D100" s="173" t="s">
        <v>124</v>
      </c>
      <c r="E100" s="174">
        <v>132.6</v>
      </c>
      <c r="F100" s="175"/>
      <c r="G100" s="176">
        <f>ROUND(E100*F100,2)</f>
        <v>0</v>
      </c>
      <c r="H100" s="161"/>
      <c r="I100" s="160">
        <f>ROUND(E100*H100,2)</f>
        <v>0</v>
      </c>
      <c r="J100" s="161"/>
      <c r="K100" s="160">
        <f>ROUND(E100*J100,2)</f>
        <v>0</v>
      </c>
      <c r="L100" s="160">
        <v>21</v>
      </c>
      <c r="M100" s="160">
        <f>G100*(1+L100/100)</f>
        <v>0</v>
      </c>
      <c r="N100" s="159">
        <v>5.0000000000000001E-4</v>
      </c>
      <c r="O100" s="159">
        <f>ROUND(E100*N100,2)</f>
        <v>7.0000000000000007E-2</v>
      </c>
      <c r="P100" s="159">
        <v>0</v>
      </c>
      <c r="Q100" s="159">
        <f>ROUND(E100*P100,2)</f>
        <v>0</v>
      </c>
      <c r="R100" s="160"/>
      <c r="S100" s="160" t="s">
        <v>164</v>
      </c>
      <c r="T100" s="160" t="s">
        <v>119</v>
      </c>
      <c r="U100" s="160">
        <v>0</v>
      </c>
      <c r="V100" s="160">
        <f>ROUND(E100*U100,2)</f>
        <v>0</v>
      </c>
      <c r="W100" s="160"/>
      <c r="X100" s="160" t="s">
        <v>120</v>
      </c>
      <c r="Y100" s="160" t="s">
        <v>121</v>
      </c>
      <c r="Z100" s="150"/>
      <c r="AA100" s="150"/>
      <c r="AB100" s="150"/>
      <c r="AC100" s="150"/>
      <c r="AD100" s="150"/>
      <c r="AE100" s="150"/>
      <c r="AF100" s="150"/>
      <c r="AG100" s="150" t="s">
        <v>165</v>
      </c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outlineLevel="2" x14ac:dyDescent="0.2">
      <c r="A101" s="157"/>
      <c r="B101" s="158"/>
      <c r="C101" s="191" t="s">
        <v>274</v>
      </c>
      <c r="D101" s="189"/>
      <c r="E101" s="190"/>
      <c r="F101" s="160"/>
      <c r="G101" s="160"/>
      <c r="H101" s="160"/>
      <c r="I101" s="160"/>
      <c r="J101" s="160"/>
      <c r="K101" s="160"/>
      <c r="L101" s="160"/>
      <c r="M101" s="160"/>
      <c r="N101" s="159"/>
      <c r="O101" s="159"/>
      <c r="P101" s="159"/>
      <c r="Q101" s="159"/>
      <c r="R101" s="160"/>
      <c r="S101" s="160"/>
      <c r="T101" s="160"/>
      <c r="U101" s="160"/>
      <c r="V101" s="160"/>
      <c r="W101" s="160"/>
      <c r="X101" s="160"/>
      <c r="Y101" s="160"/>
      <c r="Z101" s="150"/>
      <c r="AA101" s="150"/>
      <c r="AB101" s="150"/>
      <c r="AC101" s="150"/>
      <c r="AD101" s="150"/>
      <c r="AE101" s="150"/>
      <c r="AF101" s="150"/>
      <c r="AG101" s="150" t="s">
        <v>167</v>
      </c>
      <c r="AH101" s="150">
        <v>0</v>
      </c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</row>
    <row r="102" spans="1:60" outlineLevel="3" x14ac:dyDescent="0.2">
      <c r="A102" s="157"/>
      <c r="B102" s="158"/>
      <c r="C102" s="191" t="s">
        <v>275</v>
      </c>
      <c r="D102" s="189"/>
      <c r="E102" s="190"/>
      <c r="F102" s="160"/>
      <c r="G102" s="160"/>
      <c r="H102" s="160"/>
      <c r="I102" s="160"/>
      <c r="J102" s="160"/>
      <c r="K102" s="160"/>
      <c r="L102" s="160"/>
      <c r="M102" s="160"/>
      <c r="N102" s="159"/>
      <c r="O102" s="159"/>
      <c r="P102" s="159"/>
      <c r="Q102" s="159"/>
      <c r="R102" s="160"/>
      <c r="S102" s="160"/>
      <c r="T102" s="160"/>
      <c r="U102" s="160"/>
      <c r="V102" s="160"/>
      <c r="W102" s="160"/>
      <c r="X102" s="160"/>
      <c r="Y102" s="160"/>
      <c r="Z102" s="150"/>
      <c r="AA102" s="150"/>
      <c r="AB102" s="150"/>
      <c r="AC102" s="150"/>
      <c r="AD102" s="150"/>
      <c r="AE102" s="150"/>
      <c r="AF102" s="150"/>
      <c r="AG102" s="150" t="s">
        <v>167</v>
      </c>
      <c r="AH102" s="150">
        <v>0</v>
      </c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</row>
    <row r="103" spans="1:60" outlineLevel="3" x14ac:dyDescent="0.2">
      <c r="A103" s="157"/>
      <c r="B103" s="158"/>
      <c r="C103" s="191" t="s">
        <v>276</v>
      </c>
      <c r="D103" s="189"/>
      <c r="E103" s="190">
        <v>132.6</v>
      </c>
      <c r="F103" s="160"/>
      <c r="G103" s="160"/>
      <c r="H103" s="160"/>
      <c r="I103" s="160"/>
      <c r="J103" s="160"/>
      <c r="K103" s="160"/>
      <c r="L103" s="160"/>
      <c r="M103" s="160"/>
      <c r="N103" s="159"/>
      <c r="O103" s="159"/>
      <c r="P103" s="159"/>
      <c r="Q103" s="159"/>
      <c r="R103" s="160"/>
      <c r="S103" s="160"/>
      <c r="T103" s="160"/>
      <c r="U103" s="160"/>
      <c r="V103" s="160"/>
      <c r="W103" s="160"/>
      <c r="X103" s="160"/>
      <c r="Y103" s="160"/>
      <c r="Z103" s="150"/>
      <c r="AA103" s="150"/>
      <c r="AB103" s="150"/>
      <c r="AC103" s="150"/>
      <c r="AD103" s="150"/>
      <c r="AE103" s="150"/>
      <c r="AF103" s="150"/>
      <c r="AG103" s="150" t="s">
        <v>167</v>
      </c>
      <c r="AH103" s="150">
        <v>0</v>
      </c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outlineLevel="1" x14ac:dyDescent="0.2">
      <c r="A104" s="171">
        <v>28</v>
      </c>
      <c r="B104" s="172" t="s">
        <v>277</v>
      </c>
      <c r="C104" s="185" t="s">
        <v>278</v>
      </c>
      <c r="D104" s="173" t="s">
        <v>228</v>
      </c>
      <c r="E104" s="174">
        <v>55.11</v>
      </c>
      <c r="F104" s="175"/>
      <c r="G104" s="176">
        <f>ROUND(E104*F104,2)</f>
        <v>0</v>
      </c>
      <c r="H104" s="161"/>
      <c r="I104" s="160">
        <f>ROUND(E104*H104,2)</f>
        <v>0</v>
      </c>
      <c r="J104" s="161"/>
      <c r="K104" s="160">
        <f>ROUND(E104*J104,2)</f>
        <v>0</v>
      </c>
      <c r="L104" s="160">
        <v>21</v>
      </c>
      <c r="M104" s="160">
        <f>G104*(1+L104/100)</f>
        <v>0</v>
      </c>
      <c r="N104" s="159">
        <v>5.9999999999999995E-4</v>
      </c>
      <c r="O104" s="159">
        <f>ROUND(E104*N104,2)</f>
        <v>0.03</v>
      </c>
      <c r="P104" s="159">
        <v>0</v>
      </c>
      <c r="Q104" s="159">
        <f>ROUND(E104*P104,2)</f>
        <v>0</v>
      </c>
      <c r="R104" s="160" t="s">
        <v>279</v>
      </c>
      <c r="S104" s="160" t="s">
        <v>164</v>
      </c>
      <c r="T104" s="160" t="s">
        <v>119</v>
      </c>
      <c r="U104" s="160">
        <v>0</v>
      </c>
      <c r="V104" s="160">
        <f>ROUND(E104*U104,2)</f>
        <v>0</v>
      </c>
      <c r="W104" s="160"/>
      <c r="X104" s="160" t="s">
        <v>280</v>
      </c>
      <c r="Y104" s="160" t="s">
        <v>121</v>
      </c>
      <c r="Z104" s="150"/>
      <c r="AA104" s="150"/>
      <c r="AB104" s="150"/>
      <c r="AC104" s="150"/>
      <c r="AD104" s="150"/>
      <c r="AE104" s="150"/>
      <c r="AF104" s="150"/>
      <c r="AG104" s="150" t="s">
        <v>281</v>
      </c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outlineLevel="2" x14ac:dyDescent="0.2">
      <c r="A105" s="157"/>
      <c r="B105" s="158"/>
      <c r="C105" s="191" t="s">
        <v>282</v>
      </c>
      <c r="D105" s="189"/>
      <c r="E105" s="190"/>
      <c r="F105" s="160"/>
      <c r="G105" s="160"/>
      <c r="H105" s="160"/>
      <c r="I105" s="160"/>
      <c r="J105" s="160"/>
      <c r="K105" s="160"/>
      <c r="L105" s="160"/>
      <c r="M105" s="160"/>
      <c r="N105" s="159"/>
      <c r="O105" s="159"/>
      <c r="P105" s="159"/>
      <c r="Q105" s="159"/>
      <c r="R105" s="160"/>
      <c r="S105" s="160"/>
      <c r="T105" s="160"/>
      <c r="U105" s="160"/>
      <c r="V105" s="160"/>
      <c r="W105" s="160"/>
      <c r="X105" s="160"/>
      <c r="Y105" s="160"/>
      <c r="Z105" s="150"/>
      <c r="AA105" s="150"/>
      <c r="AB105" s="150"/>
      <c r="AC105" s="150"/>
      <c r="AD105" s="150"/>
      <c r="AE105" s="150"/>
      <c r="AF105" s="150"/>
      <c r="AG105" s="150" t="s">
        <v>167</v>
      </c>
      <c r="AH105" s="150">
        <v>0</v>
      </c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outlineLevel="3" x14ac:dyDescent="0.2">
      <c r="A106" s="157"/>
      <c r="B106" s="158"/>
      <c r="C106" s="191" t="s">
        <v>283</v>
      </c>
      <c r="D106" s="189"/>
      <c r="E106" s="190"/>
      <c r="F106" s="160"/>
      <c r="G106" s="160"/>
      <c r="H106" s="160"/>
      <c r="I106" s="160"/>
      <c r="J106" s="160"/>
      <c r="K106" s="160"/>
      <c r="L106" s="160"/>
      <c r="M106" s="160"/>
      <c r="N106" s="159"/>
      <c r="O106" s="159"/>
      <c r="P106" s="159"/>
      <c r="Q106" s="159"/>
      <c r="R106" s="160"/>
      <c r="S106" s="160"/>
      <c r="T106" s="160"/>
      <c r="U106" s="160"/>
      <c r="V106" s="160"/>
      <c r="W106" s="160"/>
      <c r="X106" s="160"/>
      <c r="Y106" s="160"/>
      <c r="Z106" s="150"/>
      <c r="AA106" s="150"/>
      <c r="AB106" s="150"/>
      <c r="AC106" s="150"/>
      <c r="AD106" s="150"/>
      <c r="AE106" s="150"/>
      <c r="AF106" s="150"/>
      <c r="AG106" s="150" t="s">
        <v>167</v>
      </c>
      <c r="AH106" s="150">
        <v>0</v>
      </c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0" outlineLevel="3" x14ac:dyDescent="0.2">
      <c r="A107" s="157"/>
      <c r="B107" s="158"/>
      <c r="C107" s="191" t="s">
        <v>284</v>
      </c>
      <c r="D107" s="189"/>
      <c r="E107" s="190">
        <v>55.11</v>
      </c>
      <c r="F107" s="160"/>
      <c r="G107" s="160"/>
      <c r="H107" s="160"/>
      <c r="I107" s="160"/>
      <c r="J107" s="160"/>
      <c r="K107" s="160"/>
      <c r="L107" s="160"/>
      <c r="M107" s="160"/>
      <c r="N107" s="159"/>
      <c r="O107" s="159"/>
      <c r="P107" s="159"/>
      <c r="Q107" s="159"/>
      <c r="R107" s="160"/>
      <c r="S107" s="160"/>
      <c r="T107" s="160"/>
      <c r="U107" s="160"/>
      <c r="V107" s="160"/>
      <c r="W107" s="160"/>
      <c r="X107" s="160"/>
      <c r="Y107" s="160"/>
      <c r="Z107" s="150"/>
      <c r="AA107" s="150"/>
      <c r="AB107" s="150"/>
      <c r="AC107" s="150"/>
      <c r="AD107" s="150"/>
      <c r="AE107" s="150"/>
      <c r="AF107" s="150"/>
      <c r="AG107" s="150" t="s">
        <v>167</v>
      </c>
      <c r="AH107" s="150">
        <v>0</v>
      </c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60" outlineLevel="1" x14ac:dyDescent="0.2">
      <c r="A108" s="171">
        <v>29</v>
      </c>
      <c r="B108" s="172" t="s">
        <v>285</v>
      </c>
      <c r="C108" s="185" t="s">
        <v>286</v>
      </c>
      <c r="D108" s="173" t="s">
        <v>124</v>
      </c>
      <c r="E108" s="174">
        <v>42.084000000000003</v>
      </c>
      <c r="F108" s="175"/>
      <c r="G108" s="176">
        <f>ROUND(E108*F108,2)</f>
        <v>0</v>
      </c>
      <c r="H108" s="161"/>
      <c r="I108" s="160">
        <f>ROUND(E108*H108,2)</f>
        <v>0</v>
      </c>
      <c r="J108" s="161"/>
      <c r="K108" s="160">
        <f>ROUND(E108*J108,2)</f>
        <v>0</v>
      </c>
      <c r="L108" s="160">
        <v>21</v>
      </c>
      <c r="M108" s="160">
        <f>G108*(1+L108/100)</f>
        <v>0</v>
      </c>
      <c r="N108" s="159">
        <v>2.9999999999999997E-4</v>
      </c>
      <c r="O108" s="159">
        <f>ROUND(E108*N108,2)</f>
        <v>0.01</v>
      </c>
      <c r="P108" s="159">
        <v>0</v>
      </c>
      <c r="Q108" s="159">
        <f>ROUND(E108*P108,2)</f>
        <v>0</v>
      </c>
      <c r="R108" s="160" t="s">
        <v>279</v>
      </c>
      <c r="S108" s="160" t="s">
        <v>164</v>
      </c>
      <c r="T108" s="160" t="s">
        <v>119</v>
      </c>
      <c r="U108" s="160">
        <v>0</v>
      </c>
      <c r="V108" s="160">
        <f>ROUND(E108*U108,2)</f>
        <v>0</v>
      </c>
      <c r="W108" s="160"/>
      <c r="X108" s="160" t="s">
        <v>280</v>
      </c>
      <c r="Y108" s="160" t="s">
        <v>121</v>
      </c>
      <c r="Z108" s="150"/>
      <c r="AA108" s="150"/>
      <c r="AB108" s="150"/>
      <c r="AC108" s="150"/>
      <c r="AD108" s="150"/>
      <c r="AE108" s="150"/>
      <c r="AF108" s="150"/>
      <c r="AG108" s="150" t="s">
        <v>281</v>
      </c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outlineLevel="2" x14ac:dyDescent="0.2">
      <c r="A109" s="157"/>
      <c r="B109" s="158"/>
      <c r="C109" s="191" t="s">
        <v>287</v>
      </c>
      <c r="D109" s="189"/>
      <c r="E109" s="190"/>
      <c r="F109" s="160"/>
      <c r="G109" s="160"/>
      <c r="H109" s="160"/>
      <c r="I109" s="160"/>
      <c r="J109" s="160"/>
      <c r="K109" s="160"/>
      <c r="L109" s="160"/>
      <c r="M109" s="160"/>
      <c r="N109" s="159"/>
      <c r="O109" s="159"/>
      <c r="P109" s="159"/>
      <c r="Q109" s="159"/>
      <c r="R109" s="160"/>
      <c r="S109" s="160"/>
      <c r="T109" s="160"/>
      <c r="U109" s="160"/>
      <c r="V109" s="160"/>
      <c r="W109" s="160"/>
      <c r="X109" s="160"/>
      <c r="Y109" s="160"/>
      <c r="Z109" s="150"/>
      <c r="AA109" s="150"/>
      <c r="AB109" s="150"/>
      <c r="AC109" s="150"/>
      <c r="AD109" s="150"/>
      <c r="AE109" s="150"/>
      <c r="AF109" s="150"/>
      <c r="AG109" s="150" t="s">
        <v>167</v>
      </c>
      <c r="AH109" s="150">
        <v>0</v>
      </c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</row>
    <row r="110" spans="1:60" outlineLevel="3" x14ac:dyDescent="0.2">
      <c r="A110" s="157"/>
      <c r="B110" s="158"/>
      <c r="C110" s="191" t="s">
        <v>288</v>
      </c>
      <c r="D110" s="189"/>
      <c r="E110" s="190"/>
      <c r="F110" s="160"/>
      <c r="G110" s="160"/>
      <c r="H110" s="160"/>
      <c r="I110" s="160"/>
      <c r="J110" s="160"/>
      <c r="K110" s="160"/>
      <c r="L110" s="160"/>
      <c r="M110" s="160"/>
      <c r="N110" s="159"/>
      <c r="O110" s="159"/>
      <c r="P110" s="159"/>
      <c r="Q110" s="159"/>
      <c r="R110" s="160"/>
      <c r="S110" s="160"/>
      <c r="T110" s="160"/>
      <c r="U110" s="160"/>
      <c r="V110" s="160"/>
      <c r="W110" s="160"/>
      <c r="X110" s="160"/>
      <c r="Y110" s="160"/>
      <c r="Z110" s="150"/>
      <c r="AA110" s="150"/>
      <c r="AB110" s="150"/>
      <c r="AC110" s="150"/>
      <c r="AD110" s="150"/>
      <c r="AE110" s="150"/>
      <c r="AF110" s="150"/>
      <c r="AG110" s="150" t="s">
        <v>167</v>
      </c>
      <c r="AH110" s="150">
        <v>0</v>
      </c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60" outlineLevel="3" x14ac:dyDescent="0.2">
      <c r="A111" s="157"/>
      <c r="B111" s="158"/>
      <c r="C111" s="191" t="s">
        <v>289</v>
      </c>
      <c r="D111" s="189"/>
      <c r="E111" s="190">
        <v>42.08</v>
      </c>
      <c r="F111" s="160"/>
      <c r="G111" s="160"/>
      <c r="H111" s="160"/>
      <c r="I111" s="160"/>
      <c r="J111" s="160"/>
      <c r="K111" s="160"/>
      <c r="L111" s="160"/>
      <c r="M111" s="160"/>
      <c r="N111" s="159"/>
      <c r="O111" s="159"/>
      <c r="P111" s="159"/>
      <c r="Q111" s="159"/>
      <c r="R111" s="160"/>
      <c r="S111" s="160"/>
      <c r="T111" s="160"/>
      <c r="U111" s="160"/>
      <c r="V111" s="160"/>
      <c r="W111" s="160"/>
      <c r="X111" s="160"/>
      <c r="Y111" s="160"/>
      <c r="Z111" s="150"/>
      <c r="AA111" s="150"/>
      <c r="AB111" s="150"/>
      <c r="AC111" s="150"/>
      <c r="AD111" s="150"/>
      <c r="AE111" s="150"/>
      <c r="AF111" s="150"/>
      <c r="AG111" s="150" t="s">
        <v>167</v>
      </c>
      <c r="AH111" s="150">
        <v>0</v>
      </c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60" x14ac:dyDescent="0.2">
      <c r="A112" s="164" t="s">
        <v>114</v>
      </c>
      <c r="B112" s="165" t="s">
        <v>64</v>
      </c>
      <c r="C112" s="183" t="s">
        <v>65</v>
      </c>
      <c r="D112" s="166"/>
      <c r="E112" s="167"/>
      <c r="F112" s="168"/>
      <c r="G112" s="169">
        <f>SUMIF(AG113:AG116,"&lt;&gt;NOR",G113:G116)</f>
        <v>0</v>
      </c>
      <c r="H112" s="163"/>
      <c r="I112" s="163">
        <f>SUM(I113:I116)</f>
        <v>0</v>
      </c>
      <c r="J112" s="163"/>
      <c r="K112" s="163">
        <f>SUM(K113:K116)</f>
        <v>0</v>
      </c>
      <c r="L112" s="163"/>
      <c r="M112" s="163">
        <f>SUM(M113:M116)</f>
        <v>0</v>
      </c>
      <c r="N112" s="162"/>
      <c r="O112" s="162">
        <f>SUM(O113:O116)</f>
        <v>10.02</v>
      </c>
      <c r="P112" s="162"/>
      <c r="Q112" s="162">
        <f>SUM(Q113:Q116)</f>
        <v>0</v>
      </c>
      <c r="R112" s="163"/>
      <c r="S112" s="163"/>
      <c r="T112" s="163"/>
      <c r="U112" s="163"/>
      <c r="V112" s="163">
        <f>SUM(V113:V116)</f>
        <v>0</v>
      </c>
      <c r="W112" s="163"/>
      <c r="X112" s="163"/>
      <c r="Y112" s="163"/>
      <c r="AG112" t="s">
        <v>115</v>
      </c>
    </row>
    <row r="113" spans="1:60" outlineLevel="1" x14ac:dyDescent="0.2">
      <c r="A113" s="171">
        <v>30</v>
      </c>
      <c r="B113" s="172" t="s">
        <v>290</v>
      </c>
      <c r="C113" s="185" t="s">
        <v>291</v>
      </c>
      <c r="D113" s="173" t="s">
        <v>117</v>
      </c>
      <c r="E113" s="174">
        <v>5.3</v>
      </c>
      <c r="F113" s="175"/>
      <c r="G113" s="176">
        <f>ROUND(E113*F113,2)</f>
        <v>0</v>
      </c>
      <c r="H113" s="161"/>
      <c r="I113" s="160">
        <f>ROUND(E113*H113,2)</f>
        <v>0</v>
      </c>
      <c r="J113" s="161"/>
      <c r="K113" s="160">
        <f>ROUND(E113*J113,2)</f>
        <v>0</v>
      </c>
      <c r="L113" s="160">
        <v>21</v>
      </c>
      <c r="M113" s="160">
        <f>G113*(1+L113/100)</f>
        <v>0</v>
      </c>
      <c r="N113" s="159">
        <v>1.8907700000000001</v>
      </c>
      <c r="O113" s="159">
        <f>ROUND(E113*N113,2)</f>
        <v>10.02</v>
      </c>
      <c r="P113" s="159">
        <v>0</v>
      </c>
      <c r="Q113" s="159">
        <f>ROUND(E113*P113,2)</f>
        <v>0</v>
      </c>
      <c r="R113" s="160"/>
      <c r="S113" s="160" t="s">
        <v>164</v>
      </c>
      <c r="T113" s="160" t="s">
        <v>119</v>
      </c>
      <c r="U113" s="160">
        <v>0</v>
      </c>
      <c r="V113" s="160">
        <f>ROUND(E113*U113,2)</f>
        <v>0</v>
      </c>
      <c r="W113" s="160"/>
      <c r="X113" s="160" t="s">
        <v>120</v>
      </c>
      <c r="Y113" s="160" t="s">
        <v>121</v>
      </c>
      <c r="Z113" s="150"/>
      <c r="AA113" s="150"/>
      <c r="AB113" s="150"/>
      <c r="AC113" s="150"/>
      <c r="AD113" s="150"/>
      <c r="AE113" s="150"/>
      <c r="AF113" s="150"/>
      <c r="AG113" s="150" t="s">
        <v>165</v>
      </c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  <row r="114" spans="1:60" outlineLevel="2" x14ac:dyDescent="0.2">
      <c r="A114" s="157"/>
      <c r="B114" s="158"/>
      <c r="C114" s="191" t="s">
        <v>292</v>
      </c>
      <c r="D114" s="189"/>
      <c r="E114" s="190"/>
      <c r="F114" s="160"/>
      <c r="G114" s="160"/>
      <c r="H114" s="160"/>
      <c r="I114" s="160"/>
      <c r="J114" s="160"/>
      <c r="K114" s="160"/>
      <c r="L114" s="160"/>
      <c r="M114" s="160"/>
      <c r="N114" s="159"/>
      <c r="O114" s="159"/>
      <c r="P114" s="159"/>
      <c r="Q114" s="159"/>
      <c r="R114" s="160"/>
      <c r="S114" s="160"/>
      <c r="T114" s="160"/>
      <c r="U114" s="160"/>
      <c r="V114" s="160"/>
      <c r="W114" s="160"/>
      <c r="X114" s="160"/>
      <c r="Y114" s="160"/>
      <c r="Z114" s="150"/>
      <c r="AA114" s="150"/>
      <c r="AB114" s="150"/>
      <c r="AC114" s="150"/>
      <c r="AD114" s="150"/>
      <c r="AE114" s="150"/>
      <c r="AF114" s="150"/>
      <c r="AG114" s="150" t="s">
        <v>167</v>
      </c>
      <c r="AH114" s="150">
        <v>0</v>
      </c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</row>
    <row r="115" spans="1:60" outlineLevel="3" x14ac:dyDescent="0.2">
      <c r="A115" s="157"/>
      <c r="B115" s="158"/>
      <c r="C115" s="191" t="s">
        <v>293</v>
      </c>
      <c r="D115" s="189"/>
      <c r="E115" s="190"/>
      <c r="F115" s="160"/>
      <c r="G115" s="160"/>
      <c r="H115" s="160"/>
      <c r="I115" s="160"/>
      <c r="J115" s="160"/>
      <c r="K115" s="160"/>
      <c r="L115" s="160"/>
      <c r="M115" s="160"/>
      <c r="N115" s="159"/>
      <c r="O115" s="159"/>
      <c r="P115" s="159"/>
      <c r="Q115" s="159"/>
      <c r="R115" s="160"/>
      <c r="S115" s="160"/>
      <c r="T115" s="160"/>
      <c r="U115" s="160"/>
      <c r="V115" s="160"/>
      <c r="W115" s="160"/>
      <c r="X115" s="160"/>
      <c r="Y115" s="160"/>
      <c r="Z115" s="150"/>
      <c r="AA115" s="150"/>
      <c r="AB115" s="150"/>
      <c r="AC115" s="150"/>
      <c r="AD115" s="150"/>
      <c r="AE115" s="150"/>
      <c r="AF115" s="150"/>
      <c r="AG115" s="150" t="s">
        <v>167</v>
      </c>
      <c r="AH115" s="150">
        <v>0</v>
      </c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</row>
    <row r="116" spans="1:60" outlineLevel="3" x14ac:dyDescent="0.2">
      <c r="A116" s="157"/>
      <c r="B116" s="158"/>
      <c r="C116" s="191" t="s">
        <v>294</v>
      </c>
      <c r="D116" s="189"/>
      <c r="E116" s="190">
        <v>5.3</v>
      </c>
      <c r="F116" s="160"/>
      <c r="G116" s="160"/>
      <c r="H116" s="160"/>
      <c r="I116" s="160"/>
      <c r="J116" s="160"/>
      <c r="K116" s="160"/>
      <c r="L116" s="160"/>
      <c r="M116" s="160"/>
      <c r="N116" s="159"/>
      <c r="O116" s="159"/>
      <c r="P116" s="159"/>
      <c r="Q116" s="159"/>
      <c r="R116" s="160"/>
      <c r="S116" s="160"/>
      <c r="T116" s="160"/>
      <c r="U116" s="160"/>
      <c r="V116" s="160"/>
      <c r="W116" s="160"/>
      <c r="X116" s="160"/>
      <c r="Y116" s="160"/>
      <c r="Z116" s="150"/>
      <c r="AA116" s="150"/>
      <c r="AB116" s="150"/>
      <c r="AC116" s="150"/>
      <c r="AD116" s="150"/>
      <c r="AE116" s="150"/>
      <c r="AF116" s="150"/>
      <c r="AG116" s="150" t="s">
        <v>167</v>
      </c>
      <c r="AH116" s="150">
        <v>0</v>
      </c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</row>
    <row r="117" spans="1:60" x14ac:dyDescent="0.2">
      <c r="A117" s="164" t="s">
        <v>114</v>
      </c>
      <c r="B117" s="165" t="s">
        <v>70</v>
      </c>
      <c r="C117" s="183" t="s">
        <v>71</v>
      </c>
      <c r="D117" s="166"/>
      <c r="E117" s="167"/>
      <c r="F117" s="168"/>
      <c r="G117" s="169">
        <f>SUMIF(AG118:AG130,"&lt;&gt;NOR",G118:G130)</f>
        <v>0</v>
      </c>
      <c r="H117" s="163"/>
      <c r="I117" s="163">
        <f>SUM(I118:I130)</f>
        <v>0</v>
      </c>
      <c r="J117" s="163"/>
      <c r="K117" s="163">
        <f>SUM(K118:K130)</f>
        <v>0</v>
      </c>
      <c r="L117" s="163"/>
      <c r="M117" s="163">
        <f>SUM(M118:M130)</f>
        <v>0</v>
      </c>
      <c r="N117" s="162"/>
      <c r="O117" s="162">
        <f>SUM(O118:O130)</f>
        <v>0.15</v>
      </c>
      <c r="P117" s="162"/>
      <c r="Q117" s="162">
        <f>SUM(Q118:Q130)</f>
        <v>0</v>
      </c>
      <c r="R117" s="163"/>
      <c r="S117" s="163"/>
      <c r="T117" s="163"/>
      <c r="U117" s="163"/>
      <c r="V117" s="163">
        <f>SUM(V118:V130)</f>
        <v>0</v>
      </c>
      <c r="W117" s="163"/>
      <c r="X117" s="163"/>
      <c r="Y117" s="163"/>
      <c r="AG117" t="s">
        <v>115</v>
      </c>
    </row>
    <row r="118" spans="1:60" outlineLevel="1" x14ac:dyDescent="0.2">
      <c r="A118" s="171">
        <v>31</v>
      </c>
      <c r="B118" s="172" t="s">
        <v>295</v>
      </c>
      <c r="C118" s="185" t="s">
        <v>296</v>
      </c>
      <c r="D118" s="173" t="s">
        <v>228</v>
      </c>
      <c r="E118" s="174">
        <v>63</v>
      </c>
      <c r="F118" s="175"/>
      <c r="G118" s="176">
        <f>ROUND(E118*F118,2)</f>
        <v>0</v>
      </c>
      <c r="H118" s="161"/>
      <c r="I118" s="160">
        <f>ROUND(E118*H118,2)</f>
        <v>0</v>
      </c>
      <c r="J118" s="161"/>
      <c r="K118" s="160">
        <f>ROUND(E118*J118,2)</f>
        <v>0</v>
      </c>
      <c r="L118" s="160">
        <v>21</v>
      </c>
      <c r="M118" s="160">
        <f>G118*(1+L118/100)</f>
        <v>0</v>
      </c>
      <c r="N118" s="159">
        <v>0</v>
      </c>
      <c r="O118" s="159">
        <f>ROUND(E118*N118,2)</f>
        <v>0</v>
      </c>
      <c r="P118" s="159">
        <v>0</v>
      </c>
      <c r="Q118" s="159">
        <f>ROUND(E118*P118,2)</f>
        <v>0</v>
      </c>
      <c r="R118" s="160"/>
      <c r="S118" s="160" t="s">
        <v>164</v>
      </c>
      <c r="T118" s="160" t="s">
        <v>119</v>
      </c>
      <c r="U118" s="160">
        <v>0</v>
      </c>
      <c r="V118" s="160">
        <f>ROUND(E118*U118,2)</f>
        <v>0</v>
      </c>
      <c r="W118" s="160"/>
      <c r="X118" s="160" t="s">
        <v>120</v>
      </c>
      <c r="Y118" s="160" t="s">
        <v>121</v>
      </c>
      <c r="Z118" s="150"/>
      <c r="AA118" s="150"/>
      <c r="AB118" s="150"/>
      <c r="AC118" s="150"/>
      <c r="AD118" s="150"/>
      <c r="AE118" s="150"/>
      <c r="AF118" s="150"/>
      <c r="AG118" s="150" t="s">
        <v>165</v>
      </c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</row>
    <row r="119" spans="1:60" outlineLevel="2" x14ac:dyDescent="0.2">
      <c r="A119" s="157"/>
      <c r="B119" s="158"/>
      <c r="C119" s="191" t="s">
        <v>297</v>
      </c>
      <c r="D119" s="189"/>
      <c r="E119" s="190"/>
      <c r="F119" s="160"/>
      <c r="G119" s="160"/>
      <c r="H119" s="160"/>
      <c r="I119" s="160"/>
      <c r="J119" s="160"/>
      <c r="K119" s="160"/>
      <c r="L119" s="160"/>
      <c r="M119" s="160"/>
      <c r="N119" s="159"/>
      <c r="O119" s="159"/>
      <c r="P119" s="159"/>
      <c r="Q119" s="159"/>
      <c r="R119" s="160"/>
      <c r="S119" s="160"/>
      <c r="T119" s="160"/>
      <c r="U119" s="160"/>
      <c r="V119" s="160"/>
      <c r="W119" s="160"/>
      <c r="X119" s="160"/>
      <c r="Y119" s="160"/>
      <c r="Z119" s="150"/>
      <c r="AA119" s="150"/>
      <c r="AB119" s="150"/>
      <c r="AC119" s="150"/>
      <c r="AD119" s="150"/>
      <c r="AE119" s="150"/>
      <c r="AF119" s="150"/>
      <c r="AG119" s="150" t="s">
        <v>167</v>
      </c>
      <c r="AH119" s="150">
        <v>0</v>
      </c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</row>
    <row r="120" spans="1:60" outlineLevel="3" x14ac:dyDescent="0.2">
      <c r="A120" s="157"/>
      <c r="B120" s="158"/>
      <c r="C120" s="191" t="s">
        <v>68</v>
      </c>
      <c r="D120" s="189"/>
      <c r="E120" s="190">
        <v>63</v>
      </c>
      <c r="F120" s="160"/>
      <c r="G120" s="160"/>
      <c r="H120" s="160"/>
      <c r="I120" s="160"/>
      <c r="J120" s="160"/>
      <c r="K120" s="160"/>
      <c r="L120" s="160"/>
      <c r="M120" s="160"/>
      <c r="N120" s="159"/>
      <c r="O120" s="159"/>
      <c r="P120" s="159"/>
      <c r="Q120" s="159"/>
      <c r="R120" s="160"/>
      <c r="S120" s="160"/>
      <c r="T120" s="160"/>
      <c r="U120" s="160"/>
      <c r="V120" s="160"/>
      <c r="W120" s="160"/>
      <c r="X120" s="160"/>
      <c r="Y120" s="160"/>
      <c r="Z120" s="150"/>
      <c r="AA120" s="150"/>
      <c r="AB120" s="150"/>
      <c r="AC120" s="150"/>
      <c r="AD120" s="150"/>
      <c r="AE120" s="150"/>
      <c r="AF120" s="150"/>
      <c r="AG120" s="150" t="s">
        <v>167</v>
      </c>
      <c r="AH120" s="150">
        <v>0</v>
      </c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0" outlineLevel="1" x14ac:dyDescent="0.2">
      <c r="A121" s="171">
        <v>32</v>
      </c>
      <c r="B121" s="172" t="s">
        <v>298</v>
      </c>
      <c r="C121" s="185" t="s">
        <v>299</v>
      </c>
      <c r="D121" s="173" t="s">
        <v>228</v>
      </c>
      <c r="E121" s="174">
        <v>51</v>
      </c>
      <c r="F121" s="175"/>
      <c r="G121" s="176">
        <f>ROUND(E121*F121,2)</f>
        <v>0</v>
      </c>
      <c r="H121" s="161"/>
      <c r="I121" s="160">
        <f>ROUND(E121*H121,2)</f>
        <v>0</v>
      </c>
      <c r="J121" s="161"/>
      <c r="K121" s="160">
        <f>ROUND(E121*J121,2)</f>
        <v>0</v>
      </c>
      <c r="L121" s="160">
        <v>21</v>
      </c>
      <c r="M121" s="160">
        <f>G121*(1+L121/100)</f>
        <v>0</v>
      </c>
      <c r="N121" s="159">
        <v>5.0000000000000002E-5</v>
      </c>
      <c r="O121" s="159">
        <f>ROUND(E121*N121,2)</f>
        <v>0</v>
      </c>
      <c r="P121" s="159">
        <v>0</v>
      </c>
      <c r="Q121" s="159">
        <f>ROUND(E121*P121,2)</f>
        <v>0</v>
      </c>
      <c r="R121" s="160"/>
      <c r="S121" s="160" t="s">
        <v>164</v>
      </c>
      <c r="T121" s="160" t="s">
        <v>119</v>
      </c>
      <c r="U121" s="160">
        <v>0</v>
      </c>
      <c r="V121" s="160">
        <f>ROUND(E121*U121,2)</f>
        <v>0</v>
      </c>
      <c r="W121" s="160"/>
      <c r="X121" s="160" t="s">
        <v>120</v>
      </c>
      <c r="Y121" s="160" t="s">
        <v>121</v>
      </c>
      <c r="Z121" s="150"/>
      <c r="AA121" s="150"/>
      <c r="AB121" s="150"/>
      <c r="AC121" s="150"/>
      <c r="AD121" s="150"/>
      <c r="AE121" s="150"/>
      <c r="AF121" s="150"/>
      <c r="AG121" s="150" t="s">
        <v>165</v>
      </c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</row>
    <row r="122" spans="1:60" outlineLevel="2" x14ac:dyDescent="0.2">
      <c r="A122" s="157"/>
      <c r="B122" s="158"/>
      <c r="C122" s="191" t="s">
        <v>300</v>
      </c>
      <c r="D122" s="189"/>
      <c r="E122" s="190"/>
      <c r="F122" s="160"/>
      <c r="G122" s="160"/>
      <c r="H122" s="160"/>
      <c r="I122" s="160"/>
      <c r="J122" s="160"/>
      <c r="K122" s="160"/>
      <c r="L122" s="160"/>
      <c r="M122" s="160"/>
      <c r="N122" s="159"/>
      <c r="O122" s="159"/>
      <c r="P122" s="159"/>
      <c r="Q122" s="159"/>
      <c r="R122" s="160"/>
      <c r="S122" s="160"/>
      <c r="T122" s="160"/>
      <c r="U122" s="160"/>
      <c r="V122" s="160"/>
      <c r="W122" s="160"/>
      <c r="X122" s="160"/>
      <c r="Y122" s="160"/>
      <c r="Z122" s="150"/>
      <c r="AA122" s="150"/>
      <c r="AB122" s="150"/>
      <c r="AC122" s="150"/>
      <c r="AD122" s="150"/>
      <c r="AE122" s="150"/>
      <c r="AF122" s="150"/>
      <c r="AG122" s="150" t="s">
        <v>167</v>
      </c>
      <c r="AH122" s="150">
        <v>0</v>
      </c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</row>
    <row r="123" spans="1:60" outlineLevel="3" x14ac:dyDescent="0.2">
      <c r="A123" s="157"/>
      <c r="B123" s="158"/>
      <c r="C123" s="191" t="s">
        <v>301</v>
      </c>
      <c r="D123" s="189"/>
      <c r="E123" s="190">
        <v>51</v>
      </c>
      <c r="F123" s="160"/>
      <c r="G123" s="160"/>
      <c r="H123" s="160"/>
      <c r="I123" s="160"/>
      <c r="J123" s="160"/>
      <c r="K123" s="160"/>
      <c r="L123" s="160"/>
      <c r="M123" s="160"/>
      <c r="N123" s="159"/>
      <c r="O123" s="159"/>
      <c r="P123" s="159"/>
      <c r="Q123" s="159"/>
      <c r="R123" s="160"/>
      <c r="S123" s="160"/>
      <c r="T123" s="160"/>
      <c r="U123" s="160"/>
      <c r="V123" s="160"/>
      <c r="W123" s="160"/>
      <c r="X123" s="160"/>
      <c r="Y123" s="160"/>
      <c r="Z123" s="150"/>
      <c r="AA123" s="150"/>
      <c r="AB123" s="150"/>
      <c r="AC123" s="150"/>
      <c r="AD123" s="150"/>
      <c r="AE123" s="150"/>
      <c r="AF123" s="150"/>
      <c r="AG123" s="150" t="s">
        <v>167</v>
      </c>
      <c r="AH123" s="150">
        <v>0</v>
      </c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0" outlineLevel="1" x14ac:dyDescent="0.2">
      <c r="A124" s="171">
        <v>33</v>
      </c>
      <c r="B124" s="172" t="s">
        <v>302</v>
      </c>
      <c r="C124" s="185" t="s">
        <v>303</v>
      </c>
      <c r="D124" s="173" t="s">
        <v>228</v>
      </c>
      <c r="E124" s="174">
        <v>13</v>
      </c>
      <c r="F124" s="175"/>
      <c r="G124" s="176">
        <f>ROUND(E124*F124,2)</f>
        <v>0</v>
      </c>
      <c r="H124" s="161"/>
      <c r="I124" s="160">
        <f>ROUND(E124*H124,2)</f>
        <v>0</v>
      </c>
      <c r="J124" s="161"/>
      <c r="K124" s="160">
        <f>ROUND(E124*J124,2)</f>
        <v>0</v>
      </c>
      <c r="L124" s="160">
        <v>21</v>
      </c>
      <c r="M124" s="160">
        <f>G124*(1+L124/100)</f>
        <v>0</v>
      </c>
      <c r="N124" s="159">
        <v>2.0999999999999999E-3</v>
      </c>
      <c r="O124" s="159">
        <f>ROUND(E124*N124,2)</f>
        <v>0.03</v>
      </c>
      <c r="P124" s="159">
        <v>0</v>
      </c>
      <c r="Q124" s="159">
        <f>ROUND(E124*P124,2)</f>
        <v>0</v>
      </c>
      <c r="R124" s="160"/>
      <c r="S124" s="160" t="s">
        <v>164</v>
      </c>
      <c r="T124" s="160" t="s">
        <v>119</v>
      </c>
      <c r="U124" s="160">
        <v>0</v>
      </c>
      <c r="V124" s="160">
        <f>ROUND(E124*U124,2)</f>
        <v>0</v>
      </c>
      <c r="W124" s="160"/>
      <c r="X124" s="160" t="s">
        <v>120</v>
      </c>
      <c r="Y124" s="160" t="s">
        <v>121</v>
      </c>
      <c r="Z124" s="150"/>
      <c r="AA124" s="150"/>
      <c r="AB124" s="150"/>
      <c r="AC124" s="150"/>
      <c r="AD124" s="150"/>
      <c r="AE124" s="150"/>
      <c r="AF124" s="150"/>
      <c r="AG124" s="150" t="s">
        <v>165</v>
      </c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</row>
    <row r="125" spans="1:60" outlineLevel="2" x14ac:dyDescent="0.2">
      <c r="A125" s="157"/>
      <c r="B125" s="158"/>
      <c r="C125" s="191" t="s">
        <v>304</v>
      </c>
      <c r="D125" s="189"/>
      <c r="E125" s="190"/>
      <c r="F125" s="160"/>
      <c r="G125" s="160"/>
      <c r="H125" s="160"/>
      <c r="I125" s="160"/>
      <c r="J125" s="160"/>
      <c r="K125" s="160"/>
      <c r="L125" s="160"/>
      <c r="M125" s="160"/>
      <c r="N125" s="159"/>
      <c r="O125" s="159"/>
      <c r="P125" s="159"/>
      <c r="Q125" s="159"/>
      <c r="R125" s="160"/>
      <c r="S125" s="160"/>
      <c r="T125" s="160"/>
      <c r="U125" s="160"/>
      <c r="V125" s="160"/>
      <c r="W125" s="160"/>
      <c r="X125" s="160"/>
      <c r="Y125" s="160"/>
      <c r="Z125" s="150"/>
      <c r="AA125" s="150"/>
      <c r="AB125" s="150"/>
      <c r="AC125" s="150"/>
      <c r="AD125" s="150"/>
      <c r="AE125" s="150"/>
      <c r="AF125" s="150"/>
      <c r="AG125" s="150" t="s">
        <v>167</v>
      </c>
      <c r="AH125" s="150">
        <v>0</v>
      </c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</row>
    <row r="126" spans="1:60" outlineLevel="3" x14ac:dyDescent="0.2">
      <c r="A126" s="157"/>
      <c r="B126" s="158"/>
      <c r="C126" s="191" t="s">
        <v>145</v>
      </c>
      <c r="D126" s="189"/>
      <c r="E126" s="190">
        <v>13</v>
      </c>
      <c r="F126" s="160"/>
      <c r="G126" s="160"/>
      <c r="H126" s="160"/>
      <c r="I126" s="160"/>
      <c r="J126" s="160"/>
      <c r="K126" s="160"/>
      <c r="L126" s="160"/>
      <c r="M126" s="160"/>
      <c r="N126" s="159"/>
      <c r="O126" s="159"/>
      <c r="P126" s="159"/>
      <c r="Q126" s="159"/>
      <c r="R126" s="160"/>
      <c r="S126" s="160"/>
      <c r="T126" s="160"/>
      <c r="U126" s="160"/>
      <c r="V126" s="160"/>
      <c r="W126" s="160"/>
      <c r="X126" s="160"/>
      <c r="Y126" s="160"/>
      <c r="Z126" s="150"/>
      <c r="AA126" s="150"/>
      <c r="AB126" s="150"/>
      <c r="AC126" s="150"/>
      <c r="AD126" s="150"/>
      <c r="AE126" s="150"/>
      <c r="AF126" s="150"/>
      <c r="AG126" s="150" t="s">
        <v>167</v>
      </c>
      <c r="AH126" s="150">
        <v>0</v>
      </c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</row>
    <row r="127" spans="1:60" ht="22.5" outlineLevel="1" x14ac:dyDescent="0.2">
      <c r="A127" s="177">
        <v>34</v>
      </c>
      <c r="B127" s="178" t="s">
        <v>305</v>
      </c>
      <c r="C127" s="184" t="s">
        <v>306</v>
      </c>
      <c r="D127" s="179" t="s">
        <v>266</v>
      </c>
      <c r="E127" s="180">
        <v>1</v>
      </c>
      <c r="F127" s="181"/>
      <c r="G127" s="182">
        <f>ROUND(E127*F127,2)</f>
        <v>0</v>
      </c>
      <c r="H127" s="161"/>
      <c r="I127" s="160">
        <f>ROUND(E127*H127,2)</f>
        <v>0</v>
      </c>
      <c r="J127" s="161"/>
      <c r="K127" s="160">
        <f>ROUND(E127*J127,2)</f>
        <v>0</v>
      </c>
      <c r="L127" s="160">
        <v>21</v>
      </c>
      <c r="M127" s="160">
        <f>G127*(1+L127/100)</f>
        <v>0</v>
      </c>
      <c r="N127" s="159">
        <v>7.6630000000000004E-2</v>
      </c>
      <c r="O127" s="159">
        <f>ROUND(E127*N127,2)</f>
        <v>0.08</v>
      </c>
      <c r="P127" s="159">
        <v>0</v>
      </c>
      <c r="Q127" s="159">
        <f>ROUND(E127*P127,2)</f>
        <v>0</v>
      </c>
      <c r="R127" s="160"/>
      <c r="S127" s="160" t="s">
        <v>164</v>
      </c>
      <c r="T127" s="160" t="s">
        <v>119</v>
      </c>
      <c r="U127" s="160">
        <v>0</v>
      </c>
      <c r="V127" s="160">
        <f>ROUND(E127*U127,2)</f>
        <v>0</v>
      </c>
      <c r="W127" s="160"/>
      <c r="X127" s="160" t="s">
        <v>120</v>
      </c>
      <c r="Y127" s="160" t="s">
        <v>121</v>
      </c>
      <c r="Z127" s="150"/>
      <c r="AA127" s="150"/>
      <c r="AB127" s="150"/>
      <c r="AC127" s="150"/>
      <c r="AD127" s="150"/>
      <c r="AE127" s="150"/>
      <c r="AF127" s="150"/>
      <c r="AG127" s="150" t="s">
        <v>165</v>
      </c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</row>
    <row r="128" spans="1:60" ht="22.5" outlineLevel="1" x14ac:dyDescent="0.2">
      <c r="A128" s="177">
        <v>35</v>
      </c>
      <c r="B128" s="178" t="s">
        <v>307</v>
      </c>
      <c r="C128" s="184" t="s">
        <v>308</v>
      </c>
      <c r="D128" s="179" t="s">
        <v>150</v>
      </c>
      <c r="E128" s="180">
        <v>1</v>
      </c>
      <c r="F128" s="181"/>
      <c r="G128" s="182">
        <f>ROUND(E128*F128,2)</f>
        <v>0</v>
      </c>
      <c r="H128" s="161"/>
      <c r="I128" s="160">
        <f>ROUND(E128*H128,2)</f>
        <v>0</v>
      </c>
      <c r="J128" s="161"/>
      <c r="K128" s="160">
        <f>ROUND(E128*J128,2)</f>
        <v>0</v>
      </c>
      <c r="L128" s="160">
        <v>21</v>
      </c>
      <c r="M128" s="160">
        <f>G128*(1+L128/100)</f>
        <v>0</v>
      </c>
      <c r="N128" s="159">
        <v>0</v>
      </c>
      <c r="O128" s="159">
        <f>ROUND(E128*N128,2)</f>
        <v>0</v>
      </c>
      <c r="P128" s="159">
        <v>0</v>
      </c>
      <c r="Q128" s="159">
        <f>ROUND(E128*P128,2)</f>
        <v>0</v>
      </c>
      <c r="R128" s="160"/>
      <c r="S128" s="160" t="s">
        <v>118</v>
      </c>
      <c r="T128" s="160" t="s">
        <v>119</v>
      </c>
      <c r="U128" s="160">
        <v>0</v>
      </c>
      <c r="V128" s="160">
        <f>ROUND(E128*U128,2)</f>
        <v>0</v>
      </c>
      <c r="W128" s="160"/>
      <c r="X128" s="160" t="s">
        <v>120</v>
      </c>
      <c r="Y128" s="160" t="s">
        <v>121</v>
      </c>
      <c r="Z128" s="150"/>
      <c r="AA128" s="150"/>
      <c r="AB128" s="150"/>
      <c r="AC128" s="150"/>
      <c r="AD128" s="150"/>
      <c r="AE128" s="150"/>
      <c r="AF128" s="150"/>
      <c r="AG128" s="150" t="s">
        <v>165</v>
      </c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</row>
    <row r="129" spans="1:60" outlineLevel="1" x14ac:dyDescent="0.2">
      <c r="A129" s="177">
        <v>36</v>
      </c>
      <c r="B129" s="178" t="s">
        <v>309</v>
      </c>
      <c r="C129" s="184" t="s">
        <v>310</v>
      </c>
      <c r="D129" s="179" t="s">
        <v>150</v>
      </c>
      <c r="E129" s="180">
        <v>1</v>
      </c>
      <c r="F129" s="181"/>
      <c r="G129" s="182">
        <f>ROUND(E129*F129,2)</f>
        <v>0</v>
      </c>
      <c r="H129" s="161"/>
      <c r="I129" s="160">
        <f>ROUND(E129*H129,2)</f>
        <v>0</v>
      </c>
      <c r="J129" s="161"/>
      <c r="K129" s="160">
        <f>ROUND(E129*J129,2)</f>
        <v>0</v>
      </c>
      <c r="L129" s="160">
        <v>21</v>
      </c>
      <c r="M129" s="160">
        <f>G129*(1+L129/100)</f>
        <v>0</v>
      </c>
      <c r="N129" s="159">
        <v>0</v>
      </c>
      <c r="O129" s="159">
        <f>ROUND(E129*N129,2)</f>
        <v>0</v>
      </c>
      <c r="P129" s="159">
        <v>0</v>
      </c>
      <c r="Q129" s="159">
        <f>ROUND(E129*P129,2)</f>
        <v>0</v>
      </c>
      <c r="R129" s="160"/>
      <c r="S129" s="160" t="s">
        <v>118</v>
      </c>
      <c r="T129" s="160" t="s">
        <v>119</v>
      </c>
      <c r="U129" s="160">
        <v>0</v>
      </c>
      <c r="V129" s="160">
        <f>ROUND(E129*U129,2)</f>
        <v>0</v>
      </c>
      <c r="W129" s="160"/>
      <c r="X129" s="160" t="s">
        <v>120</v>
      </c>
      <c r="Y129" s="160" t="s">
        <v>121</v>
      </c>
      <c r="Z129" s="150"/>
      <c r="AA129" s="150"/>
      <c r="AB129" s="150"/>
      <c r="AC129" s="150"/>
      <c r="AD129" s="150"/>
      <c r="AE129" s="150"/>
      <c r="AF129" s="150"/>
      <c r="AG129" s="150" t="s">
        <v>165</v>
      </c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</row>
    <row r="130" spans="1:60" outlineLevel="1" x14ac:dyDescent="0.2">
      <c r="A130" s="177">
        <v>37</v>
      </c>
      <c r="B130" s="178" t="s">
        <v>311</v>
      </c>
      <c r="C130" s="184" t="s">
        <v>312</v>
      </c>
      <c r="D130" s="179" t="s">
        <v>228</v>
      </c>
      <c r="E130" s="180">
        <v>40</v>
      </c>
      <c r="F130" s="181"/>
      <c r="G130" s="182">
        <f>ROUND(E130*F130,2)</f>
        <v>0</v>
      </c>
      <c r="H130" s="161"/>
      <c r="I130" s="160">
        <f>ROUND(E130*H130,2)</f>
        <v>0</v>
      </c>
      <c r="J130" s="161"/>
      <c r="K130" s="160">
        <f>ROUND(E130*J130,2)</f>
        <v>0</v>
      </c>
      <c r="L130" s="160">
        <v>21</v>
      </c>
      <c r="M130" s="160">
        <f>G130*(1+L130/100)</f>
        <v>0</v>
      </c>
      <c r="N130" s="159">
        <v>9.7999999999999997E-4</v>
      </c>
      <c r="O130" s="159">
        <f>ROUND(E130*N130,2)</f>
        <v>0.04</v>
      </c>
      <c r="P130" s="159">
        <v>0</v>
      </c>
      <c r="Q130" s="159">
        <f>ROUND(E130*P130,2)</f>
        <v>0</v>
      </c>
      <c r="R130" s="160"/>
      <c r="S130" s="160" t="s">
        <v>164</v>
      </c>
      <c r="T130" s="160" t="s">
        <v>119</v>
      </c>
      <c r="U130" s="160">
        <v>0</v>
      </c>
      <c r="V130" s="160">
        <f>ROUND(E130*U130,2)</f>
        <v>0</v>
      </c>
      <c r="W130" s="160"/>
      <c r="X130" s="160" t="s">
        <v>313</v>
      </c>
      <c r="Y130" s="160" t="s">
        <v>121</v>
      </c>
      <c r="Z130" s="150"/>
      <c r="AA130" s="150"/>
      <c r="AB130" s="150"/>
      <c r="AC130" s="150"/>
      <c r="AD130" s="150"/>
      <c r="AE130" s="150"/>
      <c r="AF130" s="150"/>
      <c r="AG130" s="150" t="s">
        <v>314</v>
      </c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</row>
    <row r="131" spans="1:60" x14ac:dyDescent="0.2">
      <c r="A131" s="164" t="s">
        <v>114</v>
      </c>
      <c r="B131" s="165" t="s">
        <v>74</v>
      </c>
      <c r="C131" s="183" t="s">
        <v>75</v>
      </c>
      <c r="D131" s="166"/>
      <c r="E131" s="167"/>
      <c r="F131" s="168"/>
      <c r="G131" s="169">
        <f>SUMIF(AG132:AG132,"&lt;&gt;NOR",G132:G132)</f>
        <v>0</v>
      </c>
      <c r="H131" s="163"/>
      <c r="I131" s="163">
        <f>SUM(I132:I132)</f>
        <v>0</v>
      </c>
      <c r="J131" s="163"/>
      <c r="K131" s="163">
        <f>SUM(K132:K132)</f>
        <v>0</v>
      </c>
      <c r="L131" s="163"/>
      <c r="M131" s="163">
        <f>SUM(M132:M132)</f>
        <v>0</v>
      </c>
      <c r="N131" s="162"/>
      <c r="O131" s="162">
        <f>SUM(O132:O132)</f>
        <v>0</v>
      </c>
      <c r="P131" s="162"/>
      <c r="Q131" s="162">
        <f>SUM(Q132:Q132)</f>
        <v>0</v>
      </c>
      <c r="R131" s="163"/>
      <c r="S131" s="163"/>
      <c r="T131" s="163"/>
      <c r="U131" s="163"/>
      <c r="V131" s="163">
        <f>SUM(V132:V132)</f>
        <v>0</v>
      </c>
      <c r="W131" s="163"/>
      <c r="X131" s="163"/>
      <c r="Y131" s="163"/>
      <c r="AG131" t="s">
        <v>115</v>
      </c>
    </row>
    <row r="132" spans="1:60" outlineLevel="1" x14ac:dyDescent="0.2">
      <c r="A132" s="177">
        <v>38</v>
      </c>
      <c r="B132" s="178" t="s">
        <v>315</v>
      </c>
      <c r="C132" s="184" t="s">
        <v>316</v>
      </c>
      <c r="D132" s="179" t="s">
        <v>223</v>
      </c>
      <c r="E132" s="180">
        <v>133.16758999999999</v>
      </c>
      <c r="F132" s="181"/>
      <c r="G132" s="182">
        <f>ROUND(E132*F132,2)</f>
        <v>0</v>
      </c>
      <c r="H132" s="161"/>
      <c r="I132" s="160">
        <f>ROUND(E132*H132,2)</f>
        <v>0</v>
      </c>
      <c r="J132" s="161"/>
      <c r="K132" s="160">
        <f>ROUND(E132*J132,2)</f>
        <v>0</v>
      </c>
      <c r="L132" s="160">
        <v>21</v>
      </c>
      <c r="M132" s="160">
        <f>G132*(1+L132/100)</f>
        <v>0</v>
      </c>
      <c r="N132" s="159">
        <v>0</v>
      </c>
      <c r="O132" s="159">
        <f>ROUND(E132*N132,2)</f>
        <v>0</v>
      </c>
      <c r="P132" s="159">
        <v>0</v>
      </c>
      <c r="Q132" s="159">
        <f>ROUND(E132*P132,2)</f>
        <v>0</v>
      </c>
      <c r="R132" s="160"/>
      <c r="S132" s="160" t="s">
        <v>164</v>
      </c>
      <c r="T132" s="160" t="s">
        <v>119</v>
      </c>
      <c r="U132" s="160">
        <v>0</v>
      </c>
      <c r="V132" s="160">
        <f>ROUND(E132*U132,2)</f>
        <v>0</v>
      </c>
      <c r="W132" s="160"/>
      <c r="X132" s="160" t="s">
        <v>120</v>
      </c>
      <c r="Y132" s="160" t="s">
        <v>121</v>
      </c>
      <c r="Z132" s="150"/>
      <c r="AA132" s="150"/>
      <c r="AB132" s="150"/>
      <c r="AC132" s="150"/>
      <c r="AD132" s="150"/>
      <c r="AE132" s="150"/>
      <c r="AF132" s="150"/>
      <c r="AG132" s="150" t="s">
        <v>165</v>
      </c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</row>
    <row r="133" spans="1:60" x14ac:dyDescent="0.2">
      <c r="A133" s="164" t="s">
        <v>114</v>
      </c>
      <c r="B133" s="165" t="s">
        <v>76</v>
      </c>
      <c r="C133" s="183" t="s">
        <v>77</v>
      </c>
      <c r="D133" s="166"/>
      <c r="E133" s="167"/>
      <c r="F133" s="168"/>
      <c r="G133" s="169">
        <f>SUMIF(AG134:AG151,"&lt;&gt;NOR",G134:G151)</f>
        <v>0</v>
      </c>
      <c r="H133" s="163"/>
      <c r="I133" s="163">
        <f>SUM(I134:I151)</f>
        <v>0</v>
      </c>
      <c r="J133" s="163"/>
      <c r="K133" s="163">
        <f>SUM(K134:K151)</f>
        <v>0</v>
      </c>
      <c r="L133" s="163"/>
      <c r="M133" s="163">
        <f>SUM(M134:M151)</f>
        <v>0</v>
      </c>
      <c r="N133" s="162"/>
      <c r="O133" s="162">
        <f>SUM(O134:O151)</f>
        <v>0.55000000000000004</v>
      </c>
      <c r="P133" s="162"/>
      <c r="Q133" s="162">
        <f>SUM(Q134:Q151)</f>
        <v>0</v>
      </c>
      <c r="R133" s="163"/>
      <c r="S133" s="163"/>
      <c r="T133" s="163"/>
      <c r="U133" s="163"/>
      <c r="V133" s="163">
        <f>SUM(V134:V151)</f>
        <v>0</v>
      </c>
      <c r="W133" s="163"/>
      <c r="X133" s="163"/>
      <c r="Y133" s="163"/>
      <c r="AG133" t="s">
        <v>115</v>
      </c>
    </row>
    <row r="134" spans="1:60" ht="33.75" outlineLevel="1" x14ac:dyDescent="0.2">
      <c r="A134" s="171">
        <v>39</v>
      </c>
      <c r="B134" s="172" t="s">
        <v>317</v>
      </c>
      <c r="C134" s="185" t="s">
        <v>318</v>
      </c>
      <c r="D134" s="173" t="s">
        <v>124</v>
      </c>
      <c r="E134" s="174">
        <v>66.760999999999996</v>
      </c>
      <c r="F134" s="175"/>
      <c r="G134" s="176">
        <f>ROUND(E134*F134,2)</f>
        <v>0</v>
      </c>
      <c r="H134" s="161"/>
      <c r="I134" s="160">
        <f>ROUND(E134*H134,2)</f>
        <v>0</v>
      </c>
      <c r="J134" s="161"/>
      <c r="K134" s="160">
        <f>ROUND(E134*J134,2)</f>
        <v>0</v>
      </c>
      <c r="L134" s="160">
        <v>21</v>
      </c>
      <c r="M134" s="160">
        <f>G134*(1+L134/100)</f>
        <v>0</v>
      </c>
      <c r="N134" s="159">
        <v>3.3E-4</v>
      </c>
      <c r="O134" s="159">
        <f>ROUND(E134*N134,2)</f>
        <v>0.02</v>
      </c>
      <c r="P134" s="159">
        <v>0</v>
      </c>
      <c r="Q134" s="159">
        <f>ROUND(E134*P134,2)</f>
        <v>0</v>
      </c>
      <c r="R134" s="160"/>
      <c r="S134" s="160" t="s">
        <v>164</v>
      </c>
      <c r="T134" s="160" t="s">
        <v>119</v>
      </c>
      <c r="U134" s="160">
        <v>0</v>
      </c>
      <c r="V134" s="160">
        <f>ROUND(E134*U134,2)</f>
        <v>0</v>
      </c>
      <c r="W134" s="160"/>
      <c r="X134" s="160" t="s">
        <v>120</v>
      </c>
      <c r="Y134" s="160" t="s">
        <v>121</v>
      </c>
      <c r="Z134" s="150"/>
      <c r="AA134" s="150"/>
      <c r="AB134" s="150"/>
      <c r="AC134" s="150"/>
      <c r="AD134" s="150"/>
      <c r="AE134" s="150"/>
      <c r="AF134" s="150"/>
      <c r="AG134" s="150" t="s">
        <v>122</v>
      </c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</row>
    <row r="135" spans="1:60" outlineLevel="2" x14ac:dyDescent="0.2">
      <c r="A135" s="157"/>
      <c r="B135" s="158"/>
      <c r="C135" s="191" t="s">
        <v>319</v>
      </c>
      <c r="D135" s="189"/>
      <c r="E135" s="190"/>
      <c r="F135" s="160"/>
      <c r="G135" s="160"/>
      <c r="H135" s="160"/>
      <c r="I135" s="160"/>
      <c r="J135" s="160"/>
      <c r="K135" s="160"/>
      <c r="L135" s="160"/>
      <c r="M135" s="160"/>
      <c r="N135" s="159"/>
      <c r="O135" s="159"/>
      <c r="P135" s="159"/>
      <c r="Q135" s="159"/>
      <c r="R135" s="160"/>
      <c r="S135" s="160"/>
      <c r="T135" s="160"/>
      <c r="U135" s="160"/>
      <c r="V135" s="160"/>
      <c r="W135" s="160"/>
      <c r="X135" s="160"/>
      <c r="Y135" s="160"/>
      <c r="Z135" s="150"/>
      <c r="AA135" s="150"/>
      <c r="AB135" s="150"/>
      <c r="AC135" s="150"/>
      <c r="AD135" s="150"/>
      <c r="AE135" s="150"/>
      <c r="AF135" s="150"/>
      <c r="AG135" s="150" t="s">
        <v>167</v>
      </c>
      <c r="AH135" s="150">
        <v>0</v>
      </c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</row>
    <row r="136" spans="1:60" outlineLevel="3" x14ac:dyDescent="0.2">
      <c r="A136" s="157"/>
      <c r="B136" s="158"/>
      <c r="C136" s="191" t="s">
        <v>320</v>
      </c>
      <c r="D136" s="189"/>
      <c r="E136" s="190">
        <v>66.760000000000005</v>
      </c>
      <c r="F136" s="160"/>
      <c r="G136" s="160"/>
      <c r="H136" s="160"/>
      <c r="I136" s="160"/>
      <c r="J136" s="160"/>
      <c r="K136" s="160"/>
      <c r="L136" s="160"/>
      <c r="M136" s="160"/>
      <c r="N136" s="159"/>
      <c r="O136" s="159"/>
      <c r="P136" s="159"/>
      <c r="Q136" s="159"/>
      <c r="R136" s="160"/>
      <c r="S136" s="160"/>
      <c r="T136" s="160"/>
      <c r="U136" s="160"/>
      <c r="V136" s="160"/>
      <c r="W136" s="160"/>
      <c r="X136" s="160"/>
      <c r="Y136" s="160"/>
      <c r="Z136" s="150"/>
      <c r="AA136" s="150"/>
      <c r="AB136" s="150"/>
      <c r="AC136" s="150"/>
      <c r="AD136" s="150"/>
      <c r="AE136" s="150"/>
      <c r="AF136" s="150"/>
      <c r="AG136" s="150" t="s">
        <v>167</v>
      </c>
      <c r="AH136" s="150">
        <v>0</v>
      </c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</row>
    <row r="137" spans="1:60" ht="33.75" outlineLevel="1" x14ac:dyDescent="0.2">
      <c r="A137" s="171">
        <v>40</v>
      </c>
      <c r="B137" s="172" t="s">
        <v>321</v>
      </c>
      <c r="C137" s="185" t="s">
        <v>322</v>
      </c>
      <c r="D137" s="173" t="s">
        <v>124</v>
      </c>
      <c r="E137" s="174">
        <v>20.052</v>
      </c>
      <c r="F137" s="175"/>
      <c r="G137" s="176">
        <f>ROUND(E137*F137,2)</f>
        <v>0</v>
      </c>
      <c r="H137" s="161"/>
      <c r="I137" s="160">
        <f>ROUND(E137*H137,2)</f>
        <v>0</v>
      </c>
      <c r="J137" s="161"/>
      <c r="K137" s="160">
        <f>ROUND(E137*J137,2)</f>
        <v>0</v>
      </c>
      <c r="L137" s="160">
        <v>21</v>
      </c>
      <c r="M137" s="160">
        <f>G137*(1+L137/100)</f>
        <v>0</v>
      </c>
      <c r="N137" s="159">
        <v>5.1999999999999995E-4</v>
      </c>
      <c r="O137" s="159">
        <f>ROUND(E137*N137,2)</f>
        <v>0.01</v>
      </c>
      <c r="P137" s="159">
        <v>0</v>
      </c>
      <c r="Q137" s="159">
        <f>ROUND(E137*P137,2)</f>
        <v>0</v>
      </c>
      <c r="R137" s="160"/>
      <c r="S137" s="160" t="s">
        <v>164</v>
      </c>
      <c r="T137" s="160" t="s">
        <v>119</v>
      </c>
      <c r="U137" s="160">
        <v>0</v>
      </c>
      <c r="V137" s="160">
        <f>ROUND(E137*U137,2)</f>
        <v>0</v>
      </c>
      <c r="W137" s="160"/>
      <c r="X137" s="160" t="s">
        <v>120</v>
      </c>
      <c r="Y137" s="160" t="s">
        <v>121</v>
      </c>
      <c r="Z137" s="150"/>
      <c r="AA137" s="150"/>
      <c r="AB137" s="150"/>
      <c r="AC137" s="150"/>
      <c r="AD137" s="150"/>
      <c r="AE137" s="150"/>
      <c r="AF137" s="150"/>
      <c r="AG137" s="150" t="s">
        <v>122</v>
      </c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</row>
    <row r="138" spans="1:60" outlineLevel="2" x14ac:dyDescent="0.2">
      <c r="A138" s="157"/>
      <c r="B138" s="158"/>
      <c r="C138" s="191" t="s">
        <v>323</v>
      </c>
      <c r="D138" s="189"/>
      <c r="E138" s="190"/>
      <c r="F138" s="160"/>
      <c r="G138" s="160"/>
      <c r="H138" s="160"/>
      <c r="I138" s="160"/>
      <c r="J138" s="160"/>
      <c r="K138" s="160"/>
      <c r="L138" s="160"/>
      <c r="M138" s="160"/>
      <c r="N138" s="159"/>
      <c r="O138" s="159"/>
      <c r="P138" s="159"/>
      <c r="Q138" s="159"/>
      <c r="R138" s="160"/>
      <c r="S138" s="160"/>
      <c r="T138" s="160"/>
      <c r="U138" s="160"/>
      <c r="V138" s="160"/>
      <c r="W138" s="160"/>
      <c r="X138" s="160"/>
      <c r="Y138" s="160"/>
      <c r="Z138" s="150"/>
      <c r="AA138" s="150"/>
      <c r="AB138" s="150"/>
      <c r="AC138" s="150"/>
      <c r="AD138" s="150"/>
      <c r="AE138" s="150"/>
      <c r="AF138" s="150"/>
      <c r="AG138" s="150" t="s">
        <v>167</v>
      </c>
      <c r="AH138" s="150">
        <v>0</v>
      </c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</row>
    <row r="139" spans="1:60" outlineLevel="3" x14ac:dyDescent="0.2">
      <c r="A139" s="157"/>
      <c r="B139" s="158"/>
      <c r="C139" s="191" t="s">
        <v>324</v>
      </c>
      <c r="D139" s="189"/>
      <c r="E139" s="190">
        <v>20.05</v>
      </c>
      <c r="F139" s="160"/>
      <c r="G139" s="160"/>
      <c r="H139" s="160"/>
      <c r="I139" s="160"/>
      <c r="J139" s="160"/>
      <c r="K139" s="160"/>
      <c r="L139" s="160"/>
      <c r="M139" s="160"/>
      <c r="N139" s="159"/>
      <c r="O139" s="159"/>
      <c r="P139" s="159"/>
      <c r="Q139" s="159"/>
      <c r="R139" s="160"/>
      <c r="S139" s="160"/>
      <c r="T139" s="160"/>
      <c r="U139" s="160"/>
      <c r="V139" s="160"/>
      <c r="W139" s="160"/>
      <c r="X139" s="160"/>
      <c r="Y139" s="160"/>
      <c r="Z139" s="150"/>
      <c r="AA139" s="150"/>
      <c r="AB139" s="150"/>
      <c r="AC139" s="150"/>
      <c r="AD139" s="150"/>
      <c r="AE139" s="150"/>
      <c r="AF139" s="150"/>
      <c r="AG139" s="150" t="s">
        <v>167</v>
      </c>
      <c r="AH139" s="150">
        <v>0</v>
      </c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</row>
    <row r="140" spans="1:60" ht="33.75" outlineLevel="1" x14ac:dyDescent="0.2">
      <c r="A140" s="171">
        <v>41</v>
      </c>
      <c r="B140" s="172" t="s">
        <v>325</v>
      </c>
      <c r="C140" s="185" t="s">
        <v>326</v>
      </c>
      <c r="D140" s="173" t="s">
        <v>124</v>
      </c>
      <c r="E140" s="174">
        <v>66.760999999999996</v>
      </c>
      <c r="F140" s="175"/>
      <c r="G140" s="176">
        <f>ROUND(E140*F140,2)</f>
        <v>0</v>
      </c>
      <c r="H140" s="161"/>
      <c r="I140" s="160">
        <f>ROUND(E140*H140,2)</f>
        <v>0</v>
      </c>
      <c r="J140" s="161"/>
      <c r="K140" s="160">
        <f>ROUND(E140*J140,2)</f>
        <v>0</v>
      </c>
      <c r="L140" s="160">
        <v>21</v>
      </c>
      <c r="M140" s="160">
        <f>G140*(1+L140/100)</f>
        <v>0</v>
      </c>
      <c r="N140" s="159">
        <v>5.5900000000000004E-3</v>
      </c>
      <c r="O140" s="159">
        <f>ROUND(E140*N140,2)</f>
        <v>0.37</v>
      </c>
      <c r="P140" s="159">
        <v>0</v>
      </c>
      <c r="Q140" s="159">
        <f>ROUND(E140*P140,2)</f>
        <v>0</v>
      </c>
      <c r="R140" s="160"/>
      <c r="S140" s="160" t="s">
        <v>164</v>
      </c>
      <c r="T140" s="160" t="s">
        <v>119</v>
      </c>
      <c r="U140" s="160">
        <v>0</v>
      </c>
      <c r="V140" s="160">
        <f>ROUND(E140*U140,2)</f>
        <v>0</v>
      </c>
      <c r="W140" s="160"/>
      <c r="X140" s="160" t="s">
        <v>120</v>
      </c>
      <c r="Y140" s="160" t="s">
        <v>121</v>
      </c>
      <c r="Z140" s="150"/>
      <c r="AA140" s="150"/>
      <c r="AB140" s="150"/>
      <c r="AC140" s="150"/>
      <c r="AD140" s="150"/>
      <c r="AE140" s="150"/>
      <c r="AF140" s="150"/>
      <c r="AG140" s="150" t="s">
        <v>122</v>
      </c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</row>
    <row r="141" spans="1:60" outlineLevel="2" x14ac:dyDescent="0.2">
      <c r="A141" s="157"/>
      <c r="B141" s="158"/>
      <c r="C141" s="191" t="s">
        <v>327</v>
      </c>
      <c r="D141" s="189"/>
      <c r="E141" s="190"/>
      <c r="F141" s="160"/>
      <c r="G141" s="160"/>
      <c r="H141" s="160"/>
      <c r="I141" s="160"/>
      <c r="J141" s="160"/>
      <c r="K141" s="160"/>
      <c r="L141" s="160"/>
      <c r="M141" s="160"/>
      <c r="N141" s="159"/>
      <c r="O141" s="159"/>
      <c r="P141" s="159"/>
      <c r="Q141" s="159"/>
      <c r="R141" s="160"/>
      <c r="S141" s="160"/>
      <c r="T141" s="160"/>
      <c r="U141" s="160"/>
      <c r="V141" s="160"/>
      <c r="W141" s="160"/>
      <c r="X141" s="160"/>
      <c r="Y141" s="160"/>
      <c r="Z141" s="150"/>
      <c r="AA141" s="150"/>
      <c r="AB141" s="150"/>
      <c r="AC141" s="150"/>
      <c r="AD141" s="150"/>
      <c r="AE141" s="150"/>
      <c r="AF141" s="150"/>
      <c r="AG141" s="150" t="s">
        <v>167</v>
      </c>
      <c r="AH141" s="150">
        <v>0</v>
      </c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</row>
    <row r="142" spans="1:60" outlineLevel="3" x14ac:dyDescent="0.2">
      <c r="A142" s="157"/>
      <c r="B142" s="158"/>
      <c r="C142" s="191" t="s">
        <v>320</v>
      </c>
      <c r="D142" s="189"/>
      <c r="E142" s="190">
        <v>66.760000000000005</v>
      </c>
      <c r="F142" s="160"/>
      <c r="G142" s="160"/>
      <c r="H142" s="160"/>
      <c r="I142" s="160"/>
      <c r="J142" s="160"/>
      <c r="K142" s="160"/>
      <c r="L142" s="160"/>
      <c r="M142" s="160"/>
      <c r="N142" s="159"/>
      <c r="O142" s="159"/>
      <c r="P142" s="159"/>
      <c r="Q142" s="159"/>
      <c r="R142" s="160"/>
      <c r="S142" s="160"/>
      <c r="T142" s="160"/>
      <c r="U142" s="160"/>
      <c r="V142" s="160"/>
      <c r="W142" s="160"/>
      <c r="X142" s="160"/>
      <c r="Y142" s="160"/>
      <c r="Z142" s="150"/>
      <c r="AA142" s="150"/>
      <c r="AB142" s="150"/>
      <c r="AC142" s="150"/>
      <c r="AD142" s="150"/>
      <c r="AE142" s="150"/>
      <c r="AF142" s="150"/>
      <c r="AG142" s="150" t="s">
        <v>167</v>
      </c>
      <c r="AH142" s="150">
        <v>0</v>
      </c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</row>
    <row r="143" spans="1:60" ht="33.75" outlineLevel="1" x14ac:dyDescent="0.2">
      <c r="A143" s="171">
        <v>42</v>
      </c>
      <c r="B143" s="172" t="s">
        <v>328</v>
      </c>
      <c r="C143" s="185" t="s">
        <v>329</v>
      </c>
      <c r="D143" s="173" t="s">
        <v>124</v>
      </c>
      <c r="E143" s="174">
        <v>20.052</v>
      </c>
      <c r="F143" s="175"/>
      <c r="G143" s="176">
        <f>ROUND(E143*F143,2)</f>
        <v>0</v>
      </c>
      <c r="H143" s="161"/>
      <c r="I143" s="160">
        <f>ROUND(E143*H143,2)</f>
        <v>0</v>
      </c>
      <c r="J143" s="161"/>
      <c r="K143" s="160">
        <f>ROUND(E143*J143,2)</f>
        <v>0</v>
      </c>
      <c r="L143" s="160">
        <v>21</v>
      </c>
      <c r="M143" s="160">
        <f>G143*(1+L143/100)</f>
        <v>0</v>
      </c>
      <c r="N143" s="159">
        <v>5.9800000000000001E-3</v>
      </c>
      <c r="O143" s="159">
        <f>ROUND(E143*N143,2)</f>
        <v>0.12</v>
      </c>
      <c r="P143" s="159">
        <v>0</v>
      </c>
      <c r="Q143" s="159">
        <f>ROUND(E143*P143,2)</f>
        <v>0</v>
      </c>
      <c r="R143" s="160"/>
      <c r="S143" s="160" t="s">
        <v>164</v>
      </c>
      <c r="T143" s="160" t="s">
        <v>119</v>
      </c>
      <c r="U143" s="160">
        <v>0</v>
      </c>
      <c r="V143" s="160">
        <f>ROUND(E143*U143,2)</f>
        <v>0</v>
      </c>
      <c r="W143" s="160"/>
      <c r="X143" s="160" t="s">
        <v>120</v>
      </c>
      <c r="Y143" s="160" t="s">
        <v>121</v>
      </c>
      <c r="Z143" s="150"/>
      <c r="AA143" s="150"/>
      <c r="AB143" s="150"/>
      <c r="AC143" s="150"/>
      <c r="AD143" s="150"/>
      <c r="AE143" s="150"/>
      <c r="AF143" s="150"/>
      <c r="AG143" s="150" t="s">
        <v>122</v>
      </c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</row>
    <row r="144" spans="1:60" outlineLevel="2" x14ac:dyDescent="0.2">
      <c r="A144" s="157"/>
      <c r="B144" s="158"/>
      <c r="C144" s="191" t="s">
        <v>330</v>
      </c>
      <c r="D144" s="189"/>
      <c r="E144" s="190"/>
      <c r="F144" s="160"/>
      <c r="G144" s="160"/>
      <c r="H144" s="160"/>
      <c r="I144" s="160"/>
      <c r="J144" s="160"/>
      <c r="K144" s="160"/>
      <c r="L144" s="160"/>
      <c r="M144" s="160"/>
      <c r="N144" s="159"/>
      <c r="O144" s="159"/>
      <c r="P144" s="159"/>
      <c r="Q144" s="159"/>
      <c r="R144" s="160"/>
      <c r="S144" s="160"/>
      <c r="T144" s="160"/>
      <c r="U144" s="160"/>
      <c r="V144" s="160"/>
      <c r="W144" s="160"/>
      <c r="X144" s="160"/>
      <c r="Y144" s="160"/>
      <c r="Z144" s="150"/>
      <c r="AA144" s="150"/>
      <c r="AB144" s="150"/>
      <c r="AC144" s="150"/>
      <c r="AD144" s="150"/>
      <c r="AE144" s="150"/>
      <c r="AF144" s="150"/>
      <c r="AG144" s="150" t="s">
        <v>167</v>
      </c>
      <c r="AH144" s="150">
        <v>0</v>
      </c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</row>
    <row r="145" spans="1:60" outlineLevel="3" x14ac:dyDescent="0.2">
      <c r="A145" s="157"/>
      <c r="B145" s="158"/>
      <c r="C145" s="191" t="s">
        <v>324</v>
      </c>
      <c r="D145" s="189"/>
      <c r="E145" s="190">
        <v>20.05</v>
      </c>
      <c r="F145" s="160"/>
      <c r="G145" s="160"/>
      <c r="H145" s="160"/>
      <c r="I145" s="160"/>
      <c r="J145" s="160"/>
      <c r="K145" s="160"/>
      <c r="L145" s="160"/>
      <c r="M145" s="160"/>
      <c r="N145" s="159"/>
      <c r="O145" s="159"/>
      <c r="P145" s="159"/>
      <c r="Q145" s="159"/>
      <c r="R145" s="160"/>
      <c r="S145" s="160"/>
      <c r="T145" s="160"/>
      <c r="U145" s="160"/>
      <c r="V145" s="160"/>
      <c r="W145" s="160"/>
      <c r="X145" s="160"/>
      <c r="Y145" s="160"/>
      <c r="Z145" s="150"/>
      <c r="AA145" s="150"/>
      <c r="AB145" s="150"/>
      <c r="AC145" s="150"/>
      <c r="AD145" s="150"/>
      <c r="AE145" s="150"/>
      <c r="AF145" s="150"/>
      <c r="AG145" s="150" t="s">
        <v>167</v>
      </c>
      <c r="AH145" s="150">
        <v>0</v>
      </c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</row>
    <row r="146" spans="1:60" ht="22.5" outlineLevel="1" x14ac:dyDescent="0.2">
      <c r="A146" s="171">
        <v>43</v>
      </c>
      <c r="B146" s="172" t="s">
        <v>331</v>
      </c>
      <c r="C146" s="185" t="s">
        <v>332</v>
      </c>
      <c r="D146" s="173" t="s">
        <v>124</v>
      </c>
      <c r="E146" s="174">
        <v>39.6</v>
      </c>
      <c r="F146" s="175"/>
      <c r="G146" s="176">
        <f>ROUND(E146*F146,2)</f>
        <v>0</v>
      </c>
      <c r="H146" s="161"/>
      <c r="I146" s="160">
        <f>ROUND(E146*H146,2)</f>
        <v>0</v>
      </c>
      <c r="J146" s="161"/>
      <c r="K146" s="160">
        <f>ROUND(E146*J146,2)</f>
        <v>0</v>
      </c>
      <c r="L146" s="160">
        <v>21</v>
      </c>
      <c r="M146" s="160">
        <f>G146*(1+L146/100)</f>
        <v>0</v>
      </c>
      <c r="N146" s="159">
        <v>1.7000000000000001E-4</v>
      </c>
      <c r="O146" s="159">
        <f>ROUND(E146*N146,2)</f>
        <v>0.01</v>
      </c>
      <c r="P146" s="159">
        <v>0</v>
      </c>
      <c r="Q146" s="159">
        <f>ROUND(E146*P146,2)</f>
        <v>0</v>
      </c>
      <c r="R146" s="160"/>
      <c r="S146" s="160" t="s">
        <v>164</v>
      </c>
      <c r="T146" s="160" t="s">
        <v>119</v>
      </c>
      <c r="U146" s="160">
        <v>0</v>
      </c>
      <c r="V146" s="160">
        <f>ROUND(E146*U146,2)</f>
        <v>0</v>
      </c>
      <c r="W146" s="160"/>
      <c r="X146" s="160" t="s">
        <v>120</v>
      </c>
      <c r="Y146" s="160" t="s">
        <v>121</v>
      </c>
      <c r="Z146" s="150"/>
      <c r="AA146" s="150"/>
      <c r="AB146" s="150"/>
      <c r="AC146" s="150"/>
      <c r="AD146" s="150"/>
      <c r="AE146" s="150"/>
      <c r="AF146" s="150"/>
      <c r="AG146" s="150" t="s">
        <v>122</v>
      </c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</row>
    <row r="147" spans="1:60" outlineLevel="2" x14ac:dyDescent="0.2">
      <c r="A147" s="157"/>
      <c r="B147" s="158"/>
      <c r="C147" s="191" t="s">
        <v>333</v>
      </c>
      <c r="D147" s="189"/>
      <c r="E147" s="190"/>
      <c r="F147" s="160"/>
      <c r="G147" s="160"/>
      <c r="H147" s="160"/>
      <c r="I147" s="160"/>
      <c r="J147" s="160"/>
      <c r="K147" s="160"/>
      <c r="L147" s="160"/>
      <c r="M147" s="160"/>
      <c r="N147" s="159"/>
      <c r="O147" s="159"/>
      <c r="P147" s="159"/>
      <c r="Q147" s="159"/>
      <c r="R147" s="160"/>
      <c r="S147" s="160"/>
      <c r="T147" s="160"/>
      <c r="U147" s="160"/>
      <c r="V147" s="160"/>
      <c r="W147" s="160"/>
      <c r="X147" s="160"/>
      <c r="Y147" s="160"/>
      <c r="Z147" s="150"/>
      <c r="AA147" s="150"/>
      <c r="AB147" s="150"/>
      <c r="AC147" s="150"/>
      <c r="AD147" s="150"/>
      <c r="AE147" s="150"/>
      <c r="AF147" s="150"/>
      <c r="AG147" s="150" t="s">
        <v>167</v>
      </c>
      <c r="AH147" s="150">
        <v>0</v>
      </c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</row>
    <row r="148" spans="1:60" outlineLevel="3" x14ac:dyDescent="0.2">
      <c r="A148" s="157"/>
      <c r="B148" s="158"/>
      <c r="C148" s="191" t="s">
        <v>334</v>
      </c>
      <c r="D148" s="189"/>
      <c r="E148" s="190">
        <v>39.6</v>
      </c>
      <c r="F148" s="160"/>
      <c r="G148" s="160"/>
      <c r="H148" s="160"/>
      <c r="I148" s="160"/>
      <c r="J148" s="160"/>
      <c r="K148" s="160"/>
      <c r="L148" s="160"/>
      <c r="M148" s="160"/>
      <c r="N148" s="159"/>
      <c r="O148" s="159"/>
      <c r="P148" s="159"/>
      <c r="Q148" s="159"/>
      <c r="R148" s="160"/>
      <c r="S148" s="160"/>
      <c r="T148" s="160"/>
      <c r="U148" s="160"/>
      <c r="V148" s="160"/>
      <c r="W148" s="160"/>
      <c r="X148" s="160"/>
      <c r="Y148" s="160"/>
      <c r="Z148" s="150"/>
      <c r="AA148" s="150"/>
      <c r="AB148" s="150"/>
      <c r="AC148" s="150"/>
      <c r="AD148" s="150"/>
      <c r="AE148" s="150"/>
      <c r="AF148" s="150"/>
      <c r="AG148" s="150" t="s">
        <v>167</v>
      </c>
      <c r="AH148" s="150">
        <v>0</v>
      </c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</row>
    <row r="149" spans="1:60" ht="22.5" outlineLevel="1" x14ac:dyDescent="0.2">
      <c r="A149" s="171">
        <v>44</v>
      </c>
      <c r="B149" s="172" t="s">
        <v>335</v>
      </c>
      <c r="C149" s="185" t="s">
        <v>336</v>
      </c>
      <c r="D149" s="173" t="s">
        <v>228</v>
      </c>
      <c r="E149" s="174">
        <v>33</v>
      </c>
      <c r="F149" s="175"/>
      <c r="G149" s="176">
        <f>ROUND(E149*F149,2)</f>
        <v>0</v>
      </c>
      <c r="H149" s="161"/>
      <c r="I149" s="160">
        <f>ROUND(E149*H149,2)</f>
        <v>0</v>
      </c>
      <c r="J149" s="161"/>
      <c r="K149" s="160">
        <f>ROUND(E149*J149,2)</f>
        <v>0</v>
      </c>
      <c r="L149" s="160">
        <v>21</v>
      </c>
      <c r="M149" s="160">
        <f>G149*(1+L149/100)</f>
        <v>0</v>
      </c>
      <c r="N149" s="159">
        <v>5.2999999999999998E-4</v>
      </c>
      <c r="O149" s="159">
        <f>ROUND(E149*N149,2)</f>
        <v>0.02</v>
      </c>
      <c r="P149" s="159">
        <v>0</v>
      </c>
      <c r="Q149" s="159">
        <f>ROUND(E149*P149,2)</f>
        <v>0</v>
      </c>
      <c r="R149" s="160"/>
      <c r="S149" s="160" t="s">
        <v>164</v>
      </c>
      <c r="T149" s="160" t="s">
        <v>119</v>
      </c>
      <c r="U149" s="160">
        <v>0</v>
      </c>
      <c r="V149" s="160">
        <f>ROUND(E149*U149,2)</f>
        <v>0</v>
      </c>
      <c r="W149" s="160"/>
      <c r="X149" s="160" t="s">
        <v>120</v>
      </c>
      <c r="Y149" s="160" t="s">
        <v>121</v>
      </c>
      <c r="Z149" s="150"/>
      <c r="AA149" s="150"/>
      <c r="AB149" s="150"/>
      <c r="AC149" s="150"/>
      <c r="AD149" s="150"/>
      <c r="AE149" s="150"/>
      <c r="AF149" s="150"/>
      <c r="AG149" s="150" t="s">
        <v>122</v>
      </c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</row>
    <row r="150" spans="1:60" outlineLevel="2" x14ac:dyDescent="0.2">
      <c r="A150" s="157"/>
      <c r="B150" s="158"/>
      <c r="C150" s="191" t="s">
        <v>337</v>
      </c>
      <c r="D150" s="189"/>
      <c r="E150" s="190"/>
      <c r="F150" s="160"/>
      <c r="G150" s="160"/>
      <c r="H150" s="160"/>
      <c r="I150" s="160"/>
      <c r="J150" s="160"/>
      <c r="K150" s="160"/>
      <c r="L150" s="160"/>
      <c r="M150" s="160"/>
      <c r="N150" s="159"/>
      <c r="O150" s="159"/>
      <c r="P150" s="159"/>
      <c r="Q150" s="159"/>
      <c r="R150" s="160"/>
      <c r="S150" s="160"/>
      <c r="T150" s="160"/>
      <c r="U150" s="160"/>
      <c r="V150" s="160"/>
      <c r="W150" s="160"/>
      <c r="X150" s="160"/>
      <c r="Y150" s="160"/>
      <c r="Z150" s="150"/>
      <c r="AA150" s="150"/>
      <c r="AB150" s="150"/>
      <c r="AC150" s="150"/>
      <c r="AD150" s="150"/>
      <c r="AE150" s="150"/>
      <c r="AF150" s="150"/>
      <c r="AG150" s="150" t="s">
        <v>167</v>
      </c>
      <c r="AH150" s="150">
        <v>0</v>
      </c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</row>
    <row r="151" spans="1:60" outlineLevel="3" x14ac:dyDescent="0.2">
      <c r="A151" s="157"/>
      <c r="B151" s="158"/>
      <c r="C151" s="191" t="s">
        <v>338</v>
      </c>
      <c r="D151" s="189"/>
      <c r="E151" s="190">
        <v>33</v>
      </c>
      <c r="F151" s="160"/>
      <c r="G151" s="160"/>
      <c r="H151" s="160"/>
      <c r="I151" s="160"/>
      <c r="J151" s="160"/>
      <c r="K151" s="160"/>
      <c r="L151" s="160"/>
      <c r="M151" s="160"/>
      <c r="N151" s="159"/>
      <c r="O151" s="159"/>
      <c r="P151" s="159"/>
      <c r="Q151" s="159"/>
      <c r="R151" s="160"/>
      <c r="S151" s="160"/>
      <c r="T151" s="160"/>
      <c r="U151" s="160"/>
      <c r="V151" s="160"/>
      <c r="W151" s="160"/>
      <c r="X151" s="160"/>
      <c r="Y151" s="160"/>
      <c r="Z151" s="150"/>
      <c r="AA151" s="150"/>
      <c r="AB151" s="150"/>
      <c r="AC151" s="150"/>
      <c r="AD151" s="150"/>
      <c r="AE151" s="150"/>
      <c r="AF151" s="150"/>
      <c r="AG151" s="150" t="s">
        <v>167</v>
      </c>
      <c r="AH151" s="150">
        <v>0</v>
      </c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</row>
    <row r="152" spans="1:60" x14ac:dyDescent="0.2">
      <c r="A152" s="164" t="s">
        <v>114</v>
      </c>
      <c r="B152" s="165" t="s">
        <v>78</v>
      </c>
      <c r="C152" s="183" t="s">
        <v>79</v>
      </c>
      <c r="D152" s="166"/>
      <c r="E152" s="167"/>
      <c r="F152" s="168"/>
      <c r="G152" s="169">
        <f>SUMIF(AG153:AG155,"&lt;&gt;NOR",G153:G155)</f>
        <v>0</v>
      </c>
      <c r="H152" s="163"/>
      <c r="I152" s="163">
        <f>SUM(I153:I155)</f>
        <v>0</v>
      </c>
      <c r="J152" s="163"/>
      <c r="K152" s="163">
        <f>SUM(K153:K155)</f>
        <v>0</v>
      </c>
      <c r="L152" s="163"/>
      <c r="M152" s="163">
        <f>SUM(M153:M155)</f>
        <v>0</v>
      </c>
      <c r="N152" s="162"/>
      <c r="O152" s="162">
        <f>SUM(O153:O155)</f>
        <v>0</v>
      </c>
      <c r="P152" s="162"/>
      <c r="Q152" s="162">
        <f>SUM(Q153:Q155)</f>
        <v>0</v>
      </c>
      <c r="R152" s="163"/>
      <c r="S152" s="163"/>
      <c r="T152" s="163"/>
      <c r="U152" s="163"/>
      <c r="V152" s="163">
        <f>SUM(V153:V155)</f>
        <v>0</v>
      </c>
      <c r="W152" s="163"/>
      <c r="X152" s="163"/>
      <c r="Y152" s="163"/>
      <c r="AG152" t="s">
        <v>115</v>
      </c>
    </row>
    <row r="153" spans="1:60" outlineLevel="1" x14ac:dyDescent="0.2">
      <c r="A153" s="171">
        <v>45</v>
      </c>
      <c r="B153" s="172" t="s">
        <v>339</v>
      </c>
      <c r="C153" s="185" t="s">
        <v>340</v>
      </c>
      <c r="D153" s="173" t="s">
        <v>124</v>
      </c>
      <c r="E153" s="174">
        <v>67.331249999999997</v>
      </c>
      <c r="F153" s="175"/>
      <c r="G153" s="176">
        <f>ROUND(E153*F153,2)</f>
        <v>0</v>
      </c>
      <c r="H153" s="161"/>
      <c r="I153" s="160">
        <f>ROUND(E153*H153,2)</f>
        <v>0</v>
      </c>
      <c r="J153" s="161"/>
      <c r="K153" s="160">
        <f>ROUND(E153*J153,2)</f>
        <v>0</v>
      </c>
      <c r="L153" s="160">
        <v>21</v>
      </c>
      <c r="M153" s="160">
        <f>G153*(1+L153/100)</f>
        <v>0</v>
      </c>
      <c r="N153" s="159">
        <v>3.0000000000000001E-5</v>
      </c>
      <c r="O153" s="159">
        <f>ROUND(E153*N153,2)</f>
        <v>0</v>
      </c>
      <c r="P153" s="159">
        <v>0</v>
      </c>
      <c r="Q153" s="159">
        <f>ROUND(E153*P153,2)</f>
        <v>0</v>
      </c>
      <c r="R153" s="160"/>
      <c r="S153" s="160" t="s">
        <v>164</v>
      </c>
      <c r="T153" s="160" t="s">
        <v>119</v>
      </c>
      <c r="U153" s="160">
        <v>0</v>
      </c>
      <c r="V153" s="160">
        <f>ROUND(E153*U153,2)</f>
        <v>0</v>
      </c>
      <c r="W153" s="160"/>
      <c r="X153" s="160" t="s">
        <v>120</v>
      </c>
      <c r="Y153" s="160" t="s">
        <v>121</v>
      </c>
      <c r="Z153" s="150"/>
      <c r="AA153" s="150"/>
      <c r="AB153" s="150"/>
      <c r="AC153" s="150"/>
      <c r="AD153" s="150"/>
      <c r="AE153" s="150"/>
      <c r="AF153" s="150"/>
      <c r="AG153" s="150" t="s">
        <v>122</v>
      </c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</row>
    <row r="154" spans="1:60" outlineLevel="2" x14ac:dyDescent="0.2">
      <c r="A154" s="157"/>
      <c r="B154" s="158"/>
      <c r="C154" s="191" t="s">
        <v>341</v>
      </c>
      <c r="D154" s="189"/>
      <c r="E154" s="190"/>
      <c r="F154" s="160"/>
      <c r="G154" s="160"/>
      <c r="H154" s="160"/>
      <c r="I154" s="160"/>
      <c r="J154" s="160"/>
      <c r="K154" s="160"/>
      <c r="L154" s="160"/>
      <c r="M154" s="160"/>
      <c r="N154" s="159"/>
      <c r="O154" s="159"/>
      <c r="P154" s="159"/>
      <c r="Q154" s="159"/>
      <c r="R154" s="160"/>
      <c r="S154" s="160"/>
      <c r="T154" s="160"/>
      <c r="U154" s="160"/>
      <c r="V154" s="160"/>
      <c r="W154" s="160"/>
      <c r="X154" s="160"/>
      <c r="Y154" s="160"/>
      <c r="Z154" s="150"/>
      <c r="AA154" s="150"/>
      <c r="AB154" s="150"/>
      <c r="AC154" s="150"/>
      <c r="AD154" s="150"/>
      <c r="AE154" s="150"/>
      <c r="AF154" s="150"/>
      <c r="AG154" s="150" t="s">
        <v>167</v>
      </c>
      <c r="AH154" s="150">
        <v>0</v>
      </c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</row>
    <row r="155" spans="1:60" outlineLevel="3" x14ac:dyDescent="0.2">
      <c r="A155" s="157"/>
      <c r="B155" s="158"/>
      <c r="C155" s="191" t="s">
        <v>342</v>
      </c>
      <c r="D155" s="189"/>
      <c r="E155" s="190">
        <v>67.33</v>
      </c>
      <c r="F155" s="160"/>
      <c r="G155" s="160"/>
      <c r="H155" s="160"/>
      <c r="I155" s="160"/>
      <c r="J155" s="160"/>
      <c r="K155" s="160"/>
      <c r="L155" s="160"/>
      <c r="M155" s="160"/>
      <c r="N155" s="159"/>
      <c r="O155" s="159"/>
      <c r="P155" s="159"/>
      <c r="Q155" s="159"/>
      <c r="R155" s="160"/>
      <c r="S155" s="160"/>
      <c r="T155" s="160"/>
      <c r="U155" s="160"/>
      <c r="V155" s="160"/>
      <c r="W155" s="160"/>
      <c r="X155" s="160"/>
      <c r="Y155" s="160"/>
      <c r="Z155" s="150"/>
      <c r="AA155" s="150"/>
      <c r="AB155" s="150"/>
      <c r="AC155" s="150"/>
      <c r="AD155" s="150"/>
      <c r="AE155" s="150"/>
      <c r="AF155" s="150"/>
      <c r="AG155" s="150" t="s">
        <v>167</v>
      </c>
      <c r="AH155" s="150">
        <v>0</v>
      </c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</row>
    <row r="156" spans="1:60" x14ac:dyDescent="0.2">
      <c r="A156" s="164" t="s">
        <v>114</v>
      </c>
      <c r="B156" s="165" t="s">
        <v>82</v>
      </c>
      <c r="C156" s="183" t="s">
        <v>83</v>
      </c>
      <c r="D156" s="166"/>
      <c r="E156" s="167"/>
      <c r="F156" s="168"/>
      <c r="G156" s="169">
        <f>SUMIF(AG157:AG160,"&lt;&gt;NOR",G157:G160)</f>
        <v>0</v>
      </c>
      <c r="H156" s="163"/>
      <c r="I156" s="163">
        <f>SUM(I157:I160)</f>
        <v>0</v>
      </c>
      <c r="J156" s="163"/>
      <c r="K156" s="163">
        <f>SUM(K157:K160)</f>
        <v>0</v>
      </c>
      <c r="L156" s="163"/>
      <c r="M156" s="163">
        <f>SUM(M157:M160)</f>
        <v>0</v>
      </c>
      <c r="N156" s="162"/>
      <c r="O156" s="162">
        <f>SUM(O157:O160)</f>
        <v>0.09</v>
      </c>
      <c r="P156" s="162"/>
      <c r="Q156" s="162">
        <f>SUM(Q157:Q160)</f>
        <v>0</v>
      </c>
      <c r="R156" s="163"/>
      <c r="S156" s="163"/>
      <c r="T156" s="163"/>
      <c r="U156" s="163"/>
      <c r="V156" s="163">
        <f>SUM(V157:V160)</f>
        <v>0</v>
      </c>
      <c r="W156" s="163"/>
      <c r="X156" s="163"/>
      <c r="Y156" s="163"/>
      <c r="AG156" t="s">
        <v>115</v>
      </c>
    </row>
    <row r="157" spans="1:60" ht="22.5" outlineLevel="1" x14ac:dyDescent="0.2">
      <c r="A157" s="171">
        <v>46</v>
      </c>
      <c r="B157" s="172" t="s">
        <v>343</v>
      </c>
      <c r="C157" s="185" t="s">
        <v>344</v>
      </c>
      <c r="D157" s="173" t="s">
        <v>228</v>
      </c>
      <c r="E157" s="174">
        <v>40.5</v>
      </c>
      <c r="F157" s="175"/>
      <c r="G157" s="176">
        <f>ROUND(E157*F157,2)</f>
        <v>0</v>
      </c>
      <c r="H157" s="161"/>
      <c r="I157" s="160">
        <f>ROUND(E157*H157,2)</f>
        <v>0</v>
      </c>
      <c r="J157" s="161"/>
      <c r="K157" s="160">
        <f>ROUND(E157*J157,2)</f>
        <v>0</v>
      </c>
      <c r="L157" s="160">
        <v>21</v>
      </c>
      <c r="M157" s="160">
        <f>G157*(1+L157/100)</f>
        <v>0</v>
      </c>
      <c r="N157" s="159">
        <v>9.8999999999999999E-4</v>
      </c>
      <c r="O157" s="159">
        <f>ROUND(E157*N157,2)</f>
        <v>0.04</v>
      </c>
      <c r="P157" s="159">
        <v>0</v>
      </c>
      <c r="Q157" s="159">
        <f>ROUND(E157*P157,2)</f>
        <v>0</v>
      </c>
      <c r="R157" s="160"/>
      <c r="S157" s="160" t="s">
        <v>164</v>
      </c>
      <c r="T157" s="160" t="s">
        <v>119</v>
      </c>
      <c r="U157" s="160">
        <v>0</v>
      </c>
      <c r="V157" s="160">
        <f>ROUND(E157*U157,2)</f>
        <v>0</v>
      </c>
      <c r="W157" s="160"/>
      <c r="X157" s="160" t="s">
        <v>120</v>
      </c>
      <c r="Y157" s="160" t="s">
        <v>121</v>
      </c>
      <c r="Z157" s="150"/>
      <c r="AA157" s="150"/>
      <c r="AB157" s="150"/>
      <c r="AC157" s="150"/>
      <c r="AD157" s="150"/>
      <c r="AE157" s="150"/>
      <c r="AF157" s="150"/>
      <c r="AG157" s="150" t="s">
        <v>151</v>
      </c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</row>
    <row r="158" spans="1:60" outlineLevel="2" x14ac:dyDescent="0.2">
      <c r="A158" s="157"/>
      <c r="B158" s="158"/>
      <c r="C158" s="191" t="s">
        <v>345</v>
      </c>
      <c r="D158" s="189"/>
      <c r="E158" s="190"/>
      <c r="F158" s="160"/>
      <c r="G158" s="160"/>
      <c r="H158" s="160"/>
      <c r="I158" s="160"/>
      <c r="J158" s="160"/>
      <c r="K158" s="160"/>
      <c r="L158" s="160"/>
      <c r="M158" s="160"/>
      <c r="N158" s="159"/>
      <c r="O158" s="159"/>
      <c r="P158" s="159"/>
      <c r="Q158" s="159"/>
      <c r="R158" s="160"/>
      <c r="S158" s="160"/>
      <c r="T158" s="160"/>
      <c r="U158" s="160"/>
      <c r="V158" s="160"/>
      <c r="W158" s="160"/>
      <c r="X158" s="160"/>
      <c r="Y158" s="160"/>
      <c r="Z158" s="150"/>
      <c r="AA158" s="150"/>
      <c r="AB158" s="150"/>
      <c r="AC158" s="150"/>
      <c r="AD158" s="150"/>
      <c r="AE158" s="150"/>
      <c r="AF158" s="150"/>
      <c r="AG158" s="150" t="s">
        <v>167</v>
      </c>
      <c r="AH158" s="150">
        <v>0</v>
      </c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</row>
    <row r="159" spans="1:60" outlineLevel="3" x14ac:dyDescent="0.2">
      <c r="A159" s="157"/>
      <c r="B159" s="158"/>
      <c r="C159" s="191" t="s">
        <v>346</v>
      </c>
      <c r="D159" s="189"/>
      <c r="E159" s="190">
        <v>40.5</v>
      </c>
      <c r="F159" s="160"/>
      <c r="G159" s="160"/>
      <c r="H159" s="160"/>
      <c r="I159" s="160"/>
      <c r="J159" s="160"/>
      <c r="K159" s="160"/>
      <c r="L159" s="160"/>
      <c r="M159" s="160"/>
      <c r="N159" s="159"/>
      <c r="O159" s="159"/>
      <c r="P159" s="159"/>
      <c r="Q159" s="159"/>
      <c r="R159" s="160"/>
      <c r="S159" s="160"/>
      <c r="T159" s="160"/>
      <c r="U159" s="160"/>
      <c r="V159" s="160"/>
      <c r="W159" s="160"/>
      <c r="X159" s="160"/>
      <c r="Y159" s="160"/>
      <c r="Z159" s="150"/>
      <c r="AA159" s="150"/>
      <c r="AB159" s="150"/>
      <c r="AC159" s="150"/>
      <c r="AD159" s="150"/>
      <c r="AE159" s="150"/>
      <c r="AF159" s="150"/>
      <c r="AG159" s="150" t="s">
        <v>167</v>
      </c>
      <c r="AH159" s="150">
        <v>0</v>
      </c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</row>
    <row r="160" spans="1:60" ht="22.5" outlineLevel="1" x14ac:dyDescent="0.2">
      <c r="A160" s="177">
        <v>47</v>
      </c>
      <c r="B160" s="178" t="s">
        <v>347</v>
      </c>
      <c r="C160" s="184" t="s">
        <v>348</v>
      </c>
      <c r="D160" s="179" t="s">
        <v>266</v>
      </c>
      <c r="E160" s="180">
        <v>6</v>
      </c>
      <c r="F160" s="181"/>
      <c r="G160" s="182">
        <f>ROUND(E160*F160,2)</f>
        <v>0</v>
      </c>
      <c r="H160" s="161"/>
      <c r="I160" s="160">
        <f>ROUND(E160*H160,2)</f>
        <v>0</v>
      </c>
      <c r="J160" s="161"/>
      <c r="K160" s="160">
        <f>ROUND(E160*J160,2)</f>
        <v>0</v>
      </c>
      <c r="L160" s="160">
        <v>21</v>
      </c>
      <c r="M160" s="160">
        <f>G160*(1+L160/100)</f>
        <v>0</v>
      </c>
      <c r="N160" s="159">
        <v>7.77E-3</v>
      </c>
      <c r="O160" s="159">
        <f>ROUND(E160*N160,2)</f>
        <v>0.05</v>
      </c>
      <c r="P160" s="159">
        <v>0</v>
      </c>
      <c r="Q160" s="159">
        <f>ROUND(E160*P160,2)</f>
        <v>0</v>
      </c>
      <c r="R160" s="160"/>
      <c r="S160" s="160" t="s">
        <v>164</v>
      </c>
      <c r="T160" s="160" t="s">
        <v>119</v>
      </c>
      <c r="U160" s="160">
        <v>0</v>
      </c>
      <c r="V160" s="160">
        <f>ROUND(E160*U160,2)</f>
        <v>0</v>
      </c>
      <c r="W160" s="160"/>
      <c r="X160" s="160" t="s">
        <v>120</v>
      </c>
      <c r="Y160" s="160" t="s">
        <v>121</v>
      </c>
      <c r="Z160" s="150"/>
      <c r="AA160" s="150"/>
      <c r="AB160" s="150"/>
      <c r="AC160" s="150"/>
      <c r="AD160" s="150"/>
      <c r="AE160" s="150"/>
      <c r="AF160" s="150"/>
      <c r="AG160" s="150" t="s">
        <v>151</v>
      </c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</row>
    <row r="161" spans="1:60" x14ac:dyDescent="0.2">
      <c r="A161" s="164" t="s">
        <v>114</v>
      </c>
      <c r="B161" s="165" t="s">
        <v>84</v>
      </c>
      <c r="C161" s="183" t="s">
        <v>85</v>
      </c>
      <c r="D161" s="166"/>
      <c r="E161" s="167"/>
      <c r="F161" s="168"/>
      <c r="G161" s="169">
        <f>SUMIF(AG162:AG174,"&lt;&gt;NOR",G162:G174)</f>
        <v>0</v>
      </c>
      <c r="H161" s="163"/>
      <c r="I161" s="163">
        <f>SUM(I162:I174)</f>
        <v>0</v>
      </c>
      <c r="J161" s="163"/>
      <c r="K161" s="163">
        <f>SUM(K162:K174)</f>
        <v>0</v>
      </c>
      <c r="L161" s="163"/>
      <c r="M161" s="163">
        <f>SUM(M162:M174)</f>
        <v>0</v>
      </c>
      <c r="N161" s="162"/>
      <c r="O161" s="162">
        <f>SUM(O162:O174)</f>
        <v>0.79</v>
      </c>
      <c r="P161" s="162"/>
      <c r="Q161" s="162">
        <f>SUM(Q162:Q174)</f>
        <v>0</v>
      </c>
      <c r="R161" s="163"/>
      <c r="S161" s="163"/>
      <c r="T161" s="163"/>
      <c r="U161" s="163"/>
      <c r="V161" s="163">
        <f>SUM(V162:V174)</f>
        <v>0</v>
      </c>
      <c r="W161" s="163"/>
      <c r="X161" s="163"/>
      <c r="Y161" s="163"/>
      <c r="AG161" t="s">
        <v>115</v>
      </c>
    </row>
    <row r="162" spans="1:60" outlineLevel="1" x14ac:dyDescent="0.2">
      <c r="A162" s="177">
        <v>48</v>
      </c>
      <c r="B162" s="178" t="s">
        <v>349</v>
      </c>
      <c r="C162" s="184" t="s">
        <v>350</v>
      </c>
      <c r="D162" s="179" t="s">
        <v>228</v>
      </c>
      <c r="E162" s="180">
        <v>7</v>
      </c>
      <c r="F162" s="181"/>
      <c r="G162" s="182">
        <f t="shared" ref="G162:G167" si="0">ROUND(E162*F162,2)</f>
        <v>0</v>
      </c>
      <c r="H162" s="161"/>
      <c r="I162" s="160">
        <f t="shared" ref="I162:I167" si="1">ROUND(E162*H162,2)</f>
        <v>0</v>
      </c>
      <c r="J162" s="161"/>
      <c r="K162" s="160">
        <f t="shared" ref="K162:K167" si="2">ROUND(E162*J162,2)</f>
        <v>0</v>
      </c>
      <c r="L162" s="160">
        <v>21</v>
      </c>
      <c r="M162" s="160">
        <f t="shared" ref="M162:M167" si="3">G162*(1+L162/100)</f>
        <v>0</v>
      </c>
      <c r="N162" s="159">
        <v>0</v>
      </c>
      <c r="O162" s="159">
        <f t="shared" ref="O162:O167" si="4">ROUND(E162*N162,2)</f>
        <v>0</v>
      </c>
      <c r="P162" s="159">
        <v>0</v>
      </c>
      <c r="Q162" s="159">
        <f t="shared" ref="Q162:Q167" si="5">ROUND(E162*P162,2)</f>
        <v>0</v>
      </c>
      <c r="R162" s="160"/>
      <c r="S162" s="160" t="s">
        <v>164</v>
      </c>
      <c r="T162" s="160" t="s">
        <v>119</v>
      </c>
      <c r="U162" s="160">
        <v>0</v>
      </c>
      <c r="V162" s="160">
        <f t="shared" ref="V162:V167" si="6">ROUND(E162*U162,2)</f>
        <v>0</v>
      </c>
      <c r="W162" s="160"/>
      <c r="X162" s="160" t="s">
        <v>120</v>
      </c>
      <c r="Y162" s="160" t="s">
        <v>121</v>
      </c>
      <c r="Z162" s="150"/>
      <c r="AA162" s="150"/>
      <c r="AB162" s="150"/>
      <c r="AC162" s="150"/>
      <c r="AD162" s="150"/>
      <c r="AE162" s="150"/>
      <c r="AF162" s="150"/>
      <c r="AG162" s="150" t="s">
        <v>151</v>
      </c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</row>
    <row r="163" spans="1:60" outlineLevel="1" x14ac:dyDescent="0.2">
      <c r="A163" s="177">
        <v>49</v>
      </c>
      <c r="B163" s="178" t="s">
        <v>351</v>
      </c>
      <c r="C163" s="184" t="s">
        <v>352</v>
      </c>
      <c r="D163" s="179" t="s">
        <v>228</v>
      </c>
      <c r="E163" s="180">
        <v>7</v>
      </c>
      <c r="F163" s="181"/>
      <c r="G163" s="182">
        <f t="shared" si="0"/>
        <v>0</v>
      </c>
      <c r="H163" s="161"/>
      <c r="I163" s="160">
        <f t="shared" si="1"/>
        <v>0</v>
      </c>
      <c r="J163" s="161"/>
      <c r="K163" s="160">
        <f t="shared" si="2"/>
        <v>0</v>
      </c>
      <c r="L163" s="160">
        <v>21</v>
      </c>
      <c r="M163" s="160">
        <f t="shared" si="3"/>
        <v>0</v>
      </c>
      <c r="N163" s="159">
        <v>0</v>
      </c>
      <c r="O163" s="159">
        <f t="shared" si="4"/>
        <v>0</v>
      </c>
      <c r="P163" s="159">
        <v>0</v>
      </c>
      <c r="Q163" s="159">
        <f t="shared" si="5"/>
        <v>0</v>
      </c>
      <c r="R163" s="160"/>
      <c r="S163" s="160" t="s">
        <v>164</v>
      </c>
      <c r="T163" s="160" t="s">
        <v>119</v>
      </c>
      <c r="U163" s="160">
        <v>0</v>
      </c>
      <c r="V163" s="160">
        <f t="shared" si="6"/>
        <v>0</v>
      </c>
      <c r="W163" s="160"/>
      <c r="X163" s="160" t="s">
        <v>120</v>
      </c>
      <c r="Y163" s="160" t="s">
        <v>121</v>
      </c>
      <c r="Z163" s="150"/>
      <c r="AA163" s="150"/>
      <c r="AB163" s="150"/>
      <c r="AC163" s="150"/>
      <c r="AD163" s="150"/>
      <c r="AE163" s="150"/>
      <c r="AF163" s="150"/>
      <c r="AG163" s="150" t="s">
        <v>151</v>
      </c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</row>
    <row r="164" spans="1:60" ht="22.5" outlineLevel="1" x14ac:dyDescent="0.2">
      <c r="A164" s="177">
        <v>50</v>
      </c>
      <c r="B164" s="178" t="s">
        <v>353</v>
      </c>
      <c r="C164" s="184" t="s">
        <v>354</v>
      </c>
      <c r="D164" s="179" t="s">
        <v>228</v>
      </c>
      <c r="E164" s="180">
        <v>7</v>
      </c>
      <c r="F164" s="181"/>
      <c r="G164" s="182">
        <f t="shared" si="0"/>
        <v>0</v>
      </c>
      <c r="H164" s="161"/>
      <c r="I164" s="160">
        <f t="shared" si="1"/>
        <v>0</v>
      </c>
      <c r="J164" s="161"/>
      <c r="K164" s="160">
        <f t="shared" si="2"/>
        <v>0</v>
      </c>
      <c r="L164" s="160">
        <v>21</v>
      </c>
      <c r="M164" s="160">
        <f t="shared" si="3"/>
        <v>0</v>
      </c>
      <c r="N164" s="159">
        <v>0.11025</v>
      </c>
      <c r="O164" s="159">
        <f t="shared" si="4"/>
        <v>0.77</v>
      </c>
      <c r="P164" s="159">
        <v>0</v>
      </c>
      <c r="Q164" s="159">
        <f t="shared" si="5"/>
        <v>0</v>
      </c>
      <c r="R164" s="160"/>
      <c r="S164" s="160" t="s">
        <v>164</v>
      </c>
      <c r="T164" s="160" t="s">
        <v>119</v>
      </c>
      <c r="U164" s="160">
        <v>0</v>
      </c>
      <c r="V164" s="160">
        <f t="shared" si="6"/>
        <v>0</v>
      </c>
      <c r="W164" s="160"/>
      <c r="X164" s="160" t="s">
        <v>120</v>
      </c>
      <c r="Y164" s="160" t="s">
        <v>121</v>
      </c>
      <c r="Z164" s="150"/>
      <c r="AA164" s="150"/>
      <c r="AB164" s="150"/>
      <c r="AC164" s="150"/>
      <c r="AD164" s="150"/>
      <c r="AE164" s="150"/>
      <c r="AF164" s="150"/>
      <c r="AG164" s="150" t="s">
        <v>151</v>
      </c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</row>
    <row r="165" spans="1:60" outlineLevel="1" x14ac:dyDescent="0.2">
      <c r="A165" s="177">
        <v>51</v>
      </c>
      <c r="B165" s="178" t="s">
        <v>355</v>
      </c>
      <c r="C165" s="184" t="s">
        <v>356</v>
      </c>
      <c r="D165" s="179" t="s">
        <v>228</v>
      </c>
      <c r="E165" s="180">
        <v>7</v>
      </c>
      <c r="F165" s="181"/>
      <c r="G165" s="182">
        <f t="shared" si="0"/>
        <v>0</v>
      </c>
      <c r="H165" s="161"/>
      <c r="I165" s="160">
        <f t="shared" si="1"/>
        <v>0</v>
      </c>
      <c r="J165" s="161"/>
      <c r="K165" s="160">
        <f t="shared" si="2"/>
        <v>0</v>
      </c>
      <c r="L165" s="160">
        <v>21</v>
      </c>
      <c r="M165" s="160">
        <f t="shared" si="3"/>
        <v>0</v>
      </c>
      <c r="N165" s="159">
        <v>2E-3</v>
      </c>
      <c r="O165" s="159">
        <f t="shared" si="4"/>
        <v>0.01</v>
      </c>
      <c r="P165" s="159">
        <v>0</v>
      </c>
      <c r="Q165" s="159">
        <f t="shared" si="5"/>
        <v>0</v>
      </c>
      <c r="R165" s="160"/>
      <c r="S165" s="160" t="s">
        <v>164</v>
      </c>
      <c r="T165" s="160" t="s">
        <v>119</v>
      </c>
      <c r="U165" s="160">
        <v>0</v>
      </c>
      <c r="V165" s="160">
        <f t="shared" si="6"/>
        <v>0</v>
      </c>
      <c r="W165" s="160"/>
      <c r="X165" s="160" t="s">
        <v>120</v>
      </c>
      <c r="Y165" s="160" t="s">
        <v>121</v>
      </c>
      <c r="Z165" s="150"/>
      <c r="AA165" s="150"/>
      <c r="AB165" s="150"/>
      <c r="AC165" s="150"/>
      <c r="AD165" s="150"/>
      <c r="AE165" s="150"/>
      <c r="AF165" s="150"/>
      <c r="AG165" s="150" t="s">
        <v>151</v>
      </c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</row>
    <row r="166" spans="1:60" outlineLevel="1" x14ac:dyDescent="0.2">
      <c r="A166" s="177">
        <v>52</v>
      </c>
      <c r="B166" s="178" t="s">
        <v>357</v>
      </c>
      <c r="C166" s="184" t="s">
        <v>358</v>
      </c>
      <c r="D166" s="179" t="s">
        <v>228</v>
      </c>
      <c r="E166" s="180">
        <v>7</v>
      </c>
      <c r="F166" s="181"/>
      <c r="G166" s="182">
        <f t="shared" si="0"/>
        <v>0</v>
      </c>
      <c r="H166" s="161"/>
      <c r="I166" s="160">
        <f t="shared" si="1"/>
        <v>0</v>
      </c>
      <c r="J166" s="161"/>
      <c r="K166" s="160">
        <f t="shared" si="2"/>
        <v>0</v>
      </c>
      <c r="L166" s="160">
        <v>21</v>
      </c>
      <c r="M166" s="160">
        <f t="shared" si="3"/>
        <v>0</v>
      </c>
      <c r="N166" s="159">
        <v>0</v>
      </c>
      <c r="O166" s="159">
        <f t="shared" si="4"/>
        <v>0</v>
      </c>
      <c r="P166" s="159">
        <v>0</v>
      </c>
      <c r="Q166" s="159">
        <f t="shared" si="5"/>
        <v>0</v>
      </c>
      <c r="R166" s="160"/>
      <c r="S166" s="160" t="s">
        <v>164</v>
      </c>
      <c r="T166" s="160" t="s">
        <v>119</v>
      </c>
      <c r="U166" s="160">
        <v>0</v>
      </c>
      <c r="V166" s="160">
        <f t="shared" si="6"/>
        <v>0</v>
      </c>
      <c r="W166" s="160"/>
      <c r="X166" s="160" t="s">
        <v>120</v>
      </c>
      <c r="Y166" s="160" t="s">
        <v>121</v>
      </c>
      <c r="Z166" s="150"/>
      <c r="AA166" s="150"/>
      <c r="AB166" s="150"/>
      <c r="AC166" s="150"/>
      <c r="AD166" s="150"/>
      <c r="AE166" s="150"/>
      <c r="AF166" s="150"/>
      <c r="AG166" s="150" t="s">
        <v>151</v>
      </c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</row>
    <row r="167" spans="1:60" ht="22.5" outlineLevel="1" x14ac:dyDescent="0.2">
      <c r="A167" s="171">
        <v>53</v>
      </c>
      <c r="B167" s="172" t="s">
        <v>359</v>
      </c>
      <c r="C167" s="185" t="s">
        <v>360</v>
      </c>
      <c r="D167" s="173" t="s">
        <v>117</v>
      </c>
      <c r="E167" s="174">
        <v>0.36749999999999999</v>
      </c>
      <c r="F167" s="175"/>
      <c r="G167" s="176">
        <f t="shared" si="0"/>
        <v>0</v>
      </c>
      <c r="H167" s="161"/>
      <c r="I167" s="160">
        <f t="shared" si="1"/>
        <v>0</v>
      </c>
      <c r="J167" s="161"/>
      <c r="K167" s="160">
        <f t="shared" si="2"/>
        <v>0</v>
      </c>
      <c r="L167" s="160">
        <v>21</v>
      </c>
      <c r="M167" s="160">
        <f t="shared" si="3"/>
        <v>0</v>
      </c>
      <c r="N167" s="159">
        <v>0</v>
      </c>
      <c r="O167" s="159">
        <f t="shared" si="4"/>
        <v>0</v>
      </c>
      <c r="P167" s="159">
        <v>0</v>
      </c>
      <c r="Q167" s="159">
        <f t="shared" si="5"/>
        <v>0</v>
      </c>
      <c r="R167" s="160"/>
      <c r="S167" s="160" t="s">
        <v>164</v>
      </c>
      <c r="T167" s="160" t="s">
        <v>119</v>
      </c>
      <c r="U167" s="160">
        <v>0</v>
      </c>
      <c r="V167" s="160">
        <f t="shared" si="6"/>
        <v>0</v>
      </c>
      <c r="W167" s="160"/>
      <c r="X167" s="160" t="s">
        <v>120</v>
      </c>
      <c r="Y167" s="160" t="s">
        <v>121</v>
      </c>
      <c r="Z167" s="150"/>
      <c r="AA167" s="150"/>
      <c r="AB167" s="150"/>
      <c r="AC167" s="150"/>
      <c r="AD167" s="150"/>
      <c r="AE167" s="150"/>
      <c r="AF167" s="150"/>
      <c r="AG167" s="150" t="s">
        <v>151</v>
      </c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</row>
    <row r="168" spans="1:60" outlineLevel="2" x14ac:dyDescent="0.2">
      <c r="A168" s="157"/>
      <c r="B168" s="158"/>
      <c r="C168" s="191" t="s">
        <v>361</v>
      </c>
      <c r="D168" s="189"/>
      <c r="E168" s="190"/>
      <c r="F168" s="160"/>
      <c r="G168" s="160"/>
      <c r="H168" s="160"/>
      <c r="I168" s="160"/>
      <c r="J168" s="160"/>
      <c r="K168" s="160"/>
      <c r="L168" s="160"/>
      <c r="M168" s="160"/>
      <c r="N168" s="159"/>
      <c r="O168" s="159"/>
      <c r="P168" s="159"/>
      <c r="Q168" s="159"/>
      <c r="R168" s="160"/>
      <c r="S168" s="160"/>
      <c r="T168" s="160"/>
      <c r="U168" s="160"/>
      <c r="V168" s="160"/>
      <c r="W168" s="160"/>
      <c r="X168" s="160"/>
      <c r="Y168" s="160"/>
      <c r="Z168" s="150"/>
      <c r="AA168" s="150"/>
      <c r="AB168" s="150"/>
      <c r="AC168" s="150"/>
      <c r="AD168" s="150"/>
      <c r="AE168" s="150"/>
      <c r="AF168" s="150"/>
      <c r="AG168" s="150" t="s">
        <v>167</v>
      </c>
      <c r="AH168" s="150">
        <v>0</v>
      </c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</row>
    <row r="169" spans="1:60" outlineLevel="3" x14ac:dyDescent="0.2">
      <c r="A169" s="157"/>
      <c r="B169" s="158"/>
      <c r="C169" s="191" t="s">
        <v>362</v>
      </c>
      <c r="D169" s="189"/>
      <c r="E169" s="190">
        <v>0.37</v>
      </c>
      <c r="F169" s="160"/>
      <c r="G169" s="160"/>
      <c r="H169" s="160"/>
      <c r="I169" s="160"/>
      <c r="J169" s="160"/>
      <c r="K169" s="160"/>
      <c r="L169" s="160"/>
      <c r="M169" s="160"/>
      <c r="N169" s="159"/>
      <c r="O169" s="159"/>
      <c r="P169" s="159"/>
      <c r="Q169" s="159"/>
      <c r="R169" s="160"/>
      <c r="S169" s="160"/>
      <c r="T169" s="160"/>
      <c r="U169" s="160"/>
      <c r="V169" s="160"/>
      <c r="W169" s="160"/>
      <c r="X169" s="160"/>
      <c r="Y169" s="160"/>
      <c r="Z169" s="150"/>
      <c r="AA169" s="150"/>
      <c r="AB169" s="150"/>
      <c r="AC169" s="150"/>
      <c r="AD169" s="150"/>
      <c r="AE169" s="150"/>
      <c r="AF169" s="150"/>
      <c r="AG169" s="150" t="s">
        <v>167</v>
      </c>
      <c r="AH169" s="150">
        <v>0</v>
      </c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</row>
    <row r="170" spans="1:60" ht="22.5" outlineLevel="1" x14ac:dyDescent="0.2">
      <c r="A170" s="177">
        <v>54</v>
      </c>
      <c r="B170" s="178" t="s">
        <v>363</v>
      </c>
      <c r="C170" s="184" t="s">
        <v>364</v>
      </c>
      <c r="D170" s="179" t="s">
        <v>228</v>
      </c>
      <c r="E170" s="180">
        <v>7</v>
      </c>
      <c r="F170" s="181"/>
      <c r="G170" s="182">
        <f>ROUND(E170*F170,2)</f>
        <v>0</v>
      </c>
      <c r="H170" s="161"/>
      <c r="I170" s="160">
        <f>ROUND(E170*H170,2)</f>
        <v>0</v>
      </c>
      <c r="J170" s="161"/>
      <c r="K170" s="160">
        <f>ROUND(E170*J170,2)</f>
        <v>0</v>
      </c>
      <c r="L170" s="160">
        <v>21</v>
      </c>
      <c r="M170" s="160">
        <f>G170*(1+L170/100)</f>
        <v>0</v>
      </c>
      <c r="N170" s="159">
        <v>9.3000000000000005E-4</v>
      </c>
      <c r="O170" s="159">
        <f>ROUND(E170*N170,2)</f>
        <v>0.01</v>
      </c>
      <c r="P170" s="159">
        <v>0</v>
      </c>
      <c r="Q170" s="159">
        <f>ROUND(E170*P170,2)</f>
        <v>0</v>
      </c>
      <c r="R170" s="160"/>
      <c r="S170" s="160" t="s">
        <v>164</v>
      </c>
      <c r="T170" s="160" t="s">
        <v>119</v>
      </c>
      <c r="U170" s="160">
        <v>0</v>
      </c>
      <c r="V170" s="160">
        <f>ROUND(E170*U170,2)</f>
        <v>0</v>
      </c>
      <c r="W170" s="160"/>
      <c r="X170" s="160" t="s">
        <v>120</v>
      </c>
      <c r="Y170" s="160" t="s">
        <v>121</v>
      </c>
      <c r="Z170" s="150"/>
      <c r="AA170" s="150"/>
      <c r="AB170" s="150"/>
      <c r="AC170" s="150"/>
      <c r="AD170" s="150"/>
      <c r="AE170" s="150"/>
      <c r="AF170" s="150"/>
      <c r="AG170" s="150" t="s">
        <v>151</v>
      </c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</row>
    <row r="171" spans="1:60" outlineLevel="1" x14ac:dyDescent="0.2">
      <c r="A171" s="177">
        <v>55</v>
      </c>
      <c r="B171" s="178" t="s">
        <v>365</v>
      </c>
      <c r="C171" s="184" t="s">
        <v>366</v>
      </c>
      <c r="D171" s="179" t="s">
        <v>228</v>
      </c>
      <c r="E171" s="180">
        <v>8</v>
      </c>
      <c r="F171" s="181"/>
      <c r="G171" s="182">
        <f>ROUND(E171*F171,2)</f>
        <v>0</v>
      </c>
      <c r="H171" s="161"/>
      <c r="I171" s="160">
        <f>ROUND(E171*H171,2)</f>
        <v>0</v>
      </c>
      <c r="J171" s="161"/>
      <c r="K171" s="160">
        <f>ROUND(E171*J171,2)</f>
        <v>0</v>
      </c>
      <c r="L171" s="160">
        <v>21</v>
      </c>
      <c r="M171" s="160">
        <f>G171*(1+L171/100)</f>
        <v>0</v>
      </c>
      <c r="N171" s="159">
        <v>1.9000000000000001E-4</v>
      </c>
      <c r="O171" s="159">
        <f>ROUND(E171*N171,2)</f>
        <v>0</v>
      </c>
      <c r="P171" s="159">
        <v>0</v>
      </c>
      <c r="Q171" s="159">
        <f>ROUND(E171*P171,2)</f>
        <v>0</v>
      </c>
      <c r="R171" s="160" t="s">
        <v>279</v>
      </c>
      <c r="S171" s="160" t="s">
        <v>164</v>
      </c>
      <c r="T171" s="160" t="s">
        <v>119</v>
      </c>
      <c r="U171" s="160">
        <v>0</v>
      </c>
      <c r="V171" s="160">
        <f>ROUND(E171*U171,2)</f>
        <v>0</v>
      </c>
      <c r="W171" s="160"/>
      <c r="X171" s="160" t="s">
        <v>280</v>
      </c>
      <c r="Y171" s="160" t="s">
        <v>121</v>
      </c>
      <c r="Z171" s="150"/>
      <c r="AA171" s="150"/>
      <c r="AB171" s="150"/>
      <c r="AC171" s="150"/>
      <c r="AD171" s="150"/>
      <c r="AE171" s="150"/>
      <c r="AF171" s="150"/>
      <c r="AG171" s="150" t="s">
        <v>281</v>
      </c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</row>
    <row r="172" spans="1:60" ht="22.5" outlineLevel="1" x14ac:dyDescent="0.2">
      <c r="A172" s="171">
        <v>56</v>
      </c>
      <c r="B172" s="172" t="s">
        <v>221</v>
      </c>
      <c r="C172" s="185" t="s">
        <v>222</v>
      </c>
      <c r="D172" s="173" t="s">
        <v>223</v>
      </c>
      <c r="E172" s="174">
        <v>0.66149999999999998</v>
      </c>
      <c r="F172" s="175"/>
      <c r="G172" s="176">
        <f>ROUND(E172*F172,2)</f>
        <v>0</v>
      </c>
      <c r="H172" s="161"/>
      <c r="I172" s="160">
        <f>ROUND(E172*H172,2)</f>
        <v>0</v>
      </c>
      <c r="J172" s="161"/>
      <c r="K172" s="160">
        <f>ROUND(E172*J172,2)</f>
        <v>0</v>
      </c>
      <c r="L172" s="160">
        <v>21</v>
      </c>
      <c r="M172" s="160">
        <f>G172*(1+L172/100)</f>
        <v>0</v>
      </c>
      <c r="N172" s="159">
        <v>0</v>
      </c>
      <c r="O172" s="159">
        <f>ROUND(E172*N172,2)</f>
        <v>0</v>
      </c>
      <c r="P172" s="159">
        <v>0</v>
      </c>
      <c r="Q172" s="159">
        <f>ROUND(E172*P172,2)</f>
        <v>0</v>
      </c>
      <c r="R172" s="160"/>
      <c r="S172" s="160" t="s">
        <v>164</v>
      </c>
      <c r="T172" s="160" t="s">
        <v>119</v>
      </c>
      <c r="U172" s="160">
        <v>0</v>
      </c>
      <c r="V172" s="160">
        <f>ROUND(E172*U172,2)</f>
        <v>0</v>
      </c>
      <c r="W172" s="160"/>
      <c r="X172" s="160" t="s">
        <v>120</v>
      </c>
      <c r="Y172" s="160" t="s">
        <v>121</v>
      </c>
      <c r="Z172" s="150"/>
      <c r="AA172" s="150"/>
      <c r="AB172" s="150"/>
      <c r="AC172" s="150"/>
      <c r="AD172" s="150"/>
      <c r="AE172" s="150"/>
      <c r="AF172" s="150"/>
      <c r="AG172" s="150" t="s">
        <v>151</v>
      </c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</row>
    <row r="173" spans="1:60" outlineLevel="2" x14ac:dyDescent="0.2">
      <c r="A173" s="157"/>
      <c r="B173" s="158"/>
      <c r="C173" s="191" t="s">
        <v>367</v>
      </c>
      <c r="D173" s="189"/>
      <c r="E173" s="190"/>
      <c r="F173" s="160"/>
      <c r="G173" s="160"/>
      <c r="H173" s="160"/>
      <c r="I173" s="160"/>
      <c r="J173" s="160"/>
      <c r="K173" s="160"/>
      <c r="L173" s="160"/>
      <c r="M173" s="160"/>
      <c r="N173" s="159"/>
      <c r="O173" s="159"/>
      <c r="P173" s="159"/>
      <c r="Q173" s="159"/>
      <c r="R173" s="160"/>
      <c r="S173" s="160"/>
      <c r="T173" s="160"/>
      <c r="U173" s="160"/>
      <c r="V173" s="160"/>
      <c r="W173" s="160"/>
      <c r="X173" s="160"/>
      <c r="Y173" s="160"/>
      <c r="Z173" s="150"/>
      <c r="AA173" s="150"/>
      <c r="AB173" s="150"/>
      <c r="AC173" s="150"/>
      <c r="AD173" s="150"/>
      <c r="AE173" s="150"/>
      <c r="AF173" s="150"/>
      <c r="AG173" s="150" t="s">
        <v>167</v>
      </c>
      <c r="AH173" s="150">
        <v>0</v>
      </c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</row>
    <row r="174" spans="1:60" outlineLevel="3" x14ac:dyDescent="0.2">
      <c r="A174" s="157"/>
      <c r="B174" s="158"/>
      <c r="C174" s="191" t="s">
        <v>368</v>
      </c>
      <c r="D174" s="189"/>
      <c r="E174" s="190">
        <v>0.66</v>
      </c>
      <c r="F174" s="160"/>
      <c r="G174" s="160"/>
      <c r="H174" s="160"/>
      <c r="I174" s="160"/>
      <c r="J174" s="160"/>
      <c r="K174" s="160"/>
      <c r="L174" s="160"/>
      <c r="M174" s="160"/>
      <c r="N174" s="159"/>
      <c r="O174" s="159"/>
      <c r="P174" s="159"/>
      <c r="Q174" s="159"/>
      <c r="R174" s="160"/>
      <c r="S174" s="160"/>
      <c r="T174" s="160"/>
      <c r="U174" s="160"/>
      <c r="V174" s="160"/>
      <c r="W174" s="160"/>
      <c r="X174" s="160"/>
      <c r="Y174" s="160"/>
      <c r="Z174" s="150"/>
      <c r="AA174" s="150"/>
      <c r="AB174" s="150"/>
      <c r="AC174" s="150"/>
      <c r="AD174" s="150"/>
      <c r="AE174" s="150"/>
      <c r="AF174" s="150"/>
      <c r="AG174" s="150" t="s">
        <v>167</v>
      </c>
      <c r="AH174" s="150">
        <v>0</v>
      </c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</row>
    <row r="175" spans="1:60" x14ac:dyDescent="0.2">
      <c r="A175" s="3"/>
      <c r="B175" s="4"/>
      <c r="C175" s="186"/>
      <c r="D175" s="6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AE175">
        <v>12</v>
      </c>
      <c r="AF175">
        <v>21</v>
      </c>
      <c r="AG175" t="s">
        <v>100</v>
      </c>
    </row>
    <row r="176" spans="1:60" x14ac:dyDescent="0.2">
      <c r="A176" s="153"/>
      <c r="B176" s="154" t="s">
        <v>31</v>
      </c>
      <c r="C176" s="187"/>
      <c r="D176" s="155"/>
      <c r="E176" s="156"/>
      <c r="F176" s="156"/>
      <c r="G176" s="170">
        <f>G8+G48+G64+G112+G117+G131+G133+G152+G156+G161</f>
        <v>0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AE176">
        <f>SUMIF(L7:L174,AE175,G7:G174)</f>
        <v>0</v>
      </c>
      <c r="AF176">
        <f>SUMIF(L7:L174,AF175,G7:G174)</f>
        <v>0</v>
      </c>
      <c r="AG176" t="s">
        <v>158</v>
      </c>
    </row>
    <row r="177" spans="1:33" x14ac:dyDescent="0.2">
      <c r="A177" s="3"/>
      <c r="B177" s="4"/>
      <c r="C177" s="186"/>
      <c r="D177" s="6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33" x14ac:dyDescent="0.2">
      <c r="A178" s="3"/>
      <c r="B178" s="4"/>
      <c r="C178" s="186"/>
      <c r="D178" s="6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33" x14ac:dyDescent="0.2">
      <c r="A179" s="266" t="s">
        <v>159</v>
      </c>
      <c r="B179" s="266"/>
      <c r="C179" s="267"/>
      <c r="D179" s="6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33" x14ac:dyDescent="0.2">
      <c r="A180" s="247"/>
      <c r="B180" s="248"/>
      <c r="C180" s="249"/>
      <c r="D180" s="248"/>
      <c r="E180" s="248"/>
      <c r="F180" s="248"/>
      <c r="G180" s="250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AG180" t="s">
        <v>160</v>
      </c>
    </row>
    <row r="181" spans="1:33" x14ac:dyDescent="0.2">
      <c r="A181" s="251"/>
      <c r="B181" s="252"/>
      <c r="C181" s="253"/>
      <c r="D181" s="252"/>
      <c r="E181" s="252"/>
      <c r="F181" s="252"/>
      <c r="G181" s="25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33" x14ac:dyDescent="0.2">
      <c r="A182" s="251"/>
      <c r="B182" s="252"/>
      <c r="C182" s="253"/>
      <c r="D182" s="252"/>
      <c r="E182" s="252"/>
      <c r="F182" s="252"/>
      <c r="G182" s="25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33" x14ac:dyDescent="0.2">
      <c r="A183" s="251"/>
      <c r="B183" s="252"/>
      <c r="C183" s="253"/>
      <c r="D183" s="252"/>
      <c r="E183" s="252"/>
      <c r="F183" s="252"/>
      <c r="G183" s="25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33" x14ac:dyDescent="0.2">
      <c r="A184" s="255"/>
      <c r="B184" s="256"/>
      <c r="C184" s="257"/>
      <c r="D184" s="256"/>
      <c r="E184" s="256"/>
      <c r="F184" s="256"/>
      <c r="G184" s="258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33" x14ac:dyDescent="0.2">
      <c r="A185" s="3"/>
      <c r="B185" s="4"/>
      <c r="C185" s="186"/>
      <c r="D185" s="6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33" x14ac:dyDescent="0.2">
      <c r="C186" s="188"/>
      <c r="D186" s="10"/>
      <c r="AG186" t="s">
        <v>161</v>
      </c>
    </row>
    <row r="187" spans="1:33" x14ac:dyDescent="0.2">
      <c r="D187" s="10"/>
    </row>
    <row r="188" spans="1:33" x14ac:dyDescent="0.2">
      <c r="D188" s="10"/>
    </row>
    <row r="189" spans="1:33" x14ac:dyDescent="0.2">
      <c r="D189" s="10"/>
    </row>
    <row r="190" spans="1:33" x14ac:dyDescent="0.2">
      <c r="D190" s="10"/>
    </row>
    <row r="191" spans="1:33" x14ac:dyDescent="0.2">
      <c r="D191" s="10"/>
    </row>
    <row r="192" spans="1:33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80:G184"/>
    <mergeCell ref="A1:G1"/>
    <mergeCell ref="C2:G2"/>
    <mergeCell ref="C3:G3"/>
    <mergeCell ref="C4:G4"/>
    <mergeCell ref="A179:C17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C3" sqref="C3:G3"/>
    </sheetView>
  </sheetViews>
  <sheetFormatPr defaultRowHeight="12.75" outlineLevelRow="3" x14ac:dyDescent="0.2"/>
  <cols>
    <col min="1" max="1" width="3.42578125" customWidth="1"/>
    <col min="2" max="2" width="12.5703125" style="124" customWidth="1"/>
    <col min="3" max="3" width="38.28515625" style="124" customWidth="1"/>
    <col min="4" max="4" width="4.7109375" customWidth="1"/>
    <col min="5" max="5" width="10.5703125" customWidth="1"/>
    <col min="6" max="6" width="9.71093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9" t="s">
        <v>7</v>
      </c>
      <c r="B1" s="259"/>
      <c r="C1" s="259"/>
      <c r="D1" s="259"/>
      <c r="E1" s="259"/>
      <c r="F1" s="259"/>
      <c r="G1" s="259"/>
      <c r="AG1" t="s">
        <v>88</v>
      </c>
    </row>
    <row r="2" spans="1:60" ht="25.15" customHeight="1" x14ac:dyDescent="0.2">
      <c r="A2" s="50" t="s">
        <v>8</v>
      </c>
      <c r="B2" s="49"/>
      <c r="C2" s="260" t="s">
        <v>45</v>
      </c>
      <c r="D2" s="261"/>
      <c r="E2" s="261"/>
      <c r="F2" s="261"/>
      <c r="G2" s="262"/>
      <c r="AG2" t="s">
        <v>89</v>
      </c>
    </row>
    <row r="3" spans="1:60" ht="25.15" customHeight="1" x14ac:dyDescent="0.2">
      <c r="A3" s="50" t="s">
        <v>9</v>
      </c>
      <c r="B3" s="49" t="s">
        <v>44</v>
      </c>
      <c r="C3" s="260" t="s">
        <v>45</v>
      </c>
      <c r="D3" s="261"/>
      <c r="E3" s="261"/>
      <c r="F3" s="261"/>
      <c r="G3" s="262"/>
      <c r="AC3" s="124" t="s">
        <v>89</v>
      </c>
      <c r="AG3" t="s">
        <v>90</v>
      </c>
    </row>
    <row r="4" spans="1:60" ht="25.15" customHeight="1" x14ac:dyDescent="0.2">
      <c r="A4" s="143" t="s">
        <v>10</v>
      </c>
      <c r="B4" s="144" t="s">
        <v>50</v>
      </c>
      <c r="C4" s="263" t="s">
        <v>51</v>
      </c>
      <c r="D4" s="264"/>
      <c r="E4" s="264"/>
      <c r="F4" s="264"/>
      <c r="G4" s="265"/>
      <c r="AG4" t="s">
        <v>91</v>
      </c>
    </row>
    <row r="5" spans="1:60" x14ac:dyDescent="0.2">
      <c r="D5" s="10"/>
    </row>
    <row r="6" spans="1:60" ht="38.25" x14ac:dyDescent="0.2">
      <c r="A6" s="146" t="s">
        <v>92</v>
      </c>
      <c r="B6" s="148" t="s">
        <v>93</v>
      </c>
      <c r="C6" s="148" t="s">
        <v>94</v>
      </c>
      <c r="D6" s="147" t="s">
        <v>95</v>
      </c>
      <c r="E6" s="146" t="s">
        <v>96</v>
      </c>
      <c r="F6" s="145" t="s">
        <v>97</v>
      </c>
      <c r="G6" s="146" t="s">
        <v>31</v>
      </c>
      <c r="H6" s="149" t="s">
        <v>32</v>
      </c>
      <c r="I6" s="149" t="s">
        <v>98</v>
      </c>
      <c r="J6" s="149" t="s">
        <v>33</v>
      </c>
      <c r="K6" s="149" t="s">
        <v>99</v>
      </c>
      <c r="L6" s="149" t="s">
        <v>100</v>
      </c>
      <c r="M6" s="149" t="s">
        <v>101</v>
      </c>
      <c r="N6" s="149" t="s">
        <v>102</v>
      </c>
      <c r="O6" s="149" t="s">
        <v>103</v>
      </c>
      <c r="P6" s="149" t="s">
        <v>104</v>
      </c>
      <c r="Q6" s="149" t="s">
        <v>105</v>
      </c>
      <c r="R6" s="149" t="s">
        <v>106</v>
      </c>
      <c r="S6" s="149" t="s">
        <v>107</v>
      </c>
      <c r="T6" s="149" t="s">
        <v>108</v>
      </c>
      <c r="U6" s="149" t="s">
        <v>109</v>
      </c>
      <c r="V6" s="149" t="s">
        <v>110</v>
      </c>
      <c r="W6" s="149" t="s">
        <v>111</v>
      </c>
      <c r="X6" s="149" t="s">
        <v>112</v>
      </c>
      <c r="Y6" s="149" t="s">
        <v>113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4" t="s">
        <v>114</v>
      </c>
      <c r="B8" s="165" t="s">
        <v>58</v>
      </c>
      <c r="C8" s="183" t="s">
        <v>59</v>
      </c>
      <c r="D8" s="166"/>
      <c r="E8" s="167"/>
      <c r="F8" s="168"/>
      <c r="G8" s="169">
        <f>SUMIF(AG9:AG35,"&lt;&gt;NOR",G9:G35)</f>
        <v>0</v>
      </c>
      <c r="H8" s="163"/>
      <c r="I8" s="163">
        <f>SUM(I9:I35)</f>
        <v>0</v>
      </c>
      <c r="J8" s="163"/>
      <c r="K8" s="163">
        <f>SUM(K9:K35)</f>
        <v>0</v>
      </c>
      <c r="L8" s="163"/>
      <c r="M8" s="163">
        <f>SUM(M9:M35)</f>
        <v>0</v>
      </c>
      <c r="N8" s="162"/>
      <c r="O8" s="162">
        <f>SUM(O9:O35)</f>
        <v>0.01</v>
      </c>
      <c r="P8" s="162"/>
      <c r="Q8" s="162">
        <f>SUM(Q9:Q35)</f>
        <v>0</v>
      </c>
      <c r="R8" s="163"/>
      <c r="S8" s="163"/>
      <c r="T8" s="163"/>
      <c r="U8" s="163"/>
      <c r="V8" s="163">
        <f>SUM(V9:V35)</f>
        <v>0</v>
      </c>
      <c r="W8" s="163"/>
      <c r="X8" s="163"/>
      <c r="Y8" s="163"/>
      <c r="AG8" t="s">
        <v>115</v>
      </c>
    </row>
    <row r="9" spans="1:60" outlineLevel="1" x14ac:dyDescent="0.2">
      <c r="A9" s="171">
        <v>1</v>
      </c>
      <c r="B9" s="172" t="s">
        <v>162</v>
      </c>
      <c r="C9" s="185" t="s">
        <v>163</v>
      </c>
      <c r="D9" s="173" t="s">
        <v>117</v>
      </c>
      <c r="E9" s="174">
        <v>23.14</v>
      </c>
      <c r="F9" s="175"/>
      <c r="G9" s="176">
        <f>ROUND(E9*F9,2)</f>
        <v>0</v>
      </c>
      <c r="H9" s="161"/>
      <c r="I9" s="160">
        <f>ROUND(E9*H9,2)</f>
        <v>0</v>
      </c>
      <c r="J9" s="161"/>
      <c r="K9" s="160">
        <f>ROUND(E9*J9,2)</f>
        <v>0</v>
      </c>
      <c r="L9" s="160">
        <v>21</v>
      </c>
      <c r="M9" s="160">
        <f>G9*(1+L9/100)</f>
        <v>0</v>
      </c>
      <c r="N9" s="159">
        <v>0</v>
      </c>
      <c r="O9" s="159">
        <f>ROUND(E9*N9,2)</f>
        <v>0</v>
      </c>
      <c r="P9" s="159">
        <v>0</v>
      </c>
      <c r="Q9" s="159">
        <f>ROUND(E9*P9,2)</f>
        <v>0</v>
      </c>
      <c r="R9" s="160"/>
      <c r="S9" s="160" t="s">
        <v>164</v>
      </c>
      <c r="T9" s="160" t="s">
        <v>119</v>
      </c>
      <c r="U9" s="160">
        <v>0</v>
      </c>
      <c r="V9" s="160">
        <f>ROUND(E9*U9,2)</f>
        <v>0</v>
      </c>
      <c r="W9" s="160"/>
      <c r="X9" s="160" t="s">
        <v>120</v>
      </c>
      <c r="Y9" s="160" t="s">
        <v>121</v>
      </c>
      <c r="Z9" s="150"/>
      <c r="AA9" s="150"/>
      <c r="AB9" s="150"/>
      <c r="AC9" s="150"/>
      <c r="AD9" s="150"/>
      <c r="AE9" s="150"/>
      <c r="AF9" s="150"/>
      <c r="AG9" s="150" t="s">
        <v>165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2" x14ac:dyDescent="0.2">
      <c r="A10" s="157"/>
      <c r="B10" s="158"/>
      <c r="C10" s="191" t="s">
        <v>369</v>
      </c>
      <c r="D10" s="189"/>
      <c r="E10" s="190"/>
      <c r="F10" s="160"/>
      <c r="G10" s="160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50"/>
      <c r="AA10" s="150"/>
      <c r="AB10" s="150"/>
      <c r="AC10" s="150"/>
      <c r="AD10" s="150"/>
      <c r="AE10" s="150"/>
      <c r="AF10" s="150"/>
      <c r="AG10" s="150" t="s">
        <v>167</v>
      </c>
      <c r="AH10" s="150">
        <v>0</v>
      </c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outlineLevel="3" x14ac:dyDescent="0.2">
      <c r="A11" s="157"/>
      <c r="B11" s="158"/>
      <c r="C11" s="191" t="s">
        <v>370</v>
      </c>
      <c r="D11" s="189"/>
      <c r="E11" s="190"/>
      <c r="F11" s="160"/>
      <c r="G11" s="160"/>
      <c r="H11" s="160"/>
      <c r="I11" s="160"/>
      <c r="J11" s="160"/>
      <c r="K11" s="160"/>
      <c r="L11" s="160"/>
      <c r="M11" s="160"/>
      <c r="N11" s="159"/>
      <c r="O11" s="159"/>
      <c r="P11" s="159"/>
      <c r="Q11" s="159"/>
      <c r="R11" s="160"/>
      <c r="S11" s="160"/>
      <c r="T11" s="160"/>
      <c r="U11" s="160"/>
      <c r="V11" s="160"/>
      <c r="W11" s="160"/>
      <c r="X11" s="160"/>
      <c r="Y11" s="160"/>
      <c r="Z11" s="150"/>
      <c r="AA11" s="150"/>
      <c r="AB11" s="150"/>
      <c r="AC11" s="150"/>
      <c r="AD11" s="150"/>
      <c r="AE11" s="150"/>
      <c r="AF11" s="150"/>
      <c r="AG11" s="150" t="s">
        <v>167</v>
      </c>
      <c r="AH11" s="150">
        <v>0</v>
      </c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outlineLevel="3" x14ac:dyDescent="0.2">
      <c r="A12" s="157"/>
      <c r="B12" s="158"/>
      <c r="C12" s="191" t="s">
        <v>371</v>
      </c>
      <c r="D12" s="189"/>
      <c r="E12" s="190">
        <v>23.14</v>
      </c>
      <c r="F12" s="160"/>
      <c r="G12" s="160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60"/>
      <c r="Z12" s="150"/>
      <c r="AA12" s="150"/>
      <c r="AB12" s="150"/>
      <c r="AC12" s="150"/>
      <c r="AD12" s="150"/>
      <c r="AE12" s="150"/>
      <c r="AF12" s="150"/>
      <c r="AG12" s="150" t="s">
        <v>167</v>
      </c>
      <c r="AH12" s="150">
        <v>0</v>
      </c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1" x14ac:dyDescent="0.2">
      <c r="A13" s="171">
        <v>2</v>
      </c>
      <c r="B13" s="172" t="s">
        <v>169</v>
      </c>
      <c r="C13" s="185" t="s">
        <v>170</v>
      </c>
      <c r="D13" s="173" t="s">
        <v>117</v>
      </c>
      <c r="E13" s="174">
        <v>26.858000000000001</v>
      </c>
      <c r="F13" s="175"/>
      <c r="G13" s="176">
        <f>ROUND(E13*F13,2)</f>
        <v>0</v>
      </c>
      <c r="H13" s="161"/>
      <c r="I13" s="160">
        <f>ROUND(E13*H13,2)</f>
        <v>0</v>
      </c>
      <c r="J13" s="161"/>
      <c r="K13" s="160">
        <f>ROUND(E13*J13,2)</f>
        <v>0</v>
      </c>
      <c r="L13" s="160">
        <v>21</v>
      </c>
      <c r="M13" s="160">
        <f>G13*(1+L13/100)</f>
        <v>0</v>
      </c>
      <c r="N13" s="159">
        <v>0</v>
      </c>
      <c r="O13" s="159">
        <f>ROUND(E13*N13,2)</f>
        <v>0</v>
      </c>
      <c r="P13" s="159">
        <v>0</v>
      </c>
      <c r="Q13" s="159">
        <f>ROUND(E13*P13,2)</f>
        <v>0</v>
      </c>
      <c r="R13" s="160"/>
      <c r="S13" s="160" t="s">
        <v>164</v>
      </c>
      <c r="T13" s="160" t="s">
        <v>119</v>
      </c>
      <c r="U13" s="160">
        <v>0</v>
      </c>
      <c r="V13" s="160">
        <f>ROUND(E13*U13,2)</f>
        <v>0</v>
      </c>
      <c r="W13" s="160"/>
      <c r="X13" s="160" t="s">
        <v>120</v>
      </c>
      <c r="Y13" s="160" t="s">
        <v>121</v>
      </c>
      <c r="Z13" s="150"/>
      <c r="AA13" s="150"/>
      <c r="AB13" s="150"/>
      <c r="AC13" s="150"/>
      <c r="AD13" s="150"/>
      <c r="AE13" s="150"/>
      <c r="AF13" s="150"/>
      <c r="AG13" s="150" t="s">
        <v>165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2" x14ac:dyDescent="0.2">
      <c r="A14" s="157"/>
      <c r="B14" s="158"/>
      <c r="C14" s="191" t="s">
        <v>372</v>
      </c>
      <c r="D14" s="189"/>
      <c r="E14" s="190"/>
      <c r="F14" s="160"/>
      <c r="G14" s="160"/>
      <c r="H14" s="160"/>
      <c r="I14" s="160"/>
      <c r="J14" s="160"/>
      <c r="K14" s="160"/>
      <c r="L14" s="160"/>
      <c r="M14" s="160"/>
      <c r="N14" s="159"/>
      <c r="O14" s="159"/>
      <c r="P14" s="159"/>
      <c r="Q14" s="159"/>
      <c r="R14" s="160"/>
      <c r="S14" s="160"/>
      <c r="T14" s="160"/>
      <c r="U14" s="160"/>
      <c r="V14" s="160"/>
      <c r="W14" s="160"/>
      <c r="X14" s="160"/>
      <c r="Y14" s="160"/>
      <c r="Z14" s="150"/>
      <c r="AA14" s="150"/>
      <c r="AB14" s="150"/>
      <c r="AC14" s="150"/>
      <c r="AD14" s="150"/>
      <c r="AE14" s="150"/>
      <c r="AF14" s="150"/>
      <c r="AG14" s="150" t="s">
        <v>167</v>
      </c>
      <c r="AH14" s="150">
        <v>0</v>
      </c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3" x14ac:dyDescent="0.2">
      <c r="A15" s="157"/>
      <c r="B15" s="158"/>
      <c r="C15" s="191" t="s">
        <v>370</v>
      </c>
      <c r="D15" s="189"/>
      <c r="E15" s="190"/>
      <c r="F15" s="160"/>
      <c r="G15" s="160"/>
      <c r="H15" s="160"/>
      <c r="I15" s="160"/>
      <c r="J15" s="160"/>
      <c r="K15" s="160"/>
      <c r="L15" s="160"/>
      <c r="M15" s="160"/>
      <c r="N15" s="159"/>
      <c r="O15" s="159"/>
      <c r="P15" s="159"/>
      <c r="Q15" s="159"/>
      <c r="R15" s="160"/>
      <c r="S15" s="160"/>
      <c r="T15" s="160"/>
      <c r="U15" s="160"/>
      <c r="V15" s="160"/>
      <c r="W15" s="160"/>
      <c r="X15" s="160"/>
      <c r="Y15" s="160"/>
      <c r="Z15" s="150"/>
      <c r="AA15" s="150"/>
      <c r="AB15" s="150"/>
      <c r="AC15" s="150"/>
      <c r="AD15" s="150"/>
      <c r="AE15" s="150"/>
      <c r="AF15" s="150"/>
      <c r="AG15" s="150" t="s">
        <v>167</v>
      </c>
      <c r="AH15" s="150">
        <v>0</v>
      </c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3" x14ac:dyDescent="0.2">
      <c r="A16" s="157"/>
      <c r="B16" s="158"/>
      <c r="C16" s="191" t="s">
        <v>373</v>
      </c>
      <c r="D16" s="189"/>
      <c r="E16" s="190">
        <v>26.86</v>
      </c>
      <c r="F16" s="160"/>
      <c r="G16" s="160"/>
      <c r="H16" s="160"/>
      <c r="I16" s="160"/>
      <c r="J16" s="160"/>
      <c r="K16" s="160"/>
      <c r="L16" s="160"/>
      <c r="M16" s="160"/>
      <c r="N16" s="159"/>
      <c r="O16" s="159"/>
      <c r="P16" s="159"/>
      <c r="Q16" s="159"/>
      <c r="R16" s="160"/>
      <c r="S16" s="160"/>
      <c r="T16" s="160"/>
      <c r="U16" s="160"/>
      <c r="V16" s="160"/>
      <c r="W16" s="160"/>
      <c r="X16" s="160"/>
      <c r="Y16" s="160"/>
      <c r="Z16" s="150"/>
      <c r="AA16" s="150"/>
      <c r="AB16" s="150"/>
      <c r="AC16" s="150"/>
      <c r="AD16" s="150"/>
      <c r="AE16" s="150"/>
      <c r="AF16" s="150"/>
      <c r="AG16" s="150" t="s">
        <v>167</v>
      </c>
      <c r="AH16" s="150">
        <v>0</v>
      </c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1" x14ac:dyDescent="0.2">
      <c r="A17" s="171">
        <v>3</v>
      </c>
      <c r="B17" s="172" t="s">
        <v>173</v>
      </c>
      <c r="C17" s="185" t="s">
        <v>174</v>
      </c>
      <c r="D17" s="173" t="s">
        <v>117</v>
      </c>
      <c r="E17" s="174">
        <v>26.858000000000001</v>
      </c>
      <c r="F17" s="175"/>
      <c r="G17" s="176">
        <f>ROUND(E17*F17,2)</f>
        <v>0</v>
      </c>
      <c r="H17" s="161"/>
      <c r="I17" s="160">
        <f>ROUND(E17*H17,2)</f>
        <v>0</v>
      </c>
      <c r="J17" s="161"/>
      <c r="K17" s="160">
        <f>ROUND(E17*J17,2)</f>
        <v>0</v>
      </c>
      <c r="L17" s="160">
        <v>21</v>
      </c>
      <c r="M17" s="160">
        <f>G17*(1+L17/100)</f>
        <v>0</v>
      </c>
      <c r="N17" s="159">
        <v>0</v>
      </c>
      <c r="O17" s="159">
        <f>ROUND(E17*N17,2)</f>
        <v>0</v>
      </c>
      <c r="P17" s="159">
        <v>0</v>
      </c>
      <c r="Q17" s="159">
        <f>ROUND(E17*P17,2)</f>
        <v>0</v>
      </c>
      <c r="R17" s="160"/>
      <c r="S17" s="160" t="s">
        <v>164</v>
      </c>
      <c r="T17" s="160" t="s">
        <v>119</v>
      </c>
      <c r="U17" s="160">
        <v>0</v>
      </c>
      <c r="V17" s="160">
        <f>ROUND(E17*U17,2)</f>
        <v>0</v>
      </c>
      <c r="W17" s="160"/>
      <c r="X17" s="160" t="s">
        <v>120</v>
      </c>
      <c r="Y17" s="160" t="s">
        <v>121</v>
      </c>
      <c r="Z17" s="150"/>
      <c r="AA17" s="150"/>
      <c r="AB17" s="150"/>
      <c r="AC17" s="150"/>
      <c r="AD17" s="150"/>
      <c r="AE17" s="150"/>
      <c r="AF17" s="150"/>
      <c r="AG17" s="150" t="s">
        <v>165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2" x14ac:dyDescent="0.2">
      <c r="A18" s="157"/>
      <c r="B18" s="158"/>
      <c r="C18" s="191" t="s">
        <v>374</v>
      </c>
      <c r="D18" s="189"/>
      <c r="E18" s="190"/>
      <c r="F18" s="160"/>
      <c r="G18" s="160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50"/>
      <c r="AA18" s="150"/>
      <c r="AB18" s="150"/>
      <c r="AC18" s="150"/>
      <c r="AD18" s="150"/>
      <c r="AE18" s="150"/>
      <c r="AF18" s="150"/>
      <c r="AG18" s="150" t="s">
        <v>167</v>
      </c>
      <c r="AH18" s="150">
        <v>0</v>
      </c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3" x14ac:dyDescent="0.2">
      <c r="A19" s="157"/>
      <c r="B19" s="158"/>
      <c r="C19" s="191" t="s">
        <v>373</v>
      </c>
      <c r="D19" s="189"/>
      <c r="E19" s="190">
        <v>26.86</v>
      </c>
      <c r="F19" s="160"/>
      <c r="G19" s="160"/>
      <c r="H19" s="160"/>
      <c r="I19" s="160"/>
      <c r="J19" s="160"/>
      <c r="K19" s="160"/>
      <c r="L19" s="160"/>
      <c r="M19" s="160"/>
      <c r="N19" s="159"/>
      <c r="O19" s="159"/>
      <c r="P19" s="159"/>
      <c r="Q19" s="159"/>
      <c r="R19" s="160"/>
      <c r="S19" s="160"/>
      <c r="T19" s="160"/>
      <c r="U19" s="160"/>
      <c r="V19" s="160"/>
      <c r="W19" s="160"/>
      <c r="X19" s="160"/>
      <c r="Y19" s="160"/>
      <c r="Z19" s="150"/>
      <c r="AA19" s="150"/>
      <c r="AB19" s="150"/>
      <c r="AC19" s="150"/>
      <c r="AD19" s="150"/>
      <c r="AE19" s="150"/>
      <c r="AF19" s="150"/>
      <c r="AG19" s="150" t="s">
        <v>167</v>
      </c>
      <c r="AH19" s="150">
        <v>0</v>
      </c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outlineLevel="1" x14ac:dyDescent="0.2">
      <c r="A20" s="171">
        <v>4</v>
      </c>
      <c r="B20" s="172" t="s">
        <v>191</v>
      </c>
      <c r="C20" s="185" t="s">
        <v>192</v>
      </c>
      <c r="D20" s="173" t="s">
        <v>117</v>
      </c>
      <c r="E20" s="174">
        <v>1.782</v>
      </c>
      <c r="F20" s="175"/>
      <c r="G20" s="176">
        <f>ROUND(E20*F20,2)</f>
        <v>0</v>
      </c>
      <c r="H20" s="161"/>
      <c r="I20" s="160">
        <f>ROUND(E20*H20,2)</f>
        <v>0</v>
      </c>
      <c r="J20" s="161"/>
      <c r="K20" s="160">
        <f>ROUND(E20*J20,2)</f>
        <v>0</v>
      </c>
      <c r="L20" s="160">
        <v>21</v>
      </c>
      <c r="M20" s="160">
        <f>G20*(1+L20/100)</f>
        <v>0</v>
      </c>
      <c r="N20" s="159">
        <v>0</v>
      </c>
      <c r="O20" s="159">
        <f>ROUND(E20*N20,2)</f>
        <v>0</v>
      </c>
      <c r="P20" s="159">
        <v>0</v>
      </c>
      <c r="Q20" s="159">
        <f>ROUND(E20*P20,2)</f>
        <v>0</v>
      </c>
      <c r="R20" s="160"/>
      <c r="S20" s="160" t="s">
        <v>164</v>
      </c>
      <c r="T20" s="160" t="s">
        <v>119</v>
      </c>
      <c r="U20" s="160">
        <v>0</v>
      </c>
      <c r="V20" s="160">
        <f>ROUND(E20*U20,2)</f>
        <v>0</v>
      </c>
      <c r="W20" s="160"/>
      <c r="X20" s="160" t="s">
        <v>120</v>
      </c>
      <c r="Y20" s="160" t="s">
        <v>121</v>
      </c>
      <c r="Z20" s="150"/>
      <c r="AA20" s="150"/>
      <c r="AB20" s="150"/>
      <c r="AC20" s="150"/>
      <c r="AD20" s="150"/>
      <c r="AE20" s="150"/>
      <c r="AF20" s="150"/>
      <c r="AG20" s="150" t="s">
        <v>165</v>
      </c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outlineLevel="2" x14ac:dyDescent="0.2">
      <c r="A21" s="157"/>
      <c r="B21" s="158"/>
      <c r="C21" s="191" t="s">
        <v>375</v>
      </c>
      <c r="D21" s="189"/>
      <c r="E21" s="190"/>
      <c r="F21" s="160"/>
      <c r="G21" s="160"/>
      <c r="H21" s="160"/>
      <c r="I21" s="160"/>
      <c r="J21" s="160"/>
      <c r="K21" s="160"/>
      <c r="L21" s="160"/>
      <c r="M21" s="160"/>
      <c r="N21" s="159"/>
      <c r="O21" s="159"/>
      <c r="P21" s="159"/>
      <c r="Q21" s="159"/>
      <c r="R21" s="160"/>
      <c r="S21" s="160"/>
      <c r="T21" s="160"/>
      <c r="U21" s="160"/>
      <c r="V21" s="160"/>
      <c r="W21" s="160"/>
      <c r="X21" s="160"/>
      <c r="Y21" s="160"/>
      <c r="Z21" s="150"/>
      <c r="AA21" s="150"/>
      <c r="AB21" s="150"/>
      <c r="AC21" s="150"/>
      <c r="AD21" s="150"/>
      <c r="AE21" s="150"/>
      <c r="AF21" s="150"/>
      <c r="AG21" s="150" t="s">
        <v>167</v>
      </c>
      <c r="AH21" s="150">
        <v>0</v>
      </c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3" x14ac:dyDescent="0.2">
      <c r="A22" s="157"/>
      <c r="B22" s="158"/>
      <c r="C22" s="191" t="s">
        <v>376</v>
      </c>
      <c r="D22" s="189"/>
      <c r="E22" s="190">
        <v>1.78</v>
      </c>
      <c r="F22" s="160"/>
      <c r="G22" s="160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60"/>
      <c r="Z22" s="150"/>
      <c r="AA22" s="150"/>
      <c r="AB22" s="150"/>
      <c r="AC22" s="150"/>
      <c r="AD22" s="150"/>
      <c r="AE22" s="150"/>
      <c r="AF22" s="150"/>
      <c r="AG22" s="150" t="s">
        <v>167</v>
      </c>
      <c r="AH22" s="150">
        <v>0</v>
      </c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1" x14ac:dyDescent="0.2">
      <c r="A23" s="171">
        <v>5</v>
      </c>
      <c r="B23" s="172" t="s">
        <v>377</v>
      </c>
      <c r="C23" s="185" t="s">
        <v>378</v>
      </c>
      <c r="D23" s="173" t="s">
        <v>124</v>
      </c>
      <c r="E23" s="174">
        <v>118.8</v>
      </c>
      <c r="F23" s="175"/>
      <c r="G23" s="176">
        <f>ROUND(E23*F23,2)</f>
        <v>0</v>
      </c>
      <c r="H23" s="161"/>
      <c r="I23" s="160">
        <f>ROUND(E23*H23,2)</f>
        <v>0</v>
      </c>
      <c r="J23" s="161"/>
      <c r="K23" s="160">
        <f>ROUND(E23*J23,2)</f>
        <v>0</v>
      </c>
      <c r="L23" s="160">
        <v>21</v>
      </c>
      <c r="M23" s="160">
        <f>G23*(1+L23/100)</f>
        <v>0</v>
      </c>
      <c r="N23" s="159">
        <v>0</v>
      </c>
      <c r="O23" s="159">
        <f>ROUND(E23*N23,2)</f>
        <v>0</v>
      </c>
      <c r="P23" s="159">
        <v>0</v>
      </c>
      <c r="Q23" s="159">
        <f>ROUND(E23*P23,2)</f>
        <v>0</v>
      </c>
      <c r="R23" s="160"/>
      <c r="S23" s="160" t="s">
        <v>164</v>
      </c>
      <c r="T23" s="160" t="s">
        <v>119</v>
      </c>
      <c r="U23" s="160">
        <v>0</v>
      </c>
      <c r="V23" s="160">
        <f>ROUND(E23*U23,2)</f>
        <v>0</v>
      </c>
      <c r="W23" s="160"/>
      <c r="X23" s="160" t="s">
        <v>120</v>
      </c>
      <c r="Y23" s="160" t="s">
        <v>121</v>
      </c>
      <c r="Z23" s="150"/>
      <c r="AA23" s="150"/>
      <c r="AB23" s="150"/>
      <c r="AC23" s="150"/>
      <c r="AD23" s="150"/>
      <c r="AE23" s="150"/>
      <c r="AF23" s="150"/>
      <c r="AG23" s="150" t="s">
        <v>165</v>
      </c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2" x14ac:dyDescent="0.2">
      <c r="A24" s="157"/>
      <c r="B24" s="158"/>
      <c r="C24" s="191" t="s">
        <v>379</v>
      </c>
      <c r="D24" s="189"/>
      <c r="E24" s="190"/>
      <c r="F24" s="160"/>
      <c r="G24" s="160"/>
      <c r="H24" s="160"/>
      <c r="I24" s="160"/>
      <c r="J24" s="160"/>
      <c r="K24" s="160"/>
      <c r="L24" s="160"/>
      <c r="M24" s="160"/>
      <c r="N24" s="159"/>
      <c r="O24" s="159"/>
      <c r="P24" s="159"/>
      <c r="Q24" s="159"/>
      <c r="R24" s="160"/>
      <c r="S24" s="160"/>
      <c r="T24" s="160"/>
      <c r="U24" s="160"/>
      <c r="V24" s="160"/>
      <c r="W24" s="160"/>
      <c r="X24" s="160"/>
      <c r="Y24" s="160"/>
      <c r="Z24" s="150"/>
      <c r="AA24" s="150"/>
      <c r="AB24" s="150"/>
      <c r="AC24" s="150"/>
      <c r="AD24" s="150"/>
      <c r="AE24" s="150"/>
      <c r="AF24" s="150"/>
      <c r="AG24" s="150" t="s">
        <v>167</v>
      </c>
      <c r="AH24" s="150">
        <v>0</v>
      </c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outlineLevel="3" x14ac:dyDescent="0.2">
      <c r="A25" s="157"/>
      <c r="B25" s="158"/>
      <c r="C25" s="191" t="s">
        <v>380</v>
      </c>
      <c r="D25" s="189"/>
      <c r="E25" s="190">
        <v>118.8</v>
      </c>
      <c r="F25" s="160"/>
      <c r="G25" s="160"/>
      <c r="H25" s="160"/>
      <c r="I25" s="160"/>
      <c r="J25" s="160"/>
      <c r="K25" s="160"/>
      <c r="L25" s="160"/>
      <c r="M25" s="160"/>
      <c r="N25" s="159"/>
      <c r="O25" s="159"/>
      <c r="P25" s="159"/>
      <c r="Q25" s="159"/>
      <c r="R25" s="160"/>
      <c r="S25" s="160"/>
      <c r="T25" s="160"/>
      <c r="U25" s="160"/>
      <c r="V25" s="160"/>
      <c r="W25" s="160"/>
      <c r="X25" s="160"/>
      <c r="Y25" s="160"/>
      <c r="Z25" s="150"/>
      <c r="AA25" s="150"/>
      <c r="AB25" s="150"/>
      <c r="AC25" s="150"/>
      <c r="AD25" s="150"/>
      <c r="AE25" s="150"/>
      <c r="AF25" s="150"/>
      <c r="AG25" s="150" t="s">
        <v>167</v>
      </c>
      <c r="AH25" s="150">
        <v>0</v>
      </c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1" x14ac:dyDescent="0.2">
      <c r="A26" s="171">
        <v>6</v>
      </c>
      <c r="B26" s="172" t="s">
        <v>202</v>
      </c>
      <c r="C26" s="185" t="s">
        <v>381</v>
      </c>
      <c r="D26" s="173" t="s">
        <v>124</v>
      </c>
      <c r="E26" s="174">
        <v>92.56</v>
      </c>
      <c r="F26" s="175"/>
      <c r="G26" s="176">
        <f>ROUND(E26*F26,2)</f>
        <v>0</v>
      </c>
      <c r="H26" s="161"/>
      <c r="I26" s="160">
        <f>ROUND(E26*H26,2)</f>
        <v>0</v>
      </c>
      <c r="J26" s="161"/>
      <c r="K26" s="160">
        <f>ROUND(E26*J26,2)</f>
        <v>0</v>
      </c>
      <c r="L26" s="160">
        <v>21</v>
      </c>
      <c r="M26" s="160">
        <f>G26*(1+L26/100)</f>
        <v>0</v>
      </c>
      <c r="N26" s="159">
        <v>0</v>
      </c>
      <c r="O26" s="159">
        <f>ROUND(E26*N26,2)</f>
        <v>0</v>
      </c>
      <c r="P26" s="159">
        <v>0</v>
      </c>
      <c r="Q26" s="159">
        <f>ROUND(E26*P26,2)</f>
        <v>0</v>
      </c>
      <c r="R26" s="160"/>
      <c r="S26" s="160" t="s">
        <v>164</v>
      </c>
      <c r="T26" s="160" t="s">
        <v>119</v>
      </c>
      <c r="U26" s="160">
        <v>0</v>
      </c>
      <c r="V26" s="160">
        <f>ROUND(E26*U26,2)</f>
        <v>0</v>
      </c>
      <c r="W26" s="160"/>
      <c r="X26" s="160" t="s">
        <v>120</v>
      </c>
      <c r="Y26" s="160" t="s">
        <v>121</v>
      </c>
      <c r="Z26" s="150"/>
      <c r="AA26" s="150"/>
      <c r="AB26" s="150"/>
      <c r="AC26" s="150"/>
      <c r="AD26" s="150"/>
      <c r="AE26" s="150"/>
      <c r="AF26" s="150"/>
      <c r="AG26" s="150" t="s">
        <v>165</v>
      </c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2" x14ac:dyDescent="0.2">
      <c r="A27" s="157"/>
      <c r="B27" s="158"/>
      <c r="C27" s="191" t="s">
        <v>382</v>
      </c>
      <c r="D27" s="189"/>
      <c r="E27" s="190"/>
      <c r="F27" s="160"/>
      <c r="G27" s="160"/>
      <c r="H27" s="160"/>
      <c r="I27" s="160"/>
      <c r="J27" s="160"/>
      <c r="K27" s="160"/>
      <c r="L27" s="160"/>
      <c r="M27" s="160"/>
      <c r="N27" s="159"/>
      <c r="O27" s="159"/>
      <c r="P27" s="159"/>
      <c r="Q27" s="159"/>
      <c r="R27" s="160"/>
      <c r="S27" s="160"/>
      <c r="T27" s="160"/>
      <c r="U27" s="160"/>
      <c r="V27" s="160"/>
      <c r="W27" s="160"/>
      <c r="X27" s="160"/>
      <c r="Y27" s="160"/>
      <c r="Z27" s="150"/>
      <c r="AA27" s="150"/>
      <c r="AB27" s="150"/>
      <c r="AC27" s="150"/>
      <c r="AD27" s="150"/>
      <c r="AE27" s="150"/>
      <c r="AF27" s="150"/>
      <c r="AG27" s="150" t="s">
        <v>167</v>
      </c>
      <c r="AH27" s="150">
        <v>0</v>
      </c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3" x14ac:dyDescent="0.2">
      <c r="A28" s="157"/>
      <c r="B28" s="158"/>
      <c r="C28" s="191" t="s">
        <v>383</v>
      </c>
      <c r="D28" s="189"/>
      <c r="E28" s="190"/>
      <c r="F28" s="160"/>
      <c r="G28" s="160"/>
      <c r="H28" s="160"/>
      <c r="I28" s="160"/>
      <c r="J28" s="160"/>
      <c r="K28" s="160"/>
      <c r="L28" s="160"/>
      <c r="M28" s="160"/>
      <c r="N28" s="159"/>
      <c r="O28" s="159"/>
      <c r="P28" s="159"/>
      <c r="Q28" s="159"/>
      <c r="R28" s="160"/>
      <c r="S28" s="160"/>
      <c r="T28" s="160"/>
      <c r="U28" s="160"/>
      <c r="V28" s="160"/>
      <c r="W28" s="160"/>
      <c r="X28" s="160"/>
      <c r="Y28" s="160"/>
      <c r="Z28" s="150"/>
      <c r="AA28" s="150"/>
      <c r="AB28" s="150"/>
      <c r="AC28" s="150"/>
      <c r="AD28" s="150"/>
      <c r="AE28" s="150"/>
      <c r="AF28" s="150"/>
      <c r="AG28" s="150" t="s">
        <v>167</v>
      </c>
      <c r="AH28" s="150">
        <v>0</v>
      </c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3" x14ac:dyDescent="0.2">
      <c r="A29" s="157"/>
      <c r="B29" s="158"/>
      <c r="C29" s="191" t="s">
        <v>384</v>
      </c>
      <c r="D29" s="189"/>
      <c r="E29" s="190">
        <v>92.56</v>
      </c>
      <c r="F29" s="160"/>
      <c r="G29" s="160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60"/>
      <c r="Z29" s="150"/>
      <c r="AA29" s="150"/>
      <c r="AB29" s="150"/>
      <c r="AC29" s="150"/>
      <c r="AD29" s="150"/>
      <c r="AE29" s="150"/>
      <c r="AF29" s="150"/>
      <c r="AG29" s="150" t="s">
        <v>167</v>
      </c>
      <c r="AH29" s="150">
        <v>0</v>
      </c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outlineLevel="1" x14ac:dyDescent="0.2">
      <c r="A30" s="171">
        <v>7</v>
      </c>
      <c r="B30" s="172" t="s">
        <v>206</v>
      </c>
      <c r="C30" s="185" t="s">
        <v>207</v>
      </c>
      <c r="D30" s="173" t="s">
        <v>124</v>
      </c>
      <c r="E30" s="174">
        <v>118.8</v>
      </c>
      <c r="F30" s="175"/>
      <c r="G30" s="176">
        <f>ROUND(E30*F30,2)</f>
        <v>0</v>
      </c>
      <c r="H30" s="161"/>
      <c r="I30" s="160">
        <f>ROUND(E30*H30,2)</f>
        <v>0</v>
      </c>
      <c r="J30" s="161"/>
      <c r="K30" s="160">
        <f>ROUND(E30*J30,2)</f>
        <v>0</v>
      </c>
      <c r="L30" s="160">
        <v>21</v>
      </c>
      <c r="M30" s="160">
        <f>G30*(1+L30/100)</f>
        <v>0</v>
      </c>
      <c r="N30" s="159">
        <v>0</v>
      </c>
      <c r="O30" s="159">
        <f>ROUND(E30*N30,2)</f>
        <v>0</v>
      </c>
      <c r="P30" s="159">
        <v>0</v>
      </c>
      <c r="Q30" s="159">
        <f>ROUND(E30*P30,2)</f>
        <v>0</v>
      </c>
      <c r="R30" s="160"/>
      <c r="S30" s="160" t="s">
        <v>164</v>
      </c>
      <c r="T30" s="160" t="s">
        <v>119</v>
      </c>
      <c r="U30" s="160">
        <v>0</v>
      </c>
      <c r="V30" s="160">
        <f>ROUND(E30*U30,2)</f>
        <v>0</v>
      </c>
      <c r="W30" s="160"/>
      <c r="X30" s="160" t="s">
        <v>120</v>
      </c>
      <c r="Y30" s="160" t="s">
        <v>121</v>
      </c>
      <c r="Z30" s="150"/>
      <c r="AA30" s="150"/>
      <c r="AB30" s="150"/>
      <c r="AC30" s="150"/>
      <c r="AD30" s="150"/>
      <c r="AE30" s="150"/>
      <c r="AF30" s="150"/>
      <c r="AG30" s="150" t="s">
        <v>165</v>
      </c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2" x14ac:dyDescent="0.2">
      <c r="A31" s="157"/>
      <c r="B31" s="158"/>
      <c r="C31" s="191" t="s">
        <v>385</v>
      </c>
      <c r="D31" s="189"/>
      <c r="E31" s="190"/>
      <c r="F31" s="160"/>
      <c r="G31" s="160"/>
      <c r="H31" s="160"/>
      <c r="I31" s="160"/>
      <c r="J31" s="160"/>
      <c r="K31" s="160"/>
      <c r="L31" s="160"/>
      <c r="M31" s="160"/>
      <c r="N31" s="159"/>
      <c r="O31" s="159"/>
      <c r="P31" s="159"/>
      <c r="Q31" s="159"/>
      <c r="R31" s="160"/>
      <c r="S31" s="160"/>
      <c r="T31" s="160"/>
      <c r="U31" s="160"/>
      <c r="V31" s="160"/>
      <c r="W31" s="160"/>
      <c r="X31" s="160"/>
      <c r="Y31" s="160"/>
      <c r="Z31" s="150"/>
      <c r="AA31" s="150"/>
      <c r="AB31" s="150"/>
      <c r="AC31" s="150"/>
      <c r="AD31" s="150"/>
      <c r="AE31" s="150"/>
      <c r="AF31" s="150"/>
      <c r="AG31" s="150" t="s">
        <v>167</v>
      </c>
      <c r="AH31" s="150">
        <v>0</v>
      </c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outlineLevel="3" x14ac:dyDescent="0.2">
      <c r="A32" s="157"/>
      <c r="B32" s="158"/>
      <c r="C32" s="191" t="s">
        <v>380</v>
      </c>
      <c r="D32" s="189"/>
      <c r="E32" s="190">
        <v>118.8</v>
      </c>
      <c r="F32" s="160"/>
      <c r="G32" s="160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50"/>
      <c r="AA32" s="150"/>
      <c r="AB32" s="150"/>
      <c r="AC32" s="150"/>
      <c r="AD32" s="150"/>
      <c r="AE32" s="150"/>
      <c r="AF32" s="150"/>
      <c r="AG32" s="150" t="s">
        <v>167</v>
      </c>
      <c r="AH32" s="150">
        <v>0</v>
      </c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outlineLevel="1" x14ac:dyDescent="0.2">
      <c r="A33" s="171">
        <v>8</v>
      </c>
      <c r="B33" s="172" t="s">
        <v>386</v>
      </c>
      <c r="C33" s="185" t="s">
        <v>387</v>
      </c>
      <c r="D33" s="173" t="s">
        <v>388</v>
      </c>
      <c r="E33" s="174">
        <v>5.94</v>
      </c>
      <c r="F33" s="175"/>
      <c r="G33" s="176">
        <f>ROUND(E33*F33,2)</f>
        <v>0</v>
      </c>
      <c r="H33" s="161"/>
      <c r="I33" s="160">
        <f>ROUND(E33*H33,2)</f>
        <v>0</v>
      </c>
      <c r="J33" s="161"/>
      <c r="K33" s="160">
        <f>ROUND(E33*J33,2)</f>
        <v>0</v>
      </c>
      <c r="L33" s="160">
        <v>21</v>
      </c>
      <c r="M33" s="160">
        <f>G33*(1+L33/100)</f>
        <v>0</v>
      </c>
      <c r="N33" s="159">
        <v>1E-3</v>
      </c>
      <c r="O33" s="159">
        <f>ROUND(E33*N33,2)</f>
        <v>0.01</v>
      </c>
      <c r="P33" s="159">
        <v>0</v>
      </c>
      <c r="Q33" s="159">
        <f>ROUND(E33*P33,2)</f>
        <v>0</v>
      </c>
      <c r="R33" s="160" t="s">
        <v>279</v>
      </c>
      <c r="S33" s="160" t="s">
        <v>164</v>
      </c>
      <c r="T33" s="160" t="s">
        <v>119</v>
      </c>
      <c r="U33" s="160">
        <v>0</v>
      </c>
      <c r="V33" s="160">
        <f>ROUND(E33*U33,2)</f>
        <v>0</v>
      </c>
      <c r="W33" s="160"/>
      <c r="X33" s="160" t="s">
        <v>280</v>
      </c>
      <c r="Y33" s="160" t="s">
        <v>121</v>
      </c>
      <c r="Z33" s="150"/>
      <c r="AA33" s="150"/>
      <c r="AB33" s="150"/>
      <c r="AC33" s="150"/>
      <c r="AD33" s="150"/>
      <c r="AE33" s="150"/>
      <c r="AF33" s="150"/>
      <c r="AG33" s="150" t="s">
        <v>281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2" x14ac:dyDescent="0.2">
      <c r="A34" s="157"/>
      <c r="B34" s="158"/>
      <c r="C34" s="191" t="s">
        <v>389</v>
      </c>
      <c r="D34" s="189"/>
      <c r="E34" s="190"/>
      <c r="F34" s="160"/>
      <c r="G34" s="160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50"/>
      <c r="AA34" s="150"/>
      <c r="AB34" s="150"/>
      <c r="AC34" s="150"/>
      <c r="AD34" s="150"/>
      <c r="AE34" s="150"/>
      <c r="AF34" s="150"/>
      <c r="AG34" s="150" t="s">
        <v>167</v>
      </c>
      <c r="AH34" s="150">
        <v>0</v>
      </c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outlineLevel="3" x14ac:dyDescent="0.2">
      <c r="A35" s="157"/>
      <c r="B35" s="158"/>
      <c r="C35" s="191" t="s">
        <v>390</v>
      </c>
      <c r="D35" s="189"/>
      <c r="E35" s="190">
        <v>5.94</v>
      </c>
      <c r="F35" s="160"/>
      <c r="G35" s="160"/>
      <c r="H35" s="160"/>
      <c r="I35" s="160"/>
      <c r="J35" s="160"/>
      <c r="K35" s="160"/>
      <c r="L35" s="160"/>
      <c r="M35" s="160"/>
      <c r="N35" s="159"/>
      <c r="O35" s="159"/>
      <c r="P35" s="159"/>
      <c r="Q35" s="159"/>
      <c r="R35" s="160"/>
      <c r="S35" s="160"/>
      <c r="T35" s="160"/>
      <c r="U35" s="160"/>
      <c r="V35" s="160"/>
      <c r="W35" s="160"/>
      <c r="X35" s="160"/>
      <c r="Y35" s="160"/>
      <c r="Z35" s="150"/>
      <c r="AA35" s="150"/>
      <c r="AB35" s="150"/>
      <c r="AC35" s="150"/>
      <c r="AD35" s="150"/>
      <c r="AE35" s="150"/>
      <c r="AF35" s="150"/>
      <c r="AG35" s="150" t="s">
        <v>167</v>
      </c>
      <c r="AH35" s="150">
        <v>0</v>
      </c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x14ac:dyDescent="0.2">
      <c r="A36" s="164" t="s">
        <v>114</v>
      </c>
      <c r="B36" s="165" t="s">
        <v>60</v>
      </c>
      <c r="C36" s="183" t="s">
        <v>61</v>
      </c>
      <c r="D36" s="166"/>
      <c r="E36" s="167"/>
      <c r="F36" s="168"/>
      <c r="G36" s="169">
        <f>SUMIF(AG37:AG49,"&lt;&gt;NOR",G37:G49)</f>
        <v>0</v>
      </c>
      <c r="H36" s="163"/>
      <c r="I36" s="163">
        <f>SUM(I37:I49)</f>
        <v>0</v>
      </c>
      <c r="J36" s="163"/>
      <c r="K36" s="163">
        <f>SUM(K37:K49)</f>
        <v>0</v>
      </c>
      <c r="L36" s="163"/>
      <c r="M36" s="163">
        <f>SUM(M37:M49)</f>
        <v>0</v>
      </c>
      <c r="N36" s="162"/>
      <c r="O36" s="162">
        <f>SUM(O37:O49)</f>
        <v>0</v>
      </c>
      <c r="P36" s="162"/>
      <c r="Q36" s="162">
        <f>SUM(Q37:Q49)</f>
        <v>0</v>
      </c>
      <c r="R36" s="163"/>
      <c r="S36" s="163"/>
      <c r="T36" s="163"/>
      <c r="U36" s="163"/>
      <c r="V36" s="163">
        <f>SUM(V37:V49)</f>
        <v>0</v>
      </c>
      <c r="W36" s="163"/>
      <c r="X36" s="163"/>
      <c r="Y36" s="163"/>
      <c r="AG36" t="s">
        <v>115</v>
      </c>
    </row>
    <row r="37" spans="1:60" ht="22.5" outlineLevel="1" x14ac:dyDescent="0.2">
      <c r="A37" s="171">
        <v>9</v>
      </c>
      <c r="B37" s="172" t="s">
        <v>212</v>
      </c>
      <c r="C37" s="185" t="s">
        <v>213</v>
      </c>
      <c r="D37" s="173" t="s">
        <v>117</v>
      </c>
      <c r="E37" s="174">
        <v>25.076000000000001</v>
      </c>
      <c r="F37" s="175"/>
      <c r="G37" s="176">
        <f>ROUND(E37*F37,2)</f>
        <v>0</v>
      </c>
      <c r="H37" s="161"/>
      <c r="I37" s="160">
        <f>ROUND(E37*H37,2)</f>
        <v>0</v>
      </c>
      <c r="J37" s="161"/>
      <c r="K37" s="160">
        <f>ROUND(E37*J37,2)</f>
        <v>0</v>
      </c>
      <c r="L37" s="160">
        <v>21</v>
      </c>
      <c r="M37" s="160">
        <f>G37*(1+L37/100)</f>
        <v>0</v>
      </c>
      <c r="N37" s="159">
        <v>0</v>
      </c>
      <c r="O37" s="159">
        <f>ROUND(E37*N37,2)</f>
        <v>0</v>
      </c>
      <c r="P37" s="159">
        <v>0</v>
      </c>
      <c r="Q37" s="159">
        <f>ROUND(E37*P37,2)</f>
        <v>0</v>
      </c>
      <c r="R37" s="160"/>
      <c r="S37" s="160" t="s">
        <v>164</v>
      </c>
      <c r="T37" s="160" t="s">
        <v>119</v>
      </c>
      <c r="U37" s="160">
        <v>0</v>
      </c>
      <c r="V37" s="160">
        <f>ROUND(E37*U37,2)</f>
        <v>0</v>
      </c>
      <c r="W37" s="160"/>
      <c r="X37" s="160" t="s">
        <v>120</v>
      </c>
      <c r="Y37" s="160" t="s">
        <v>121</v>
      </c>
      <c r="Z37" s="150"/>
      <c r="AA37" s="150"/>
      <c r="AB37" s="150"/>
      <c r="AC37" s="150"/>
      <c r="AD37" s="150"/>
      <c r="AE37" s="150"/>
      <c r="AF37" s="150"/>
      <c r="AG37" s="150" t="s">
        <v>165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2" x14ac:dyDescent="0.2">
      <c r="A38" s="157"/>
      <c r="B38" s="158"/>
      <c r="C38" s="191" t="s">
        <v>374</v>
      </c>
      <c r="D38" s="189"/>
      <c r="E38" s="190"/>
      <c r="F38" s="160"/>
      <c r="G38" s="160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60"/>
      <c r="Z38" s="150"/>
      <c r="AA38" s="150"/>
      <c r="AB38" s="150"/>
      <c r="AC38" s="150"/>
      <c r="AD38" s="150"/>
      <c r="AE38" s="150"/>
      <c r="AF38" s="150"/>
      <c r="AG38" s="150" t="s">
        <v>167</v>
      </c>
      <c r="AH38" s="150">
        <v>0</v>
      </c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outlineLevel="3" x14ac:dyDescent="0.2">
      <c r="A39" s="157"/>
      <c r="B39" s="158"/>
      <c r="C39" s="191" t="s">
        <v>391</v>
      </c>
      <c r="D39" s="189"/>
      <c r="E39" s="190"/>
      <c r="F39" s="160"/>
      <c r="G39" s="160"/>
      <c r="H39" s="160"/>
      <c r="I39" s="160"/>
      <c r="J39" s="160"/>
      <c r="K39" s="160"/>
      <c r="L39" s="160"/>
      <c r="M39" s="160"/>
      <c r="N39" s="159"/>
      <c r="O39" s="159"/>
      <c r="P39" s="159"/>
      <c r="Q39" s="159"/>
      <c r="R39" s="160"/>
      <c r="S39" s="160"/>
      <c r="T39" s="160"/>
      <c r="U39" s="160"/>
      <c r="V39" s="160"/>
      <c r="W39" s="160"/>
      <c r="X39" s="160"/>
      <c r="Y39" s="160"/>
      <c r="Z39" s="150"/>
      <c r="AA39" s="150"/>
      <c r="AB39" s="150"/>
      <c r="AC39" s="150"/>
      <c r="AD39" s="150"/>
      <c r="AE39" s="150"/>
      <c r="AF39" s="150"/>
      <c r="AG39" s="150" t="s">
        <v>167</v>
      </c>
      <c r="AH39" s="150">
        <v>0</v>
      </c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outlineLevel="3" x14ac:dyDescent="0.2">
      <c r="A40" s="157"/>
      <c r="B40" s="158"/>
      <c r="C40" s="191" t="s">
        <v>392</v>
      </c>
      <c r="D40" s="189"/>
      <c r="E40" s="190">
        <v>25.08</v>
      </c>
      <c r="F40" s="160"/>
      <c r="G40" s="160"/>
      <c r="H40" s="160"/>
      <c r="I40" s="160"/>
      <c r="J40" s="160"/>
      <c r="K40" s="160"/>
      <c r="L40" s="160"/>
      <c r="M40" s="160"/>
      <c r="N40" s="159"/>
      <c r="O40" s="159"/>
      <c r="P40" s="159"/>
      <c r="Q40" s="159"/>
      <c r="R40" s="160"/>
      <c r="S40" s="160"/>
      <c r="T40" s="160"/>
      <c r="U40" s="160"/>
      <c r="V40" s="160"/>
      <c r="W40" s="160"/>
      <c r="X40" s="160"/>
      <c r="Y40" s="160"/>
      <c r="Z40" s="150"/>
      <c r="AA40" s="150"/>
      <c r="AB40" s="150"/>
      <c r="AC40" s="150"/>
      <c r="AD40" s="150"/>
      <c r="AE40" s="150"/>
      <c r="AF40" s="150"/>
      <c r="AG40" s="150" t="s">
        <v>167</v>
      </c>
      <c r="AH40" s="150">
        <v>0</v>
      </c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ht="22.5" outlineLevel="1" x14ac:dyDescent="0.2">
      <c r="A41" s="171">
        <v>10</v>
      </c>
      <c r="B41" s="172" t="s">
        <v>216</v>
      </c>
      <c r="C41" s="185" t="s">
        <v>217</v>
      </c>
      <c r="D41" s="173" t="s">
        <v>117</v>
      </c>
      <c r="E41" s="174">
        <v>25.076000000000001</v>
      </c>
      <c r="F41" s="175"/>
      <c r="G41" s="176">
        <f>ROUND(E41*F41,2)</f>
        <v>0</v>
      </c>
      <c r="H41" s="161"/>
      <c r="I41" s="160">
        <f>ROUND(E41*H41,2)</f>
        <v>0</v>
      </c>
      <c r="J41" s="161"/>
      <c r="K41" s="160">
        <f>ROUND(E41*J41,2)</f>
        <v>0</v>
      </c>
      <c r="L41" s="160">
        <v>21</v>
      </c>
      <c r="M41" s="160">
        <f>G41*(1+L41/100)</f>
        <v>0</v>
      </c>
      <c r="N41" s="159">
        <v>0</v>
      </c>
      <c r="O41" s="159">
        <f>ROUND(E41*N41,2)</f>
        <v>0</v>
      </c>
      <c r="P41" s="159">
        <v>0</v>
      </c>
      <c r="Q41" s="159">
        <f>ROUND(E41*P41,2)</f>
        <v>0</v>
      </c>
      <c r="R41" s="160"/>
      <c r="S41" s="160" t="s">
        <v>164</v>
      </c>
      <c r="T41" s="160" t="s">
        <v>119</v>
      </c>
      <c r="U41" s="160">
        <v>0</v>
      </c>
      <c r="V41" s="160">
        <f>ROUND(E41*U41,2)</f>
        <v>0</v>
      </c>
      <c r="W41" s="160"/>
      <c r="X41" s="160" t="s">
        <v>120</v>
      </c>
      <c r="Y41" s="160" t="s">
        <v>121</v>
      </c>
      <c r="Z41" s="150"/>
      <c r="AA41" s="150"/>
      <c r="AB41" s="150"/>
      <c r="AC41" s="150"/>
      <c r="AD41" s="150"/>
      <c r="AE41" s="150"/>
      <c r="AF41" s="150"/>
      <c r="AG41" s="150" t="s">
        <v>165</v>
      </c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outlineLevel="2" x14ac:dyDescent="0.2">
      <c r="A42" s="157"/>
      <c r="B42" s="158"/>
      <c r="C42" s="191" t="s">
        <v>393</v>
      </c>
      <c r="D42" s="189"/>
      <c r="E42" s="190"/>
      <c r="F42" s="160"/>
      <c r="G42" s="160"/>
      <c r="H42" s="160"/>
      <c r="I42" s="160"/>
      <c r="J42" s="160"/>
      <c r="K42" s="160"/>
      <c r="L42" s="160"/>
      <c r="M42" s="160"/>
      <c r="N42" s="159"/>
      <c r="O42" s="159"/>
      <c r="P42" s="159"/>
      <c r="Q42" s="159"/>
      <c r="R42" s="160"/>
      <c r="S42" s="160"/>
      <c r="T42" s="160"/>
      <c r="U42" s="160"/>
      <c r="V42" s="160"/>
      <c r="W42" s="160"/>
      <c r="X42" s="160"/>
      <c r="Y42" s="160"/>
      <c r="Z42" s="150"/>
      <c r="AA42" s="150"/>
      <c r="AB42" s="150"/>
      <c r="AC42" s="150"/>
      <c r="AD42" s="150"/>
      <c r="AE42" s="150"/>
      <c r="AF42" s="150"/>
      <c r="AG42" s="150" t="s">
        <v>167</v>
      </c>
      <c r="AH42" s="150">
        <v>0</v>
      </c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outlineLevel="3" x14ac:dyDescent="0.2">
      <c r="A43" s="157"/>
      <c r="B43" s="158"/>
      <c r="C43" s="191" t="s">
        <v>392</v>
      </c>
      <c r="D43" s="189"/>
      <c r="E43" s="190">
        <v>25.08</v>
      </c>
      <c r="F43" s="160"/>
      <c r="G43" s="160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60"/>
      <c r="Z43" s="150"/>
      <c r="AA43" s="150"/>
      <c r="AB43" s="150"/>
      <c r="AC43" s="150"/>
      <c r="AD43" s="150"/>
      <c r="AE43" s="150"/>
      <c r="AF43" s="150"/>
      <c r="AG43" s="150" t="s">
        <v>167</v>
      </c>
      <c r="AH43" s="150">
        <v>0</v>
      </c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</row>
    <row r="44" spans="1:60" outlineLevel="1" x14ac:dyDescent="0.2">
      <c r="A44" s="171">
        <v>11</v>
      </c>
      <c r="B44" s="172" t="s">
        <v>219</v>
      </c>
      <c r="C44" s="185" t="s">
        <v>220</v>
      </c>
      <c r="D44" s="173" t="s">
        <v>117</v>
      </c>
      <c r="E44" s="174">
        <v>25.076000000000001</v>
      </c>
      <c r="F44" s="175"/>
      <c r="G44" s="176">
        <f>ROUND(E44*F44,2)</f>
        <v>0</v>
      </c>
      <c r="H44" s="161"/>
      <c r="I44" s="160">
        <f>ROUND(E44*H44,2)</f>
        <v>0</v>
      </c>
      <c r="J44" s="161"/>
      <c r="K44" s="160">
        <f>ROUND(E44*J44,2)</f>
        <v>0</v>
      </c>
      <c r="L44" s="160">
        <v>21</v>
      </c>
      <c r="M44" s="160">
        <f>G44*(1+L44/100)</f>
        <v>0</v>
      </c>
      <c r="N44" s="159">
        <v>0</v>
      </c>
      <c r="O44" s="159">
        <f>ROUND(E44*N44,2)</f>
        <v>0</v>
      </c>
      <c r="P44" s="159">
        <v>0</v>
      </c>
      <c r="Q44" s="159">
        <f>ROUND(E44*P44,2)</f>
        <v>0</v>
      </c>
      <c r="R44" s="160"/>
      <c r="S44" s="160" t="s">
        <v>164</v>
      </c>
      <c r="T44" s="160" t="s">
        <v>119</v>
      </c>
      <c r="U44" s="160">
        <v>0</v>
      </c>
      <c r="V44" s="160">
        <f>ROUND(E44*U44,2)</f>
        <v>0</v>
      </c>
      <c r="W44" s="160"/>
      <c r="X44" s="160" t="s">
        <v>120</v>
      </c>
      <c r="Y44" s="160" t="s">
        <v>121</v>
      </c>
      <c r="Z44" s="150"/>
      <c r="AA44" s="150"/>
      <c r="AB44" s="150"/>
      <c r="AC44" s="150"/>
      <c r="AD44" s="150"/>
      <c r="AE44" s="150"/>
      <c r="AF44" s="150"/>
      <c r="AG44" s="150" t="s">
        <v>165</v>
      </c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2" x14ac:dyDescent="0.2">
      <c r="A45" s="157"/>
      <c r="B45" s="158"/>
      <c r="C45" s="191" t="s">
        <v>393</v>
      </c>
      <c r="D45" s="189"/>
      <c r="E45" s="190"/>
      <c r="F45" s="160"/>
      <c r="G45" s="160"/>
      <c r="H45" s="160"/>
      <c r="I45" s="160"/>
      <c r="J45" s="160"/>
      <c r="K45" s="160"/>
      <c r="L45" s="160"/>
      <c r="M45" s="160"/>
      <c r="N45" s="159"/>
      <c r="O45" s="159"/>
      <c r="P45" s="159"/>
      <c r="Q45" s="159"/>
      <c r="R45" s="160"/>
      <c r="S45" s="160"/>
      <c r="T45" s="160"/>
      <c r="U45" s="160"/>
      <c r="V45" s="160"/>
      <c r="W45" s="160"/>
      <c r="X45" s="160"/>
      <c r="Y45" s="160"/>
      <c r="Z45" s="150"/>
      <c r="AA45" s="150"/>
      <c r="AB45" s="150"/>
      <c r="AC45" s="150"/>
      <c r="AD45" s="150"/>
      <c r="AE45" s="150"/>
      <c r="AF45" s="150"/>
      <c r="AG45" s="150" t="s">
        <v>167</v>
      </c>
      <c r="AH45" s="150">
        <v>0</v>
      </c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outlineLevel="3" x14ac:dyDescent="0.2">
      <c r="A46" s="157"/>
      <c r="B46" s="158"/>
      <c r="C46" s="191" t="s">
        <v>392</v>
      </c>
      <c r="D46" s="189"/>
      <c r="E46" s="190">
        <v>25.08</v>
      </c>
      <c r="F46" s="160"/>
      <c r="G46" s="160"/>
      <c r="H46" s="160"/>
      <c r="I46" s="160"/>
      <c r="J46" s="160"/>
      <c r="K46" s="160"/>
      <c r="L46" s="160"/>
      <c r="M46" s="160"/>
      <c r="N46" s="159"/>
      <c r="O46" s="159"/>
      <c r="P46" s="159"/>
      <c r="Q46" s="159"/>
      <c r="R46" s="160"/>
      <c r="S46" s="160"/>
      <c r="T46" s="160"/>
      <c r="U46" s="160"/>
      <c r="V46" s="160"/>
      <c r="W46" s="160"/>
      <c r="X46" s="160"/>
      <c r="Y46" s="160"/>
      <c r="Z46" s="150"/>
      <c r="AA46" s="150"/>
      <c r="AB46" s="150"/>
      <c r="AC46" s="150"/>
      <c r="AD46" s="150"/>
      <c r="AE46" s="150"/>
      <c r="AF46" s="150"/>
      <c r="AG46" s="150" t="s">
        <v>167</v>
      </c>
      <c r="AH46" s="150">
        <v>0</v>
      </c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ht="22.5" outlineLevel="1" x14ac:dyDescent="0.2">
      <c r="A47" s="171">
        <v>12</v>
      </c>
      <c r="B47" s="172" t="s">
        <v>221</v>
      </c>
      <c r="C47" s="185" t="s">
        <v>222</v>
      </c>
      <c r="D47" s="173" t="s">
        <v>223</v>
      </c>
      <c r="E47" s="174">
        <v>45.136800000000001</v>
      </c>
      <c r="F47" s="175"/>
      <c r="G47" s="176">
        <f>ROUND(E47*F47,2)</f>
        <v>0</v>
      </c>
      <c r="H47" s="161"/>
      <c r="I47" s="160">
        <f>ROUND(E47*H47,2)</f>
        <v>0</v>
      </c>
      <c r="J47" s="161"/>
      <c r="K47" s="160">
        <f>ROUND(E47*J47,2)</f>
        <v>0</v>
      </c>
      <c r="L47" s="160">
        <v>21</v>
      </c>
      <c r="M47" s="160">
        <f>G47*(1+L47/100)</f>
        <v>0</v>
      </c>
      <c r="N47" s="159">
        <v>0</v>
      </c>
      <c r="O47" s="159">
        <f>ROUND(E47*N47,2)</f>
        <v>0</v>
      </c>
      <c r="P47" s="159">
        <v>0</v>
      </c>
      <c r="Q47" s="159">
        <f>ROUND(E47*P47,2)</f>
        <v>0</v>
      </c>
      <c r="R47" s="160"/>
      <c r="S47" s="160" t="s">
        <v>164</v>
      </c>
      <c r="T47" s="160" t="s">
        <v>119</v>
      </c>
      <c r="U47" s="160">
        <v>0</v>
      </c>
      <c r="V47" s="160">
        <f>ROUND(E47*U47,2)</f>
        <v>0</v>
      </c>
      <c r="W47" s="160"/>
      <c r="X47" s="160" t="s">
        <v>120</v>
      </c>
      <c r="Y47" s="160" t="s">
        <v>121</v>
      </c>
      <c r="Z47" s="150"/>
      <c r="AA47" s="150"/>
      <c r="AB47" s="150"/>
      <c r="AC47" s="150"/>
      <c r="AD47" s="150"/>
      <c r="AE47" s="150"/>
      <c r="AF47" s="150"/>
      <c r="AG47" s="150" t="s">
        <v>165</v>
      </c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outlineLevel="2" x14ac:dyDescent="0.2">
      <c r="A48" s="157"/>
      <c r="B48" s="158"/>
      <c r="C48" s="191" t="s">
        <v>394</v>
      </c>
      <c r="D48" s="189"/>
      <c r="E48" s="190"/>
      <c r="F48" s="160"/>
      <c r="G48" s="160"/>
      <c r="H48" s="160"/>
      <c r="I48" s="160"/>
      <c r="J48" s="160"/>
      <c r="K48" s="160"/>
      <c r="L48" s="160"/>
      <c r="M48" s="160"/>
      <c r="N48" s="159"/>
      <c r="O48" s="159"/>
      <c r="P48" s="159"/>
      <c r="Q48" s="159"/>
      <c r="R48" s="160"/>
      <c r="S48" s="160"/>
      <c r="T48" s="160"/>
      <c r="U48" s="160"/>
      <c r="V48" s="160"/>
      <c r="W48" s="160"/>
      <c r="X48" s="160"/>
      <c r="Y48" s="160"/>
      <c r="Z48" s="150"/>
      <c r="AA48" s="150"/>
      <c r="AB48" s="150"/>
      <c r="AC48" s="150"/>
      <c r="AD48" s="150"/>
      <c r="AE48" s="150"/>
      <c r="AF48" s="150"/>
      <c r="AG48" s="150" t="s">
        <v>167</v>
      </c>
      <c r="AH48" s="150">
        <v>0</v>
      </c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3" x14ac:dyDescent="0.2">
      <c r="A49" s="157"/>
      <c r="B49" s="158"/>
      <c r="C49" s="191" t="s">
        <v>395</v>
      </c>
      <c r="D49" s="189"/>
      <c r="E49" s="190">
        <v>45.14</v>
      </c>
      <c r="F49" s="160"/>
      <c r="G49" s="160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60"/>
      <c r="Z49" s="150"/>
      <c r="AA49" s="150"/>
      <c r="AB49" s="150"/>
      <c r="AC49" s="150"/>
      <c r="AD49" s="150"/>
      <c r="AE49" s="150"/>
      <c r="AF49" s="150"/>
      <c r="AG49" s="150" t="s">
        <v>167</v>
      </c>
      <c r="AH49" s="150">
        <v>0</v>
      </c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x14ac:dyDescent="0.2">
      <c r="A50" s="164" t="s">
        <v>114</v>
      </c>
      <c r="B50" s="165" t="s">
        <v>66</v>
      </c>
      <c r="C50" s="183" t="s">
        <v>67</v>
      </c>
      <c r="D50" s="166"/>
      <c r="E50" s="167"/>
      <c r="F50" s="168"/>
      <c r="G50" s="169">
        <f>SUMIF(AG51:AG63,"&lt;&gt;NOR",G51:G63)</f>
        <v>0</v>
      </c>
      <c r="H50" s="163"/>
      <c r="I50" s="163">
        <f>SUM(I51:I63)</f>
        <v>0</v>
      </c>
      <c r="J50" s="163"/>
      <c r="K50" s="163">
        <f>SUM(K51:K63)</f>
        <v>0</v>
      </c>
      <c r="L50" s="163"/>
      <c r="M50" s="163">
        <f>SUM(M51:M63)</f>
        <v>0</v>
      </c>
      <c r="N50" s="162"/>
      <c r="O50" s="162">
        <f>SUM(O51:O63)</f>
        <v>48.250000000000007</v>
      </c>
      <c r="P50" s="162"/>
      <c r="Q50" s="162">
        <f>SUM(Q51:Q63)</f>
        <v>0</v>
      </c>
      <c r="R50" s="163"/>
      <c r="S50" s="163"/>
      <c r="T50" s="163"/>
      <c r="U50" s="163"/>
      <c r="V50" s="163">
        <f>SUM(V51:V63)</f>
        <v>0</v>
      </c>
      <c r="W50" s="163"/>
      <c r="X50" s="163"/>
      <c r="Y50" s="163"/>
      <c r="AG50" t="s">
        <v>115</v>
      </c>
    </row>
    <row r="51" spans="1:60" outlineLevel="1" x14ac:dyDescent="0.2">
      <c r="A51" s="171">
        <v>13</v>
      </c>
      <c r="B51" s="172" t="s">
        <v>396</v>
      </c>
      <c r="C51" s="185" t="s">
        <v>397</v>
      </c>
      <c r="D51" s="173" t="s">
        <v>124</v>
      </c>
      <c r="E51" s="174">
        <v>74.36</v>
      </c>
      <c r="F51" s="175"/>
      <c r="G51" s="176">
        <f>ROUND(E51*F51,2)</f>
        <v>0</v>
      </c>
      <c r="H51" s="161"/>
      <c r="I51" s="160">
        <f>ROUND(E51*H51,2)</f>
        <v>0</v>
      </c>
      <c r="J51" s="161"/>
      <c r="K51" s="160">
        <f>ROUND(E51*J51,2)</f>
        <v>0</v>
      </c>
      <c r="L51" s="160">
        <v>21</v>
      </c>
      <c r="M51" s="160">
        <f>G51*(1+L51/100)</f>
        <v>0</v>
      </c>
      <c r="N51" s="159">
        <v>0.46</v>
      </c>
      <c r="O51" s="159">
        <f>ROUND(E51*N51,2)</f>
        <v>34.21</v>
      </c>
      <c r="P51" s="159">
        <v>0</v>
      </c>
      <c r="Q51" s="159">
        <f>ROUND(E51*P51,2)</f>
        <v>0</v>
      </c>
      <c r="R51" s="160"/>
      <c r="S51" s="160" t="s">
        <v>164</v>
      </c>
      <c r="T51" s="160" t="s">
        <v>119</v>
      </c>
      <c r="U51" s="160">
        <v>0</v>
      </c>
      <c r="V51" s="160">
        <f>ROUND(E51*U51,2)</f>
        <v>0</v>
      </c>
      <c r="W51" s="160"/>
      <c r="X51" s="160" t="s">
        <v>120</v>
      </c>
      <c r="Y51" s="160" t="s">
        <v>121</v>
      </c>
      <c r="Z51" s="150"/>
      <c r="AA51" s="150"/>
      <c r="AB51" s="150"/>
      <c r="AC51" s="150"/>
      <c r="AD51" s="150"/>
      <c r="AE51" s="150"/>
      <c r="AF51" s="150"/>
      <c r="AG51" s="150" t="s">
        <v>165</v>
      </c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outlineLevel="2" x14ac:dyDescent="0.2">
      <c r="A52" s="157"/>
      <c r="B52" s="158"/>
      <c r="C52" s="191" t="s">
        <v>398</v>
      </c>
      <c r="D52" s="189"/>
      <c r="E52" s="190"/>
      <c r="F52" s="160"/>
      <c r="G52" s="160"/>
      <c r="H52" s="160"/>
      <c r="I52" s="160"/>
      <c r="J52" s="160"/>
      <c r="K52" s="160"/>
      <c r="L52" s="160"/>
      <c r="M52" s="160"/>
      <c r="N52" s="159"/>
      <c r="O52" s="159"/>
      <c r="P52" s="159"/>
      <c r="Q52" s="159"/>
      <c r="R52" s="160"/>
      <c r="S52" s="160"/>
      <c r="T52" s="160"/>
      <c r="U52" s="160"/>
      <c r="V52" s="160"/>
      <c r="W52" s="160"/>
      <c r="X52" s="160"/>
      <c r="Y52" s="160"/>
      <c r="Z52" s="150"/>
      <c r="AA52" s="150"/>
      <c r="AB52" s="150"/>
      <c r="AC52" s="150"/>
      <c r="AD52" s="150"/>
      <c r="AE52" s="150"/>
      <c r="AF52" s="150"/>
      <c r="AG52" s="150" t="s">
        <v>167</v>
      </c>
      <c r="AH52" s="150">
        <v>0</v>
      </c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outlineLevel="3" x14ac:dyDescent="0.2">
      <c r="A53" s="157"/>
      <c r="B53" s="158"/>
      <c r="C53" s="191" t="s">
        <v>399</v>
      </c>
      <c r="D53" s="189"/>
      <c r="E53" s="190">
        <v>74.36</v>
      </c>
      <c r="F53" s="160"/>
      <c r="G53" s="160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60"/>
      <c r="Z53" s="150"/>
      <c r="AA53" s="150"/>
      <c r="AB53" s="150"/>
      <c r="AC53" s="150"/>
      <c r="AD53" s="150"/>
      <c r="AE53" s="150"/>
      <c r="AF53" s="150"/>
      <c r="AG53" s="150" t="s">
        <v>167</v>
      </c>
      <c r="AH53" s="150">
        <v>0</v>
      </c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outlineLevel="1" x14ac:dyDescent="0.2">
      <c r="A54" s="171">
        <v>14</v>
      </c>
      <c r="B54" s="172" t="s">
        <v>400</v>
      </c>
      <c r="C54" s="185" t="s">
        <v>401</v>
      </c>
      <c r="D54" s="173" t="s">
        <v>124</v>
      </c>
      <c r="E54" s="174">
        <v>66.400000000000006</v>
      </c>
      <c r="F54" s="175"/>
      <c r="G54" s="176">
        <f>ROUND(E54*F54,2)</f>
        <v>0</v>
      </c>
      <c r="H54" s="161"/>
      <c r="I54" s="160">
        <f>ROUND(E54*H54,2)</f>
        <v>0</v>
      </c>
      <c r="J54" s="161"/>
      <c r="K54" s="160">
        <f>ROUND(E54*J54,2)</f>
        <v>0</v>
      </c>
      <c r="L54" s="160">
        <v>21</v>
      </c>
      <c r="M54" s="160">
        <f>G54*(1+L54/100)</f>
        <v>0</v>
      </c>
      <c r="N54" s="159">
        <v>7.3899999999999993E-2</v>
      </c>
      <c r="O54" s="159">
        <f>ROUND(E54*N54,2)</f>
        <v>4.91</v>
      </c>
      <c r="P54" s="159">
        <v>0</v>
      </c>
      <c r="Q54" s="159">
        <f>ROUND(E54*P54,2)</f>
        <v>0</v>
      </c>
      <c r="R54" s="160"/>
      <c r="S54" s="160" t="s">
        <v>164</v>
      </c>
      <c r="T54" s="160" t="s">
        <v>119</v>
      </c>
      <c r="U54" s="160">
        <v>0</v>
      </c>
      <c r="V54" s="160">
        <f>ROUND(E54*U54,2)</f>
        <v>0</v>
      </c>
      <c r="W54" s="160"/>
      <c r="X54" s="160" t="s">
        <v>120</v>
      </c>
      <c r="Y54" s="160" t="s">
        <v>121</v>
      </c>
      <c r="Z54" s="150"/>
      <c r="AA54" s="150"/>
      <c r="AB54" s="150"/>
      <c r="AC54" s="150"/>
      <c r="AD54" s="150"/>
      <c r="AE54" s="150"/>
      <c r="AF54" s="150"/>
      <c r="AG54" s="150" t="s">
        <v>165</v>
      </c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outlineLevel="2" x14ac:dyDescent="0.2">
      <c r="A55" s="157"/>
      <c r="B55" s="158"/>
      <c r="C55" s="191" t="s">
        <v>402</v>
      </c>
      <c r="D55" s="189"/>
      <c r="E55" s="190"/>
      <c r="F55" s="160"/>
      <c r="G55" s="160"/>
      <c r="H55" s="160"/>
      <c r="I55" s="160"/>
      <c r="J55" s="160"/>
      <c r="K55" s="160"/>
      <c r="L55" s="160"/>
      <c r="M55" s="160"/>
      <c r="N55" s="159"/>
      <c r="O55" s="159"/>
      <c r="P55" s="159"/>
      <c r="Q55" s="159"/>
      <c r="R55" s="160"/>
      <c r="S55" s="160"/>
      <c r="T55" s="160"/>
      <c r="U55" s="160"/>
      <c r="V55" s="160"/>
      <c r="W55" s="160"/>
      <c r="X55" s="160"/>
      <c r="Y55" s="160"/>
      <c r="Z55" s="150"/>
      <c r="AA55" s="150"/>
      <c r="AB55" s="150"/>
      <c r="AC55" s="150"/>
      <c r="AD55" s="150"/>
      <c r="AE55" s="150"/>
      <c r="AF55" s="150"/>
      <c r="AG55" s="150" t="s">
        <v>167</v>
      </c>
      <c r="AH55" s="150">
        <v>0</v>
      </c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outlineLevel="3" x14ac:dyDescent="0.2">
      <c r="A56" s="157"/>
      <c r="B56" s="158"/>
      <c r="C56" s="191" t="s">
        <v>403</v>
      </c>
      <c r="D56" s="189"/>
      <c r="E56" s="190">
        <v>66.400000000000006</v>
      </c>
      <c r="F56" s="160"/>
      <c r="G56" s="160"/>
      <c r="H56" s="160"/>
      <c r="I56" s="160"/>
      <c r="J56" s="160"/>
      <c r="K56" s="160"/>
      <c r="L56" s="160"/>
      <c r="M56" s="160"/>
      <c r="N56" s="159"/>
      <c r="O56" s="159"/>
      <c r="P56" s="159"/>
      <c r="Q56" s="159"/>
      <c r="R56" s="160"/>
      <c r="S56" s="160"/>
      <c r="T56" s="160"/>
      <c r="U56" s="160"/>
      <c r="V56" s="160"/>
      <c r="W56" s="160"/>
      <c r="X56" s="160"/>
      <c r="Y56" s="160"/>
      <c r="Z56" s="150"/>
      <c r="AA56" s="150"/>
      <c r="AB56" s="150"/>
      <c r="AC56" s="150"/>
      <c r="AD56" s="150"/>
      <c r="AE56" s="150"/>
      <c r="AF56" s="150"/>
      <c r="AG56" s="150" t="s">
        <v>167</v>
      </c>
      <c r="AH56" s="150">
        <v>0</v>
      </c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outlineLevel="1" x14ac:dyDescent="0.2">
      <c r="A57" s="171">
        <v>15</v>
      </c>
      <c r="B57" s="172" t="s">
        <v>404</v>
      </c>
      <c r="C57" s="185" t="s">
        <v>405</v>
      </c>
      <c r="D57" s="173" t="s">
        <v>228</v>
      </c>
      <c r="E57" s="174">
        <v>15</v>
      </c>
      <c r="F57" s="175"/>
      <c r="G57" s="176">
        <f>ROUND(E57*F57,2)</f>
        <v>0</v>
      </c>
      <c r="H57" s="161"/>
      <c r="I57" s="160">
        <f>ROUND(E57*H57,2)</f>
        <v>0</v>
      </c>
      <c r="J57" s="161"/>
      <c r="K57" s="160">
        <f>ROUND(E57*J57,2)</f>
        <v>0</v>
      </c>
      <c r="L57" s="160">
        <v>21</v>
      </c>
      <c r="M57" s="160">
        <f>G57*(1+L57/100)</f>
        <v>0</v>
      </c>
      <c r="N57" s="159">
        <v>3.3E-4</v>
      </c>
      <c r="O57" s="159">
        <f>ROUND(E57*N57,2)</f>
        <v>0</v>
      </c>
      <c r="P57" s="159">
        <v>0</v>
      </c>
      <c r="Q57" s="159">
        <f>ROUND(E57*P57,2)</f>
        <v>0</v>
      </c>
      <c r="R57" s="160"/>
      <c r="S57" s="160" t="s">
        <v>164</v>
      </c>
      <c r="T57" s="160" t="s">
        <v>119</v>
      </c>
      <c r="U57" s="160">
        <v>0</v>
      </c>
      <c r="V57" s="160">
        <f>ROUND(E57*U57,2)</f>
        <v>0</v>
      </c>
      <c r="W57" s="160"/>
      <c r="X57" s="160" t="s">
        <v>120</v>
      </c>
      <c r="Y57" s="160" t="s">
        <v>121</v>
      </c>
      <c r="Z57" s="150"/>
      <c r="AA57" s="150"/>
      <c r="AB57" s="150"/>
      <c r="AC57" s="150"/>
      <c r="AD57" s="150"/>
      <c r="AE57" s="150"/>
      <c r="AF57" s="150"/>
      <c r="AG57" s="150" t="s">
        <v>165</v>
      </c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outlineLevel="2" x14ac:dyDescent="0.2">
      <c r="A58" s="157"/>
      <c r="B58" s="158"/>
      <c r="C58" s="191" t="s">
        <v>406</v>
      </c>
      <c r="D58" s="189"/>
      <c r="E58" s="190"/>
      <c r="F58" s="160"/>
      <c r="G58" s="160"/>
      <c r="H58" s="160"/>
      <c r="I58" s="160"/>
      <c r="J58" s="160"/>
      <c r="K58" s="160"/>
      <c r="L58" s="160"/>
      <c r="M58" s="160"/>
      <c r="N58" s="159"/>
      <c r="O58" s="159"/>
      <c r="P58" s="159"/>
      <c r="Q58" s="159"/>
      <c r="R58" s="160"/>
      <c r="S58" s="160"/>
      <c r="T58" s="160"/>
      <c r="U58" s="160"/>
      <c r="V58" s="160"/>
      <c r="W58" s="160"/>
      <c r="X58" s="160"/>
      <c r="Y58" s="160"/>
      <c r="Z58" s="150"/>
      <c r="AA58" s="150"/>
      <c r="AB58" s="150"/>
      <c r="AC58" s="150"/>
      <c r="AD58" s="150"/>
      <c r="AE58" s="150"/>
      <c r="AF58" s="150"/>
      <c r="AG58" s="150" t="s">
        <v>167</v>
      </c>
      <c r="AH58" s="150">
        <v>0</v>
      </c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outlineLevel="3" x14ac:dyDescent="0.2">
      <c r="A59" s="157"/>
      <c r="B59" s="158"/>
      <c r="C59" s="191" t="s">
        <v>407</v>
      </c>
      <c r="D59" s="189"/>
      <c r="E59" s="190">
        <v>15</v>
      </c>
      <c r="F59" s="160"/>
      <c r="G59" s="160"/>
      <c r="H59" s="160"/>
      <c r="I59" s="160"/>
      <c r="J59" s="160"/>
      <c r="K59" s="160"/>
      <c r="L59" s="160"/>
      <c r="M59" s="160"/>
      <c r="N59" s="159"/>
      <c r="O59" s="159"/>
      <c r="P59" s="159"/>
      <c r="Q59" s="159"/>
      <c r="R59" s="160"/>
      <c r="S59" s="160"/>
      <c r="T59" s="160"/>
      <c r="U59" s="160"/>
      <c r="V59" s="160"/>
      <c r="W59" s="160"/>
      <c r="X59" s="160"/>
      <c r="Y59" s="160"/>
      <c r="Z59" s="150"/>
      <c r="AA59" s="150"/>
      <c r="AB59" s="150"/>
      <c r="AC59" s="150"/>
      <c r="AD59" s="150"/>
      <c r="AE59" s="150"/>
      <c r="AF59" s="150"/>
      <c r="AG59" s="150" t="s">
        <v>167</v>
      </c>
      <c r="AH59" s="150">
        <v>0</v>
      </c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</row>
    <row r="60" spans="1:60" outlineLevel="1" x14ac:dyDescent="0.2">
      <c r="A60" s="171">
        <v>16</v>
      </c>
      <c r="B60" s="172" t="s">
        <v>408</v>
      </c>
      <c r="C60" s="185" t="s">
        <v>409</v>
      </c>
      <c r="D60" s="173" t="s">
        <v>124</v>
      </c>
      <c r="E60" s="174">
        <v>69.72</v>
      </c>
      <c r="F60" s="175"/>
      <c r="G60" s="176">
        <f>ROUND(E60*F60,2)</f>
        <v>0</v>
      </c>
      <c r="H60" s="161"/>
      <c r="I60" s="160">
        <f>ROUND(E60*H60,2)</f>
        <v>0</v>
      </c>
      <c r="J60" s="161"/>
      <c r="K60" s="160">
        <f>ROUND(E60*J60,2)</f>
        <v>0</v>
      </c>
      <c r="L60" s="160">
        <v>21</v>
      </c>
      <c r="M60" s="160">
        <f>G60*(1+L60/100)</f>
        <v>0</v>
      </c>
      <c r="N60" s="159">
        <v>0.13100000000000001</v>
      </c>
      <c r="O60" s="159">
        <f>ROUND(E60*N60,2)</f>
        <v>9.1300000000000008</v>
      </c>
      <c r="P60" s="159">
        <v>0</v>
      </c>
      <c r="Q60" s="159">
        <f>ROUND(E60*P60,2)</f>
        <v>0</v>
      </c>
      <c r="R60" s="160" t="s">
        <v>279</v>
      </c>
      <c r="S60" s="160" t="s">
        <v>164</v>
      </c>
      <c r="T60" s="160" t="s">
        <v>119</v>
      </c>
      <c r="U60" s="160">
        <v>0</v>
      </c>
      <c r="V60" s="160">
        <f>ROUND(E60*U60,2)</f>
        <v>0</v>
      </c>
      <c r="W60" s="160"/>
      <c r="X60" s="160" t="s">
        <v>280</v>
      </c>
      <c r="Y60" s="160" t="s">
        <v>121</v>
      </c>
      <c r="Z60" s="150"/>
      <c r="AA60" s="150"/>
      <c r="AB60" s="150"/>
      <c r="AC60" s="150"/>
      <c r="AD60" s="150"/>
      <c r="AE60" s="150"/>
      <c r="AF60" s="150"/>
      <c r="AG60" s="150" t="s">
        <v>281</v>
      </c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outlineLevel="2" x14ac:dyDescent="0.2">
      <c r="A61" s="157"/>
      <c r="B61" s="158"/>
      <c r="C61" s="191" t="s">
        <v>410</v>
      </c>
      <c r="D61" s="189"/>
      <c r="E61" s="190"/>
      <c r="F61" s="160"/>
      <c r="G61" s="160"/>
      <c r="H61" s="160"/>
      <c r="I61" s="160"/>
      <c r="J61" s="160"/>
      <c r="K61" s="160"/>
      <c r="L61" s="160"/>
      <c r="M61" s="160"/>
      <c r="N61" s="159"/>
      <c r="O61" s="159"/>
      <c r="P61" s="159"/>
      <c r="Q61" s="159"/>
      <c r="R61" s="160"/>
      <c r="S61" s="160"/>
      <c r="T61" s="160"/>
      <c r="U61" s="160"/>
      <c r="V61" s="160"/>
      <c r="W61" s="160"/>
      <c r="X61" s="160"/>
      <c r="Y61" s="160"/>
      <c r="Z61" s="150"/>
      <c r="AA61" s="150"/>
      <c r="AB61" s="150"/>
      <c r="AC61" s="150"/>
      <c r="AD61" s="150"/>
      <c r="AE61" s="150"/>
      <c r="AF61" s="150"/>
      <c r="AG61" s="150" t="s">
        <v>167</v>
      </c>
      <c r="AH61" s="150">
        <v>0</v>
      </c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outlineLevel="3" x14ac:dyDescent="0.2">
      <c r="A62" s="157"/>
      <c r="B62" s="158"/>
      <c r="C62" s="191" t="s">
        <v>411</v>
      </c>
      <c r="D62" s="189"/>
      <c r="E62" s="190"/>
      <c r="F62" s="160"/>
      <c r="G62" s="160"/>
      <c r="H62" s="160"/>
      <c r="I62" s="160"/>
      <c r="J62" s="160"/>
      <c r="K62" s="160"/>
      <c r="L62" s="160"/>
      <c r="M62" s="160"/>
      <c r="N62" s="159"/>
      <c r="O62" s="159"/>
      <c r="P62" s="159"/>
      <c r="Q62" s="159"/>
      <c r="R62" s="160"/>
      <c r="S62" s="160"/>
      <c r="T62" s="160"/>
      <c r="U62" s="160"/>
      <c r="V62" s="160"/>
      <c r="W62" s="160"/>
      <c r="X62" s="160"/>
      <c r="Y62" s="160"/>
      <c r="Z62" s="150"/>
      <c r="AA62" s="150"/>
      <c r="AB62" s="150"/>
      <c r="AC62" s="150"/>
      <c r="AD62" s="150"/>
      <c r="AE62" s="150"/>
      <c r="AF62" s="150"/>
      <c r="AG62" s="150" t="s">
        <v>167</v>
      </c>
      <c r="AH62" s="150">
        <v>0</v>
      </c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outlineLevel="3" x14ac:dyDescent="0.2">
      <c r="A63" s="157"/>
      <c r="B63" s="158"/>
      <c r="C63" s="191" t="s">
        <v>412</v>
      </c>
      <c r="D63" s="189"/>
      <c r="E63" s="190">
        <v>69.72</v>
      </c>
      <c r="F63" s="160"/>
      <c r="G63" s="160"/>
      <c r="H63" s="160"/>
      <c r="I63" s="160"/>
      <c r="J63" s="160"/>
      <c r="K63" s="160"/>
      <c r="L63" s="160"/>
      <c r="M63" s="160"/>
      <c r="N63" s="159"/>
      <c r="O63" s="159"/>
      <c r="P63" s="159"/>
      <c r="Q63" s="159"/>
      <c r="R63" s="160"/>
      <c r="S63" s="160"/>
      <c r="T63" s="160"/>
      <c r="U63" s="160"/>
      <c r="V63" s="160"/>
      <c r="W63" s="160"/>
      <c r="X63" s="160"/>
      <c r="Y63" s="160"/>
      <c r="Z63" s="150"/>
      <c r="AA63" s="150"/>
      <c r="AB63" s="150"/>
      <c r="AC63" s="150"/>
      <c r="AD63" s="150"/>
      <c r="AE63" s="150"/>
      <c r="AF63" s="150"/>
      <c r="AG63" s="150" t="s">
        <v>167</v>
      </c>
      <c r="AH63" s="150">
        <v>0</v>
      </c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x14ac:dyDescent="0.2">
      <c r="A64" s="164" t="s">
        <v>114</v>
      </c>
      <c r="B64" s="165" t="s">
        <v>68</v>
      </c>
      <c r="C64" s="183" t="s">
        <v>69</v>
      </c>
      <c r="D64" s="166"/>
      <c r="E64" s="167"/>
      <c r="F64" s="168"/>
      <c r="G64" s="169">
        <f>SUMIF(AG65:AG73,"&lt;&gt;NOR",G65:G73)</f>
        <v>0</v>
      </c>
      <c r="H64" s="163"/>
      <c r="I64" s="163">
        <f>SUM(I65:I73)</f>
        <v>0</v>
      </c>
      <c r="J64" s="163"/>
      <c r="K64" s="163">
        <f>SUM(K65:K73)</f>
        <v>0</v>
      </c>
      <c r="L64" s="163"/>
      <c r="M64" s="163">
        <f>SUM(M65:M73)</f>
        <v>0</v>
      </c>
      <c r="N64" s="162"/>
      <c r="O64" s="162">
        <f>SUM(O65:O73)</f>
        <v>8.16</v>
      </c>
      <c r="P64" s="162"/>
      <c r="Q64" s="162">
        <f>SUM(Q65:Q73)</f>
        <v>0</v>
      </c>
      <c r="R64" s="163"/>
      <c r="S64" s="163"/>
      <c r="T64" s="163"/>
      <c r="U64" s="163"/>
      <c r="V64" s="163">
        <f>SUM(V65:V73)</f>
        <v>0</v>
      </c>
      <c r="W64" s="163"/>
      <c r="X64" s="163"/>
      <c r="Y64" s="163"/>
      <c r="AG64" t="s">
        <v>115</v>
      </c>
    </row>
    <row r="65" spans="1:60" outlineLevel="1" x14ac:dyDescent="0.2">
      <c r="A65" s="171">
        <v>17</v>
      </c>
      <c r="B65" s="172" t="s">
        <v>413</v>
      </c>
      <c r="C65" s="185" t="s">
        <v>414</v>
      </c>
      <c r="D65" s="173" t="s">
        <v>124</v>
      </c>
      <c r="E65" s="174">
        <v>18.2</v>
      </c>
      <c r="F65" s="175"/>
      <c r="G65" s="176">
        <f>ROUND(E65*F65,2)</f>
        <v>0</v>
      </c>
      <c r="H65" s="161"/>
      <c r="I65" s="160">
        <f>ROUND(E65*H65,2)</f>
        <v>0</v>
      </c>
      <c r="J65" s="161"/>
      <c r="K65" s="160">
        <f>ROUND(E65*J65,2)</f>
        <v>0</v>
      </c>
      <c r="L65" s="160">
        <v>21</v>
      </c>
      <c r="M65" s="160">
        <f>G65*(1+L65/100)</f>
        <v>0</v>
      </c>
      <c r="N65" s="159">
        <v>0.28000000000000003</v>
      </c>
      <c r="O65" s="159">
        <f>ROUND(E65*N65,2)</f>
        <v>5.0999999999999996</v>
      </c>
      <c r="P65" s="159">
        <v>0</v>
      </c>
      <c r="Q65" s="159">
        <f>ROUND(E65*P65,2)</f>
        <v>0</v>
      </c>
      <c r="R65" s="160"/>
      <c r="S65" s="160" t="s">
        <v>164</v>
      </c>
      <c r="T65" s="160" t="s">
        <v>119</v>
      </c>
      <c r="U65" s="160">
        <v>0</v>
      </c>
      <c r="V65" s="160">
        <f>ROUND(E65*U65,2)</f>
        <v>0</v>
      </c>
      <c r="W65" s="160"/>
      <c r="X65" s="160" t="s">
        <v>120</v>
      </c>
      <c r="Y65" s="160" t="s">
        <v>121</v>
      </c>
      <c r="Z65" s="150"/>
      <c r="AA65" s="150"/>
      <c r="AB65" s="150"/>
      <c r="AC65" s="150"/>
      <c r="AD65" s="150"/>
      <c r="AE65" s="150"/>
      <c r="AF65" s="150"/>
      <c r="AG65" s="150" t="s">
        <v>165</v>
      </c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</row>
    <row r="66" spans="1:60" outlineLevel="2" x14ac:dyDescent="0.2">
      <c r="A66" s="157"/>
      <c r="B66" s="158"/>
      <c r="C66" s="191" t="s">
        <v>415</v>
      </c>
      <c r="D66" s="189"/>
      <c r="E66" s="190"/>
      <c r="F66" s="160"/>
      <c r="G66" s="160"/>
      <c r="H66" s="160"/>
      <c r="I66" s="160"/>
      <c r="J66" s="160"/>
      <c r="K66" s="160"/>
      <c r="L66" s="160"/>
      <c r="M66" s="160"/>
      <c r="N66" s="159"/>
      <c r="O66" s="159"/>
      <c r="P66" s="159"/>
      <c r="Q66" s="159"/>
      <c r="R66" s="160"/>
      <c r="S66" s="160"/>
      <c r="T66" s="160"/>
      <c r="U66" s="160"/>
      <c r="V66" s="160"/>
      <c r="W66" s="160"/>
      <c r="X66" s="160"/>
      <c r="Y66" s="160"/>
      <c r="Z66" s="150"/>
      <c r="AA66" s="150"/>
      <c r="AB66" s="150"/>
      <c r="AC66" s="150"/>
      <c r="AD66" s="150"/>
      <c r="AE66" s="150"/>
      <c r="AF66" s="150"/>
      <c r="AG66" s="150" t="s">
        <v>167</v>
      </c>
      <c r="AH66" s="150">
        <v>0</v>
      </c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outlineLevel="3" x14ac:dyDescent="0.2">
      <c r="A67" s="157"/>
      <c r="B67" s="158"/>
      <c r="C67" s="191" t="s">
        <v>416</v>
      </c>
      <c r="D67" s="189"/>
      <c r="E67" s="190">
        <v>18.2</v>
      </c>
      <c r="F67" s="160"/>
      <c r="G67" s="160"/>
      <c r="H67" s="160"/>
      <c r="I67" s="160"/>
      <c r="J67" s="160"/>
      <c r="K67" s="160"/>
      <c r="L67" s="160"/>
      <c r="M67" s="160"/>
      <c r="N67" s="159"/>
      <c r="O67" s="159"/>
      <c r="P67" s="159"/>
      <c r="Q67" s="159"/>
      <c r="R67" s="160"/>
      <c r="S67" s="160"/>
      <c r="T67" s="160"/>
      <c r="U67" s="160"/>
      <c r="V67" s="160"/>
      <c r="W67" s="160"/>
      <c r="X67" s="160"/>
      <c r="Y67" s="160"/>
      <c r="Z67" s="150"/>
      <c r="AA67" s="150"/>
      <c r="AB67" s="150"/>
      <c r="AC67" s="150"/>
      <c r="AD67" s="150"/>
      <c r="AE67" s="150"/>
      <c r="AF67" s="150"/>
      <c r="AG67" s="150" t="s">
        <v>167</v>
      </c>
      <c r="AH67" s="150">
        <v>0</v>
      </c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outlineLevel="1" x14ac:dyDescent="0.2">
      <c r="A68" s="171">
        <v>18</v>
      </c>
      <c r="B68" s="172" t="s">
        <v>417</v>
      </c>
      <c r="C68" s="185" t="s">
        <v>418</v>
      </c>
      <c r="D68" s="173" t="s">
        <v>124</v>
      </c>
      <c r="E68" s="174">
        <v>18.2</v>
      </c>
      <c r="F68" s="175"/>
      <c r="G68" s="176">
        <f>ROUND(E68*F68,2)</f>
        <v>0</v>
      </c>
      <c r="H68" s="161"/>
      <c r="I68" s="160">
        <f>ROUND(E68*H68,2)</f>
        <v>0</v>
      </c>
      <c r="J68" s="161"/>
      <c r="K68" s="160">
        <f>ROUND(E68*J68,2)</f>
        <v>0</v>
      </c>
      <c r="L68" s="160">
        <v>21</v>
      </c>
      <c r="M68" s="160">
        <f>G68*(1+L68/100)</f>
        <v>0</v>
      </c>
      <c r="N68" s="159">
        <v>0.16800000000000001</v>
      </c>
      <c r="O68" s="159">
        <f>ROUND(E68*N68,2)</f>
        <v>3.06</v>
      </c>
      <c r="P68" s="159">
        <v>0</v>
      </c>
      <c r="Q68" s="159">
        <f>ROUND(E68*P68,2)</f>
        <v>0</v>
      </c>
      <c r="R68" s="160"/>
      <c r="S68" s="160" t="s">
        <v>164</v>
      </c>
      <c r="T68" s="160" t="s">
        <v>119</v>
      </c>
      <c r="U68" s="160">
        <v>0</v>
      </c>
      <c r="V68" s="160">
        <f>ROUND(E68*U68,2)</f>
        <v>0</v>
      </c>
      <c r="W68" s="160"/>
      <c r="X68" s="160" t="s">
        <v>120</v>
      </c>
      <c r="Y68" s="160" t="s">
        <v>121</v>
      </c>
      <c r="Z68" s="150"/>
      <c r="AA68" s="150"/>
      <c r="AB68" s="150"/>
      <c r="AC68" s="150"/>
      <c r="AD68" s="150"/>
      <c r="AE68" s="150"/>
      <c r="AF68" s="150"/>
      <c r="AG68" s="150" t="s">
        <v>165</v>
      </c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outlineLevel="2" x14ac:dyDescent="0.2">
      <c r="A69" s="157"/>
      <c r="B69" s="158"/>
      <c r="C69" s="191" t="s">
        <v>383</v>
      </c>
      <c r="D69" s="189"/>
      <c r="E69" s="190"/>
      <c r="F69" s="160"/>
      <c r="G69" s="160"/>
      <c r="H69" s="160"/>
      <c r="I69" s="160"/>
      <c r="J69" s="160"/>
      <c r="K69" s="160"/>
      <c r="L69" s="160"/>
      <c r="M69" s="160"/>
      <c r="N69" s="159"/>
      <c r="O69" s="159"/>
      <c r="P69" s="159"/>
      <c r="Q69" s="159"/>
      <c r="R69" s="160"/>
      <c r="S69" s="160"/>
      <c r="T69" s="160"/>
      <c r="U69" s="160"/>
      <c r="V69" s="160"/>
      <c r="W69" s="160"/>
      <c r="X69" s="160"/>
      <c r="Y69" s="160"/>
      <c r="Z69" s="150"/>
      <c r="AA69" s="150"/>
      <c r="AB69" s="150"/>
      <c r="AC69" s="150"/>
      <c r="AD69" s="150"/>
      <c r="AE69" s="150"/>
      <c r="AF69" s="150"/>
      <c r="AG69" s="150" t="s">
        <v>167</v>
      </c>
      <c r="AH69" s="150">
        <v>0</v>
      </c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outlineLevel="3" x14ac:dyDescent="0.2">
      <c r="A70" s="157"/>
      <c r="B70" s="158"/>
      <c r="C70" s="191" t="s">
        <v>416</v>
      </c>
      <c r="D70" s="189"/>
      <c r="E70" s="190">
        <v>18.2</v>
      </c>
      <c r="F70" s="160"/>
      <c r="G70" s="160"/>
      <c r="H70" s="160"/>
      <c r="I70" s="160"/>
      <c r="J70" s="160"/>
      <c r="K70" s="160"/>
      <c r="L70" s="160"/>
      <c r="M70" s="160"/>
      <c r="N70" s="159"/>
      <c r="O70" s="159"/>
      <c r="P70" s="159"/>
      <c r="Q70" s="159"/>
      <c r="R70" s="160"/>
      <c r="S70" s="160"/>
      <c r="T70" s="160"/>
      <c r="U70" s="160"/>
      <c r="V70" s="160"/>
      <c r="W70" s="160"/>
      <c r="X70" s="160"/>
      <c r="Y70" s="160"/>
      <c r="Z70" s="150"/>
      <c r="AA70" s="150"/>
      <c r="AB70" s="150"/>
      <c r="AC70" s="150"/>
      <c r="AD70" s="150"/>
      <c r="AE70" s="150"/>
      <c r="AF70" s="150"/>
      <c r="AG70" s="150" t="s">
        <v>167</v>
      </c>
      <c r="AH70" s="150">
        <v>0</v>
      </c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outlineLevel="1" x14ac:dyDescent="0.2">
      <c r="A71" s="171">
        <v>19</v>
      </c>
      <c r="B71" s="172" t="s">
        <v>419</v>
      </c>
      <c r="C71" s="185" t="s">
        <v>420</v>
      </c>
      <c r="D71" s="173" t="s">
        <v>124</v>
      </c>
      <c r="E71" s="174">
        <v>18.2</v>
      </c>
      <c r="F71" s="175"/>
      <c r="G71" s="176">
        <f>ROUND(E71*F71,2)</f>
        <v>0</v>
      </c>
      <c r="H71" s="161"/>
      <c r="I71" s="160">
        <f>ROUND(E71*H71,2)</f>
        <v>0</v>
      </c>
      <c r="J71" s="161"/>
      <c r="K71" s="160">
        <f>ROUND(E71*J71,2)</f>
        <v>0</v>
      </c>
      <c r="L71" s="160">
        <v>21</v>
      </c>
      <c r="M71" s="160">
        <f>G71*(1+L71/100)</f>
        <v>0</v>
      </c>
      <c r="N71" s="159">
        <v>8.0000000000000007E-5</v>
      </c>
      <c r="O71" s="159">
        <f>ROUND(E71*N71,2)</f>
        <v>0</v>
      </c>
      <c r="P71" s="159">
        <v>0</v>
      </c>
      <c r="Q71" s="159">
        <f>ROUND(E71*P71,2)</f>
        <v>0</v>
      </c>
      <c r="R71" s="160"/>
      <c r="S71" s="160" t="s">
        <v>164</v>
      </c>
      <c r="T71" s="160" t="s">
        <v>119</v>
      </c>
      <c r="U71" s="160">
        <v>0</v>
      </c>
      <c r="V71" s="160">
        <f>ROUND(E71*U71,2)</f>
        <v>0</v>
      </c>
      <c r="W71" s="160"/>
      <c r="X71" s="160" t="s">
        <v>120</v>
      </c>
      <c r="Y71" s="160" t="s">
        <v>121</v>
      </c>
      <c r="Z71" s="150"/>
      <c r="AA71" s="150"/>
      <c r="AB71" s="150"/>
      <c r="AC71" s="150"/>
      <c r="AD71" s="150"/>
      <c r="AE71" s="150"/>
      <c r="AF71" s="150"/>
      <c r="AG71" s="150" t="s">
        <v>165</v>
      </c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outlineLevel="2" x14ac:dyDescent="0.2">
      <c r="A72" s="157"/>
      <c r="B72" s="158"/>
      <c r="C72" s="191" t="s">
        <v>383</v>
      </c>
      <c r="D72" s="189"/>
      <c r="E72" s="190"/>
      <c r="F72" s="160"/>
      <c r="G72" s="160"/>
      <c r="H72" s="160"/>
      <c r="I72" s="160"/>
      <c r="J72" s="160"/>
      <c r="K72" s="160"/>
      <c r="L72" s="160"/>
      <c r="M72" s="160"/>
      <c r="N72" s="159"/>
      <c r="O72" s="159"/>
      <c r="P72" s="159"/>
      <c r="Q72" s="159"/>
      <c r="R72" s="160"/>
      <c r="S72" s="160"/>
      <c r="T72" s="160"/>
      <c r="U72" s="160"/>
      <c r="V72" s="160"/>
      <c r="W72" s="160"/>
      <c r="X72" s="160"/>
      <c r="Y72" s="160"/>
      <c r="Z72" s="150"/>
      <c r="AA72" s="150"/>
      <c r="AB72" s="150"/>
      <c r="AC72" s="150"/>
      <c r="AD72" s="150"/>
      <c r="AE72" s="150"/>
      <c r="AF72" s="150"/>
      <c r="AG72" s="150" t="s">
        <v>167</v>
      </c>
      <c r="AH72" s="150">
        <v>0</v>
      </c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outlineLevel="3" x14ac:dyDescent="0.2">
      <c r="A73" s="157"/>
      <c r="B73" s="158"/>
      <c r="C73" s="191" t="s">
        <v>416</v>
      </c>
      <c r="D73" s="189"/>
      <c r="E73" s="190">
        <v>18.2</v>
      </c>
      <c r="F73" s="160"/>
      <c r="G73" s="160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60"/>
      <c r="Z73" s="150"/>
      <c r="AA73" s="150"/>
      <c r="AB73" s="150"/>
      <c r="AC73" s="150"/>
      <c r="AD73" s="150"/>
      <c r="AE73" s="150"/>
      <c r="AF73" s="150"/>
      <c r="AG73" s="150" t="s">
        <v>167</v>
      </c>
      <c r="AH73" s="150">
        <v>0</v>
      </c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x14ac:dyDescent="0.2">
      <c r="A74" s="164" t="s">
        <v>114</v>
      </c>
      <c r="B74" s="165" t="s">
        <v>72</v>
      </c>
      <c r="C74" s="183" t="s">
        <v>73</v>
      </c>
      <c r="D74" s="166"/>
      <c r="E74" s="167"/>
      <c r="F74" s="168"/>
      <c r="G74" s="169">
        <f>SUMIF(AG75:AG84,"&lt;&gt;NOR",G75:G84)</f>
        <v>0</v>
      </c>
      <c r="H74" s="163"/>
      <c r="I74" s="163">
        <f>SUM(I75:I84)</f>
        <v>0</v>
      </c>
      <c r="J74" s="163"/>
      <c r="K74" s="163">
        <f>SUM(K75:K84)</f>
        <v>0</v>
      </c>
      <c r="L74" s="163"/>
      <c r="M74" s="163">
        <f>SUM(M75:M84)</f>
        <v>0</v>
      </c>
      <c r="N74" s="162"/>
      <c r="O74" s="162">
        <f>SUM(O75:O84)</f>
        <v>19.12</v>
      </c>
      <c r="P74" s="162"/>
      <c r="Q74" s="162">
        <f>SUM(Q75:Q84)</f>
        <v>0</v>
      </c>
      <c r="R74" s="163"/>
      <c r="S74" s="163"/>
      <c r="T74" s="163"/>
      <c r="U74" s="163"/>
      <c r="V74" s="163">
        <f>SUM(V75:V84)</f>
        <v>0</v>
      </c>
      <c r="W74" s="163"/>
      <c r="X74" s="163"/>
      <c r="Y74" s="163"/>
      <c r="AG74" t="s">
        <v>115</v>
      </c>
    </row>
    <row r="75" spans="1:60" outlineLevel="1" x14ac:dyDescent="0.2">
      <c r="A75" s="171">
        <v>20</v>
      </c>
      <c r="B75" s="172" t="s">
        <v>421</v>
      </c>
      <c r="C75" s="185" t="s">
        <v>422</v>
      </c>
      <c r="D75" s="173" t="s">
        <v>228</v>
      </c>
      <c r="E75" s="174">
        <v>59.4</v>
      </c>
      <c r="F75" s="175"/>
      <c r="G75" s="176">
        <f>ROUND(E75*F75,2)</f>
        <v>0</v>
      </c>
      <c r="H75" s="161"/>
      <c r="I75" s="160">
        <f>ROUND(E75*H75,2)</f>
        <v>0</v>
      </c>
      <c r="J75" s="161"/>
      <c r="K75" s="160">
        <f>ROUND(E75*J75,2)</f>
        <v>0</v>
      </c>
      <c r="L75" s="160">
        <v>21</v>
      </c>
      <c r="M75" s="160">
        <f>G75*(1+L75/100)</f>
        <v>0</v>
      </c>
      <c r="N75" s="159">
        <v>0.1525</v>
      </c>
      <c r="O75" s="159">
        <f>ROUND(E75*N75,2)</f>
        <v>9.06</v>
      </c>
      <c r="P75" s="159">
        <v>0</v>
      </c>
      <c r="Q75" s="159">
        <f>ROUND(E75*P75,2)</f>
        <v>0</v>
      </c>
      <c r="R75" s="160"/>
      <c r="S75" s="160" t="s">
        <v>164</v>
      </c>
      <c r="T75" s="160" t="s">
        <v>119</v>
      </c>
      <c r="U75" s="160">
        <v>0</v>
      </c>
      <c r="V75" s="160">
        <f>ROUND(E75*U75,2)</f>
        <v>0</v>
      </c>
      <c r="W75" s="160"/>
      <c r="X75" s="160" t="s">
        <v>120</v>
      </c>
      <c r="Y75" s="160" t="s">
        <v>121</v>
      </c>
      <c r="Z75" s="150"/>
      <c r="AA75" s="150"/>
      <c r="AB75" s="150"/>
      <c r="AC75" s="150"/>
      <c r="AD75" s="150"/>
      <c r="AE75" s="150"/>
      <c r="AF75" s="150"/>
      <c r="AG75" s="150" t="s">
        <v>165</v>
      </c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</row>
    <row r="76" spans="1:60" outlineLevel="2" x14ac:dyDescent="0.2">
      <c r="A76" s="157"/>
      <c r="B76" s="158"/>
      <c r="C76" s="191" t="s">
        <v>423</v>
      </c>
      <c r="D76" s="189"/>
      <c r="E76" s="190"/>
      <c r="F76" s="160"/>
      <c r="G76" s="160"/>
      <c r="H76" s="160"/>
      <c r="I76" s="160"/>
      <c r="J76" s="160"/>
      <c r="K76" s="160"/>
      <c r="L76" s="160"/>
      <c r="M76" s="160"/>
      <c r="N76" s="159"/>
      <c r="O76" s="159"/>
      <c r="P76" s="159"/>
      <c r="Q76" s="159"/>
      <c r="R76" s="160"/>
      <c r="S76" s="160"/>
      <c r="T76" s="160"/>
      <c r="U76" s="160"/>
      <c r="V76" s="160"/>
      <c r="W76" s="160"/>
      <c r="X76" s="160"/>
      <c r="Y76" s="160"/>
      <c r="Z76" s="150"/>
      <c r="AA76" s="150"/>
      <c r="AB76" s="150"/>
      <c r="AC76" s="150"/>
      <c r="AD76" s="150"/>
      <c r="AE76" s="150"/>
      <c r="AF76" s="150"/>
      <c r="AG76" s="150" t="s">
        <v>167</v>
      </c>
      <c r="AH76" s="150">
        <v>0</v>
      </c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outlineLevel="3" x14ac:dyDescent="0.2">
      <c r="A77" s="157"/>
      <c r="B77" s="158"/>
      <c r="C77" s="191" t="s">
        <v>424</v>
      </c>
      <c r="D77" s="189"/>
      <c r="E77" s="190">
        <v>59.4</v>
      </c>
      <c r="F77" s="160"/>
      <c r="G77" s="160"/>
      <c r="H77" s="160"/>
      <c r="I77" s="160"/>
      <c r="J77" s="160"/>
      <c r="K77" s="160"/>
      <c r="L77" s="160"/>
      <c r="M77" s="160"/>
      <c r="N77" s="159"/>
      <c r="O77" s="159"/>
      <c r="P77" s="159"/>
      <c r="Q77" s="159"/>
      <c r="R77" s="160"/>
      <c r="S77" s="160"/>
      <c r="T77" s="160"/>
      <c r="U77" s="160"/>
      <c r="V77" s="160"/>
      <c r="W77" s="160"/>
      <c r="X77" s="160"/>
      <c r="Y77" s="160"/>
      <c r="Z77" s="150"/>
      <c r="AA77" s="150"/>
      <c r="AB77" s="150"/>
      <c r="AC77" s="150"/>
      <c r="AD77" s="150"/>
      <c r="AE77" s="150"/>
      <c r="AF77" s="150"/>
      <c r="AG77" s="150" t="s">
        <v>167</v>
      </c>
      <c r="AH77" s="150">
        <v>0</v>
      </c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outlineLevel="1" x14ac:dyDescent="0.2">
      <c r="A78" s="171">
        <v>21</v>
      </c>
      <c r="B78" s="172" t="s">
        <v>425</v>
      </c>
      <c r="C78" s="185" t="s">
        <v>426</v>
      </c>
      <c r="D78" s="173" t="s">
        <v>117</v>
      </c>
      <c r="E78" s="174">
        <v>2.673</v>
      </c>
      <c r="F78" s="175"/>
      <c r="G78" s="176">
        <f>ROUND(E78*F78,2)</f>
        <v>0</v>
      </c>
      <c r="H78" s="161"/>
      <c r="I78" s="160">
        <f>ROUND(E78*H78,2)</f>
        <v>0</v>
      </c>
      <c r="J78" s="161"/>
      <c r="K78" s="160">
        <f>ROUND(E78*J78,2)</f>
        <v>0</v>
      </c>
      <c r="L78" s="160">
        <v>21</v>
      </c>
      <c r="M78" s="160">
        <f>G78*(1+L78/100)</f>
        <v>0</v>
      </c>
      <c r="N78" s="159">
        <v>2.5249999999999999</v>
      </c>
      <c r="O78" s="159">
        <f>ROUND(E78*N78,2)</f>
        <v>6.75</v>
      </c>
      <c r="P78" s="159">
        <v>0</v>
      </c>
      <c r="Q78" s="159">
        <f>ROUND(E78*P78,2)</f>
        <v>0</v>
      </c>
      <c r="R78" s="160"/>
      <c r="S78" s="160" t="s">
        <v>164</v>
      </c>
      <c r="T78" s="160" t="s">
        <v>119</v>
      </c>
      <c r="U78" s="160">
        <v>0</v>
      </c>
      <c r="V78" s="160">
        <f>ROUND(E78*U78,2)</f>
        <v>0</v>
      </c>
      <c r="W78" s="160"/>
      <c r="X78" s="160" t="s">
        <v>120</v>
      </c>
      <c r="Y78" s="160" t="s">
        <v>121</v>
      </c>
      <c r="Z78" s="150"/>
      <c r="AA78" s="150"/>
      <c r="AB78" s="150"/>
      <c r="AC78" s="150"/>
      <c r="AD78" s="150"/>
      <c r="AE78" s="150"/>
      <c r="AF78" s="150"/>
      <c r="AG78" s="150" t="s">
        <v>165</v>
      </c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</row>
    <row r="79" spans="1:60" outlineLevel="2" x14ac:dyDescent="0.2">
      <c r="A79" s="157"/>
      <c r="B79" s="158"/>
      <c r="C79" s="191" t="s">
        <v>427</v>
      </c>
      <c r="D79" s="189"/>
      <c r="E79" s="190"/>
      <c r="F79" s="160"/>
      <c r="G79" s="160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0"/>
      <c r="T79" s="160"/>
      <c r="U79" s="160"/>
      <c r="V79" s="160"/>
      <c r="W79" s="160"/>
      <c r="X79" s="160"/>
      <c r="Y79" s="160"/>
      <c r="Z79" s="150"/>
      <c r="AA79" s="150"/>
      <c r="AB79" s="150"/>
      <c r="AC79" s="150"/>
      <c r="AD79" s="150"/>
      <c r="AE79" s="150"/>
      <c r="AF79" s="150"/>
      <c r="AG79" s="150" t="s">
        <v>167</v>
      </c>
      <c r="AH79" s="150">
        <v>0</v>
      </c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</row>
    <row r="80" spans="1:60" outlineLevel="3" x14ac:dyDescent="0.2">
      <c r="A80" s="157"/>
      <c r="B80" s="158"/>
      <c r="C80" s="191" t="s">
        <v>428</v>
      </c>
      <c r="D80" s="189"/>
      <c r="E80" s="190">
        <v>2.67</v>
      </c>
      <c r="F80" s="160"/>
      <c r="G80" s="160"/>
      <c r="H80" s="160"/>
      <c r="I80" s="160"/>
      <c r="J80" s="160"/>
      <c r="K80" s="160"/>
      <c r="L80" s="160"/>
      <c r="M80" s="160"/>
      <c r="N80" s="159"/>
      <c r="O80" s="159"/>
      <c r="P80" s="159"/>
      <c r="Q80" s="159"/>
      <c r="R80" s="160"/>
      <c r="S80" s="160"/>
      <c r="T80" s="160"/>
      <c r="U80" s="160"/>
      <c r="V80" s="160"/>
      <c r="W80" s="160"/>
      <c r="X80" s="160"/>
      <c r="Y80" s="160"/>
      <c r="Z80" s="150"/>
      <c r="AA80" s="150"/>
      <c r="AB80" s="150"/>
      <c r="AC80" s="150"/>
      <c r="AD80" s="150"/>
      <c r="AE80" s="150"/>
      <c r="AF80" s="150"/>
      <c r="AG80" s="150" t="s">
        <v>167</v>
      </c>
      <c r="AH80" s="150">
        <v>0</v>
      </c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ht="22.5" outlineLevel="1" x14ac:dyDescent="0.2">
      <c r="A81" s="171">
        <v>22</v>
      </c>
      <c r="B81" s="172" t="s">
        <v>429</v>
      </c>
      <c r="C81" s="185" t="s">
        <v>430</v>
      </c>
      <c r="D81" s="173" t="s">
        <v>266</v>
      </c>
      <c r="E81" s="174">
        <v>60.588000000000001</v>
      </c>
      <c r="F81" s="175"/>
      <c r="G81" s="176">
        <f>ROUND(E81*F81,2)</f>
        <v>0</v>
      </c>
      <c r="H81" s="161"/>
      <c r="I81" s="160">
        <f>ROUND(E81*H81,2)</f>
        <v>0</v>
      </c>
      <c r="J81" s="161"/>
      <c r="K81" s="160">
        <f>ROUND(E81*J81,2)</f>
        <v>0</v>
      </c>
      <c r="L81" s="160">
        <v>21</v>
      </c>
      <c r="M81" s="160">
        <f>G81*(1+L81/100)</f>
        <v>0</v>
      </c>
      <c r="N81" s="159">
        <v>5.4699999999999999E-2</v>
      </c>
      <c r="O81" s="159">
        <f>ROUND(E81*N81,2)</f>
        <v>3.31</v>
      </c>
      <c r="P81" s="159">
        <v>0</v>
      </c>
      <c r="Q81" s="159">
        <f>ROUND(E81*P81,2)</f>
        <v>0</v>
      </c>
      <c r="R81" s="160" t="s">
        <v>279</v>
      </c>
      <c r="S81" s="160" t="s">
        <v>164</v>
      </c>
      <c r="T81" s="160" t="s">
        <v>119</v>
      </c>
      <c r="U81" s="160">
        <v>0</v>
      </c>
      <c r="V81" s="160">
        <f>ROUND(E81*U81,2)</f>
        <v>0</v>
      </c>
      <c r="W81" s="160"/>
      <c r="X81" s="160" t="s">
        <v>280</v>
      </c>
      <c r="Y81" s="160" t="s">
        <v>121</v>
      </c>
      <c r="Z81" s="150"/>
      <c r="AA81" s="150"/>
      <c r="AB81" s="150"/>
      <c r="AC81" s="150"/>
      <c r="AD81" s="150"/>
      <c r="AE81" s="150"/>
      <c r="AF81" s="150"/>
      <c r="AG81" s="150" t="s">
        <v>281</v>
      </c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outlineLevel="2" x14ac:dyDescent="0.2">
      <c r="A82" s="157"/>
      <c r="B82" s="158"/>
      <c r="C82" s="191" t="s">
        <v>431</v>
      </c>
      <c r="D82" s="189"/>
      <c r="E82" s="190"/>
      <c r="F82" s="160"/>
      <c r="G82" s="160"/>
      <c r="H82" s="160"/>
      <c r="I82" s="160"/>
      <c r="J82" s="160"/>
      <c r="K82" s="160"/>
      <c r="L82" s="160"/>
      <c r="M82" s="160"/>
      <c r="N82" s="159"/>
      <c r="O82" s="159"/>
      <c r="P82" s="159"/>
      <c r="Q82" s="159"/>
      <c r="R82" s="160"/>
      <c r="S82" s="160"/>
      <c r="T82" s="160"/>
      <c r="U82" s="160"/>
      <c r="V82" s="160"/>
      <c r="W82" s="160"/>
      <c r="X82" s="160"/>
      <c r="Y82" s="160"/>
      <c r="Z82" s="150"/>
      <c r="AA82" s="150"/>
      <c r="AB82" s="150"/>
      <c r="AC82" s="150"/>
      <c r="AD82" s="150"/>
      <c r="AE82" s="150"/>
      <c r="AF82" s="150"/>
      <c r="AG82" s="150" t="s">
        <v>167</v>
      </c>
      <c r="AH82" s="150">
        <v>0</v>
      </c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</row>
    <row r="83" spans="1:60" outlineLevel="3" x14ac:dyDescent="0.2">
      <c r="A83" s="157"/>
      <c r="B83" s="158"/>
      <c r="C83" s="191" t="s">
        <v>432</v>
      </c>
      <c r="D83" s="189"/>
      <c r="E83" s="190"/>
      <c r="F83" s="160"/>
      <c r="G83" s="160"/>
      <c r="H83" s="160"/>
      <c r="I83" s="160"/>
      <c r="J83" s="160"/>
      <c r="K83" s="160"/>
      <c r="L83" s="160"/>
      <c r="M83" s="160"/>
      <c r="N83" s="159"/>
      <c r="O83" s="159"/>
      <c r="P83" s="159"/>
      <c r="Q83" s="159"/>
      <c r="R83" s="160"/>
      <c r="S83" s="160"/>
      <c r="T83" s="160"/>
      <c r="U83" s="160"/>
      <c r="V83" s="160"/>
      <c r="W83" s="160"/>
      <c r="X83" s="160"/>
      <c r="Y83" s="160"/>
      <c r="Z83" s="150"/>
      <c r="AA83" s="150"/>
      <c r="AB83" s="150"/>
      <c r="AC83" s="150"/>
      <c r="AD83" s="150"/>
      <c r="AE83" s="150"/>
      <c r="AF83" s="150"/>
      <c r="AG83" s="150" t="s">
        <v>167</v>
      </c>
      <c r="AH83" s="150">
        <v>0</v>
      </c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outlineLevel="3" x14ac:dyDescent="0.2">
      <c r="A84" s="157"/>
      <c r="B84" s="158"/>
      <c r="C84" s="191" t="s">
        <v>433</v>
      </c>
      <c r="D84" s="189"/>
      <c r="E84" s="190">
        <v>60.59</v>
      </c>
      <c r="F84" s="160"/>
      <c r="G84" s="160"/>
      <c r="H84" s="160"/>
      <c r="I84" s="160"/>
      <c r="J84" s="160"/>
      <c r="K84" s="160"/>
      <c r="L84" s="160"/>
      <c r="M84" s="160"/>
      <c r="N84" s="159"/>
      <c r="O84" s="159"/>
      <c r="P84" s="159"/>
      <c r="Q84" s="159"/>
      <c r="R84" s="160"/>
      <c r="S84" s="160"/>
      <c r="T84" s="160"/>
      <c r="U84" s="160"/>
      <c r="V84" s="160"/>
      <c r="W84" s="160"/>
      <c r="X84" s="160"/>
      <c r="Y84" s="160"/>
      <c r="Z84" s="150"/>
      <c r="AA84" s="150"/>
      <c r="AB84" s="150"/>
      <c r="AC84" s="150"/>
      <c r="AD84" s="150"/>
      <c r="AE84" s="150"/>
      <c r="AF84" s="150"/>
      <c r="AG84" s="150" t="s">
        <v>167</v>
      </c>
      <c r="AH84" s="150">
        <v>0</v>
      </c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x14ac:dyDescent="0.2">
      <c r="A85" s="164" t="s">
        <v>114</v>
      </c>
      <c r="B85" s="165" t="s">
        <v>74</v>
      </c>
      <c r="C85" s="183" t="s">
        <v>75</v>
      </c>
      <c r="D85" s="166"/>
      <c r="E85" s="167"/>
      <c r="F85" s="168"/>
      <c r="G85" s="169">
        <f>SUMIF(AG86:AG86,"&lt;&gt;NOR",G86:G86)</f>
        <v>0</v>
      </c>
      <c r="H85" s="163"/>
      <c r="I85" s="163">
        <f>SUM(I86:I86)</f>
        <v>0</v>
      </c>
      <c r="J85" s="163"/>
      <c r="K85" s="163">
        <f>SUM(K86:K86)</f>
        <v>0</v>
      </c>
      <c r="L85" s="163"/>
      <c r="M85" s="163">
        <f>SUM(M86:M86)</f>
        <v>0</v>
      </c>
      <c r="N85" s="162"/>
      <c r="O85" s="162">
        <f>SUM(O86:O86)</f>
        <v>0</v>
      </c>
      <c r="P85" s="162"/>
      <c r="Q85" s="162">
        <f>SUM(Q86:Q86)</f>
        <v>0</v>
      </c>
      <c r="R85" s="163"/>
      <c r="S85" s="163"/>
      <c r="T85" s="163"/>
      <c r="U85" s="163"/>
      <c r="V85" s="163">
        <f>SUM(V86:V86)</f>
        <v>0</v>
      </c>
      <c r="W85" s="163"/>
      <c r="X85" s="163"/>
      <c r="Y85" s="163"/>
      <c r="AG85" t="s">
        <v>115</v>
      </c>
    </row>
    <row r="86" spans="1:60" outlineLevel="1" x14ac:dyDescent="0.2">
      <c r="A86" s="171">
        <v>23</v>
      </c>
      <c r="B86" s="172" t="s">
        <v>434</v>
      </c>
      <c r="C86" s="185" t="s">
        <v>435</v>
      </c>
      <c r="D86" s="173" t="s">
        <v>223</v>
      </c>
      <c r="E86" s="174">
        <v>75.533810000000003</v>
      </c>
      <c r="F86" s="175"/>
      <c r="G86" s="176">
        <f>ROUND(E86*F86,2)</f>
        <v>0</v>
      </c>
      <c r="H86" s="161"/>
      <c r="I86" s="160">
        <f>ROUND(E86*H86,2)</f>
        <v>0</v>
      </c>
      <c r="J86" s="161"/>
      <c r="K86" s="160">
        <f>ROUND(E86*J86,2)</f>
        <v>0</v>
      </c>
      <c r="L86" s="160">
        <v>21</v>
      </c>
      <c r="M86" s="160">
        <f>G86*(1+L86/100)</f>
        <v>0</v>
      </c>
      <c r="N86" s="159">
        <v>0</v>
      </c>
      <c r="O86" s="159">
        <f>ROUND(E86*N86,2)</f>
        <v>0</v>
      </c>
      <c r="P86" s="159">
        <v>0</v>
      </c>
      <c r="Q86" s="159">
        <f>ROUND(E86*P86,2)</f>
        <v>0</v>
      </c>
      <c r="R86" s="160"/>
      <c r="S86" s="160" t="s">
        <v>164</v>
      </c>
      <c r="T86" s="160" t="s">
        <v>119</v>
      </c>
      <c r="U86" s="160">
        <v>0</v>
      </c>
      <c r="V86" s="160">
        <f>ROUND(E86*U86,2)</f>
        <v>0</v>
      </c>
      <c r="W86" s="160"/>
      <c r="X86" s="160" t="s">
        <v>120</v>
      </c>
      <c r="Y86" s="160" t="s">
        <v>121</v>
      </c>
      <c r="Z86" s="150"/>
      <c r="AA86" s="150"/>
      <c r="AB86" s="150"/>
      <c r="AC86" s="150"/>
      <c r="AD86" s="150"/>
      <c r="AE86" s="150"/>
      <c r="AF86" s="150"/>
      <c r="AG86" s="150" t="s">
        <v>165</v>
      </c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x14ac:dyDescent="0.2">
      <c r="A87" s="3"/>
      <c r="B87" s="4"/>
      <c r="C87" s="186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AE87">
        <v>12</v>
      </c>
      <c r="AF87">
        <v>21</v>
      </c>
      <c r="AG87" t="s">
        <v>100</v>
      </c>
    </row>
    <row r="88" spans="1:60" x14ac:dyDescent="0.2">
      <c r="A88" s="153"/>
      <c r="B88" s="154" t="s">
        <v>31</v>
      </c>
      <c r="C88" s="187"/>
      <c r="D88" s="155"/>
      <c r="E88" s="156"/>
      <c r="F88" s="156"/>
      <c r="G88" s="170">
        <f>G8+G36+G50+G64+G74+G85</f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AE88">
        <f>SUMIF(L7:L86,AE87,G7:G86)</f>
        <v>0</v>
      </c>
      <c r="AF88">
        <f>SUMIF(L7:L86,AF87,G7:G86)</f>
        <v>0</v>
      </c>
      <c r="AG88" t="s">
        <v>158</v>
      </c>
    </row>
    <row r="89" spans="1:60" x14ac:dyDescent="0.2">
      <c r="A89" s="3"/>
      <c r="B89" s="4"/>
      <c r="C89" s="186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60" x14ac:dyDescent="0.2">
      <c r="A90" s="3"/>
      <c r="B90" s="4"/>
      <c r="C90" s="186"/>
      <c r="D90" s="6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60" x14ac:dyDescent="0.2">
      <c r="A91" s="266" t="s">
        <v>159</v>
      </c>
      <c r="B91" s="266"/>
      <c r="C91" s="267"/>
      <c r="D91" s="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60" x14ac:dyDescent="0.2">
      <c r="A92" s="247"/>
      <c r="B92" s="248"/>
      <c r="C92" s="249"/>
      <c r="D92" s="248"/>
      <c r="E92" s="248"/>
      <c r="F92" s="248"/>
      <c r="G92" s="250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AG92" t="s">
        <v>160</v>
      </c>
    </row>
    <row r="93" spans="1:60" x14ac:dyDescent="0.2">
      <c r="A93" s="251"/>
      <c r="B93" s="252"/>
      <c r="C93" s="253"/>
      <c r="D93" s="252"/>
      <c r="E93" s="252"/>
      <c r="F93" s="252"/>
      <c r="G93" s="254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60" x14ac:dyDescent="0.2">
      <c r="A94" s="251"/>
      <c r="B94" s="252"/>
      <c r="C94" s="253"/>
      <c r="D94" s="252"/>
      <c r="E94" s="252"/>
      <c r="F94" s="252"/>
      <c r="G94" s="254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60" x14ac:dyDescent="0.2">
      <c r="A95" s="251"/>
      <c r="B95" s="252"/>
      <c r="C95" s="253"/>
      <c r="D95" s="252"/>
      <c r="E95" s="252"/>
      <c r="F95" s="252"/>
      <c r="G95" s="254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60" x14ac:dyDescent="0.2">
      <c r="A96" s="255"/>
      <c r="B96" s="256"/>
      <c r="C96" s="257"/>
      <c r="D96" s="256"/>
      <c r="E96" s="256"/>
      <c r="F96" s="256"/>
      <c r="G96" s="258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33" x14ac:dyDescent="0.2">
      <c r="A97" s="3"/>
      <c r="B97" s="4"/>
      <c r="C97" s="186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33" x14ac:dyDescent="0.2">
      <c r="C98" s="188"/>
      <c r="D98" s="10"/>
      <c r="AG98" t="s">
        <v>161</v>
      </c>
    </row>
    <row r="99" spans="1:33" x14ac:dyDescent="0.2">
      <c r="D99" s="10"/>
    </row>
    <row r="100" spans="1:33" x14ac:dyDescent="0.2">
      <c r="D100" s="10"/>
    </row>
    <row r="101" spans="1:33" x14ac:dyDescent="0.2">
      <c r="D101" s="10"/>
    </row>
    <row r="102" spans="1:33" x14ac:dyDescent="0.2">
      <c r="D102" s="10"/>
    </row>
    <row r="103" spans="1:33" x14ac:dyDescent="0.2">
      <c r="D103" s="10"/>
    </row>
    <row r="104" spans="1:33" x14ac:dyDescent="0.2">
      <c r="D104" s="10"/>
    </row>
    <row r="105" spans="1:33" x14ac:dyDescent="0.2">
      <c r="D105" s="10"/>
    </row>
    <row r="106" spans="1:33" x14ac:dyDescent="0.2">
      <c r="D106" s="10"/>
    </row>
    <row r="107" spans="1:33" x14ac:dyDescent="0.2">
      <c r="D107" s="10"/>
    </row>
    <row r="108" spans="1:33" x14ac:dyDescent="0.2">
      <c r="D108" s="10"/>
    </row>
    <row r="109" spans="1:33" x14ac:dyDescent="0.2">
      <c r="D109" s="10"/>
    </row>
    <row r="110" spans="1:33" x14ac:dyDescent="0.2">
      <c r="D110" s="10"/>
    </row>
    <row r="111" spans="1:33" x14ac:dyDescent="0.2">
      <c r="D111" s="10"/>
    </row>
    <row r="112" spans="1:33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92:G96"/>
    <mergeCell ref="A1:G1"/>
    <mergeCell ref="C2:G2"/>
    <mergeCell ref="C3:G3"/>
    <mergeCell ref="C4:G4"/>
    <mergeCell ref="A91:C91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C3" sqref="C3:G3"/>
    </sheetView>
  </sheetViews>
  <sheetFormatPr defaultRowHeight="12.75" outlineLevelRow="1" x14ac:dyDescent="0.2"/>
  <cols>
    <col min="1" max="1" width="3.42578125" customWidth="1"/>
    <col min="2" max="2" width="12.5703125" style="124" customWidth="1"/>
    <col min="3" max="3" width="38.28515625" style="124" customWidth="1"/>
    <col min="4" max="4" width="4.7109375" customWidth="1"/>
    <col min="5" max="5" width="10.5703125" customWidth="1"/>
    <col min="6" max="6" width="9.71093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9" t="s">
        <v>7</v>
      </c>
      <c r="B1" s="259"/>
      <c r="C1" s="259"/>
      <c r="D1" s="259"/>
      <c r="E1" s="259"/>
      <c r="F1" s="259"/>
      <c r="G1" s="259"/>
      <c r="AG1" t="s">
        <v>88</v>
      </c>
    </row>
    <row r="2" spans="1:60" ht="25.15" customHeight="1" x14ac:dyDescent="0.2">
      <c r="A2" s="50" t="s">
        <v>8</v>
      </c>
      <c r="B2" s="49"/>
      <c r="C2" s="260" t="s">
        <v>45</v>
      </c>
      <c r="D2" s="261"/>
      <c r="E2" s="261"/>
      <c r="F2" s="261"/>
      <c r="G2" s="262"/>
      <c r="AG2" t="s">
        <v>89</v>
      </c>
    </row>
    <row r="3" spans="1:60" ht="25.15" customHeight="1" x14ac:dyDescent="0.2">
      <c r="A3" s="50" t="s">
        <v>9</v>
      </c>
      <c r="B3" s="49" t="s">
        <v>44</v>
      </c>
      <c r="C3" s="260" t="s">
        <v>45</v>
      </c>
      <c r="D3" s="261"/>
      <c r="E3" s="261"/>
      <c r="F3" s="261"/>
      <c r="G3" s="262"/>
      <c r="AC3" s="124" t="s">
        <v>89</v>
      </c>
      <c r="AG3" t="s">
        <v>90</v>
      </c>
    </row>
    <row r="4" spans="1:60" ht="25.15" customHeight="1" x14ac:dyDescent="0.2">
      <c r="A4" s="143" t="s">
        <v>10</v>
      </c>
      <c r="B4" s="144" t="s">
        <v>52</v>
      </c>
      <c r="C4" s="263" t="s">
        <v>53</v>
      </c>
      <c r="D4" s="264"/>
      <c r="E4" s="264"/>
      <c r="F4" s="264"/>
      <c r="G4" s="265"/>
      <c r="AG4" t="s">
        <v>91</v>
      </c>
    </row>
    <row r="5" spans="1:60" x14ac:dyDescent="0.2">
      <c r="D5" s="10"/>
    </row>
    <row r="6" spans="1:60" ht="38.25" x14ac:dyDescent="0.2">
      <c r="A6" s="146" t="s">
        <v>92</v>
      </c>
      <c r="B6" s="148" t="s">
        <v>93</v>
      </c>
      <c r="C6" s="148" t="s">
        <v>94</v>
      </c>
      <c r="D6" s="147" t="s">
        <v>95</v>
      </c>
      <c r="E6" s="146" t="s">
        <v>96</v>
      </c>
      <c r="F6" s="145" t="s">
        <v>97</v>
      </c>
      <c r="G6" s="146" t="s">
        <v>31</v>
      </c>
      <c r="H6" s="149" t="s">
        <v>32</v>
      </c>
      <c r="I6" s="149" t="s">
        <v>98</v>
      </c>
      <c r="J6" s="149" t="s">
        <v>33</v>
      </c>
      <c r="K6" s="149" t="s">
        <v>99</v>
      </c>
      <c r="L6" s="149" t="s">
        <v>100</v>
      </c>
      <c r="M6" s="149" t="s">
        <v>101</v>
      </c>
      <c r="N6" s="149" t="s">
        <v>102</v>
      </c>
      <c r="O6" s="149" t="s">
        <v>103</v>
      </c>
      <c r="P6" s="149" t="s">
        <v>104</v>
      </c>
      <c r="Q6" s="149" t="s">
        <v>105</v>
      </c>
      <c r="R6" s="149" t="s">
        <v>106</v>
      </c>
      <c r="S6" s="149" t="s">
        <v>107</v>
      </c>
      <c r="T6" s="149" t="s">
        <v>108</v>
      </c>
      <c r="U6" s="149" t="s">
        <v>109</v>
      </c>
      <c r="V6" s="149" t="s">
        <v>110</v>
      </c>
      <c r="W6" s="149" t="s">
        <v>111</v>
      </c>
      <c r="X6" s="149" t="s">
        <v>112</v>
      </c>
      <c r="Y6" s="149" t="s">
        <v>113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4" t="s">
        <v>114</v>
      </c>
      <c r="B8" s="165" t="s">
        <v>86</v>
      </c>
      <c r="C8" s="183" t="s">
        <v>29</v>
      </c>
      <c r="D8" s="166"/>
      <c r="E8" s="167"/>
      <c r="F8" s="168"/>
      <c r="G8" s="169">
        <f>SUMIF(AG9:AG11,"&lt;&gt;NOR",G9:G11)</f>
        <v>0</v>
      </c>
      <c r="H8" s="163"/>
      <c r="I8" s="163">
        <f>SUM(I9:I11)</f>
        <v>0</v>
      </c>
      <c r="J8" s="163"/>
      <c r="K8" s="163">
        <f>SUM(K9:K11)</f>
        <v>0</v>
      </c>
      <c r="L8" s="163"/>
      <c r="M8" s="163">
        <f>SUM(M9:M11)</f>
        <v>0</v>
      </c>
      <c r="N8" s="162"/>
      <c r="O8" s="162">
        <f>SUM(O9:O11)</f>
        <v>0</v>
      </c>
      <c r="P8" s="162"/>
      <c r="Q8" s="162">
        <f>SUM(Q9:Q11)</f>
        <v>0</v>
      </c>
      <c r="R8" s="163"/>
      <c r="S8" s="163"/>
      <c r="T8" s="163"/>
      <c r="U8" s="163"/>
      <c r="V8" s="163">
        <f>SUM(V9:V11)</f>
        <v>0</v>
      </c>
      <c r="W8" s="163"/>
      <c r="X8" s="163"/>
      <c r="Y8" s="163"/>
      <c r="AG8" t="s">
        <v>115</v>
      </c>
    </row>
    <row r="9" spans="1:60" outlineLevel="1" x14ac:dyDescent="0.2">
      <c r="A9" s="177">
        <v>1</v>
      </c>
      <c r="B9" s="178" t="s">
        <v>436</v>
      </c>
      <c r="C9" s="184" t="s">
        <v>437</v>
      </c>
      <c r="D9" s="179" t="s">
        <v>438</v>
      </c>
      <c r="E9" s="180">
        <v>1</v>
      </c>
      <c r="F9" s="181"/>
      <c r="G9" s="182">
        <f>ROUND(E9*F9,2)</f>
        <v>0</v>
      </c>
      <c r="H9" s="161"/>
      <c r="I9" s="160">
        <f>ROUND(E9*H9,2)</f>
        <v>0</v>
      </c>
      <c r="J9" s="161"/>
      <c r="K9" s="160">
        <f>ROUND(E9*J9,2)</f>
        <v>0</v>
      </c>
      <c r="L9" s="160">
        <v>21</v>
      </c>
      <c r="M9" s="160">
        <f>G9*(1+L9/100)</f>
        <v>0</v>
      </c>
      <c r="N9" s="159">
        <v>0</v>
      </c>
      <c r="O9" s="159">
        <f>ROUND(E9*N9,2)</f>
        <v>0</v>
      </c>
      <c r="P9" s="159">
        <v>0</v>
      </c>
      <c r="Q9" s="159">
        <f>ROUND(E9*P9,2)</f>
        <v>0</v>
      </c>
      <c r="R9" s="160"/>
      <c r="S9" s="160" t="s">
        <v>118</v>
      </c>
      <c r="T9" s="160" t="s">
        <v>119</v>
      </c>
      <c r="U9" s="160">
        <v>0</v>
      </c>
      <c r="V9" s="160">
        <f>ROUND(E9*U9,2)</f>
        <v>0</v>
      </c>
      <c r="W9" s="160"/>
      <c r="X9" s="160" t="s">
        <v>120</v>
      </c>
      <c r="Y9" s="160" t="s">
        <v>121</v>
      </c>
      <c r="Z9" s="150"/>
      <c r="AA9" s="150"/>
      <c r="AB9" s="150"/>
      <c r="AC9" s="150"/>
      <c r="AD9" s="150"/>
      <c r="AE9" s="150"/>
      <c r="AF9" s="150"/>
      <c r="AG9" s="150" t="s">
        <v>151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1" x14ac:dyDescent="0.2">
      <c r="A10" s="177">
        <v>2</v>
      </c>
      <c r="B10" s="178" t="s">
        <v>439</v>
      </c>
      <c r="C10" s="184" t="s">
        <v>440</v>
      </c>
      <c r="D10" s="179" t="s">
        <v>438</v>
      </c>
      <c r="E10" s="180">
        <v>1</v>
      </c>
      <c r="F10" s="181"/>
      <c r="G10" s="182">
        <f>ROUND(E10*F10,2)</f>
        <v>0</v>
      </c>
      <c r="H10" s="161"/>
      <c r="I10" s="160">
        <f>ROUND(E10*H10,2)</f>
        <v>0</v>
      </c>
      <c r="J10" s="161"/>
      <c r="K10" s="160">
        <f>ROUND(E10*J10,2)</f>
        <v>0</v>
      </c>
      <c r="L10" s="160">
        <v>21</v>
      </c>
      <c r="M10" s="160">
        <f>G10*(1+L10/100)</f>
        <v>0</v>
      </c>
      <c r="N10" s="159">
        <v>0</v>
      </c>
      <c r="O10" s="159">
        <f>ROUND(E10*N10,2)</f>
        <v>0</v>
      </c>
      <c r="P10" s="159">
        <v>0</v>
      </c>
      <c r="Q10" s="159">
        <f>ROUND(E10*P10,2)</f>
        <v>0</v>
      </c>
      <c r="R10" s="160"/>
      <c r="S10" s="160" t="s">
        <v>118</v>
      </c>
      <c r="T10" s="160" t="s">
        <v>119</v>
      </c>
      <c r="U10" s="160">
        <v>0</v>
      </c>
      <c r="V10" s="160">
        <f>ROUND(E10*U10,2)</f>
        <v>0</v>
      </c>
      <c r="W10" s="160"/>
      <c r="X10" s="160" t="s">
        <v>120</v>
      </c>
      <c r="Y10" s="160" t="s">
        <v>121</v>
      </c>
      <c r="Z10" s="150"/>
      <c r="AA10" s="150"/>
      <c r="AB10" s="150"/>
      <c r="AC10" s="150"/>
      <c r="AD10" s="150"/>
      <c r="AE10" s="150"/>
      <c r="AF10" s="150"/>
      <c r="AG10" s="150" t="s">
        <v>151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outlineLevel="1" x14ac:dyDescent="0.2">
      <c r="A11" s="177">
        <v>3</v>
      </c>
      <c r="B11" s="178" t="s">
        <v>441</v>
      </c>
      <c r="C11" s="184" t="s">
        <v>442</v>
      </c>
      <c r="D11" s="179" t="s">
        <v>438</v>
      </c>
      <c r="E11" s="180">
        <v>1</v>
      </c>
      <c r="F11" s="181"/>
      <c r="G11" s="182">
        <f>ROUND(E11*F11,2)</f>
        <v>0</v>
      </c>
      <c r="H11" s="161"/>
      <c r="I11" s="160">
        <f>ROUND(E11*H11,2)</f>
        <v>0</v>
      </c>
      <c r="J11" s="161"/>
      <c r="K11" s="160">
        <f>ROUND(E11*J11,2)</f>
        <v>0</v>
      </c>
      <c r="L11" s="160">
        <v>21</v>
      </c>
      <c r="M11" s="160">
        <f>G11*(1+L11/100)</f>
        <v>0</v>
      </c>
      <c r="N11" s="159">
        <v>0</v>
      </c>
      <c r="O11" s="159">
        <f>ROUND(E11*N11,2)</f>
        <v>0</v>
      </c>
      <c r="P11" s="159">
        <v>0</v>
      </c>
      <c r="Q11" s="159">
        <f>ROUND(E11*P11,2)</f>
        <v>0</v>
      </c>
      <c r="R11" s="160"/>
      <c r="S11" s="160" t="s">
        <v>118</v>
      </c>
      <c r="T11" s="160" t="s">
        <v>119</v>
      </c>
      <c r="U11" s="160">
        <v>0</v>
      </c>
      <c r="V11" s="160">
        <f>ROUND(E11*U11,2)</f>
        <v>0</v>
      </c>
      <c r="W11" s="160"/>
      <c r="X11" s="160" t="s">
        <v>120</v>
      </c>
      <c r="Y11" s="160" t="s">
        <v>121</v>
      </c>
      <c r="Z11" s="150"/>
      <c r="AA11" s="150"/>
      <c r="AB11" s="150"/>
      <c r="AC11" s="150"/>
      <c r="AD11" s="150"/>
      <c r="AE11" s="150"/>
      <c r="AF11" s="150"/>
      <c r="AG11" s="150" t="s">
        <v>151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x14ac:dyDescent="0.2">
      <c r="A12" s="164" t="s">
        <v>114</v>
      </c>
      <c r="B12" s="165" t="s">
        <v>87</v>
      </c>
      <c r="C12" s="183" t="s">
        <v>30</v>
      </c>
      <c r="D12" s="166"/>
      <c r="E12" s="167"/>
      <c r="F12" s="168"/>
      <c r="G12" s="169">
        <f>SUMIF(AG13:AG16,"&lt;&gt;NOR",G13:G16)</f>
        <v>0</v>
      </c>
      <c r="H12" s="163"/>
      <c r="I12" s="163">
        <f>SUM(I13:I16)</f>
        <v>0</v>
      </c>
      <c r="J12" s="163"/>
      <c r="K12" s="163">
        <f>SUM(K13:K16)</f>
        <v>0</v>
      </c>
      <c r="L12" s="163"/>
      <c r="M12" s="163">
        <f>SUM(M13:M16)</f>
        <v>0</v>
      </c>
      <c r="N12" s="162"/>
      <c r="O12" s="162">
        <f>SUM(O13:O16)</f>
        <v>0</v>
      </c>
      <c r="P12" s="162"/>
      <c r="Q12" s="162">
        <f>SUM(Q13:Q16)</f>
        <v>0</v>
      </c>
      <c r="R12" s="163"/>
      <c r="S12" s="163"/>
      <c r="T12" s="163"/>
      <c r="U12" s="163"/>
      <c r="V12" s="163">
        <f>SUM(V13:V16)</f>
        <v>0</v>
      </c>
      <c r="W12" s="163"/>
      <c r="X12" s="163"/>
      <c r="Y12" s="163"/>
      <c r="AG12" t="s">
        <v>115</v>
      </c>
    </row>
    <row r="13" spans="1:60" outlineLevel="1" x14ac:dyDescent="0.2">
      <c r="A13" s="177">
        <v>4</v>
      </c>
      <c r="B13" s="178" t="s">
        <v>443</v>
      </c>
      <c r="C13" s="184" t="s">
        <v>444</v>
      </c>
      <c r="D13" s="179" t="s">
        <v>445</v>
      </c>
      <c r="E13" s="180">
        <v>1</v>
      </c>
      <c r="F13" s="181"/>
      <c r="G13" s="182">
        <f>ROUND(E13*F13,2)</f>
        <v>0</v>
      </c>
      <c r="H13" s="161"/>
      <c r="I13" s="160">
        <f>ROUND(E13*H13,2)</f>
        <v>0</v>
      </c>
      <c r="J13" s="161"/>
      <c r="K13" s="160">
        <f>ROUND(E13*J13,2)</f>
        <v>0</v>
      </c>
      <c r="L13" s="160">
        <v>21</v>
      </c>
      <c r="M13" s="160">
        <f>G13*(1+L13/100)</f>
        <v>0</v>
      </c>
      <c r="N13" s="159">
        <v>0</v>
      </c>
      <c r="O13" s="159">
        <f>ROUND(E13*N13,2)</f>
        <v>0</v>
      </c>
      <c r="P13" s="159">
        <v>0</v>
      </c>
      <c r="Q13" s="159">
        <f>ROUND(E13*P13,2)</f>
        <v>0</v>
      </c>
      <c r="R13" s="160"/>
      <c r="S13" s="160" t="s">
        <v>118</v>
      </c>
      <c r="T13" s="160" t="s">
        <v>119</v>
      </c>
      <c r="U13" s="160">
        <v>0</v>
      </c>
      <c r="V13" s="160">
        <f>ROUND(E13*U13,2)</f>
        <v>0</v>
      </c>
      <c r="W13" s="160"/>
      <c r="X13" s="160" t="s">
        <v>120</v>
      </c>
      <c r="Y13" s="160" t="s">
        <v>121</v>
      </c>
      <c r="Z13" s="150"/>
      <c r="AA13" s="150"/>
      <c r="AB13" s="150"/>
      <c r="AC13" s="150"/>
      <c r="AD13" s="150"/>
      <c r="AE13" s="150"/>
      <c r="AF13" s="150"/>
      <c r="AG13" s="150" t="s">
        <v>151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1" x14ac:dyDescent="0.2">
      <c r="A14" s="177">
        <v>5</v>
      </c>
      <c r="B14" s="178" t="s">
        <v>446</v>
      </c>
      <c r="C14" s="184" t="s">
        <v>447</v>
      </c>
      <c r="D14" s="179" t="s">
        <v>438</v>
      </c>
      <c r="E14" s="180">
        <v>1</v>
      </c>
      <c r="F14" s="181"/>
      <c r="G14" s="182">
        <f>ROUND(E14*F14,2)</f>
        <v>0</v>
      </c>
      <c r="H14" s="161"/>
      <c r="I14" s="160">
        <f>ROUND(E14*H14,2)</f>
        <v>0</v>
      </c>
      <c r="J14" s="161"/>
      <c r="K14" s="160">
        <f>ROUND(E14*J14,2)</f>
        <v>0</v>
      </c>
      <c r="L14" s="160">
        <v>21</v>
      </c>
      <c r="M14" s="160">
        <f>G14*(1+L14/100)</f>
        <v>0</v>
      </c>
      <c r="N14" s="159">
        <v>0</v>
      </c>
      <c r="O14" s="159">
        <f>ROUND(E14*N14,2)</f>
        <v>0</v>
      </c>
      <c r="P14" s="159">
        <v>0</v>
      </c>
      <c r="Q14" s="159">
        <f>ROUND(E14*P14,2)</f>
        <v>0</v>
      </c>
      <c r="R14" s="160"/>
      <c r="S14" s="160" t="s">
        <v>118</v>
      </c>
      <c r="T14" s="160" t="s">
        <v>119</v>
      </c>
      <c r="U14" s="160">
        <v>0</v>
      </c>
      <c r="V14" s="160">
        <f>ROUND(E14*U14,2)</f>
        <v>0</v>
      </c>
      <c r="W14" s="160"/>
      <c r="X14" s="160" t="s">
        <v>120</v>
      </c>
      <c r="Y14" s="160" t="s">
        <v>121</v>
      </c>
      <c r="Z14" s="150"/>
      <c r="AA14" s="150"/>
      <c r="AB14" s="150"/>
      <c r="AC14" s="150"/>
      <c r="AD14" s="150"/>
      <c r="AE14" s="150"/>
      <c r="AF14" s="150"/>
      <c r="AG14" s="150" t="s">
        <v>151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1" x14ac:dyDescent="0.2">
      <c r="A15" s="177">
        <v>6</v>
      </c>
      <c r="B15" s="178" t="s">
        <v>448</v>
      </c>
      <c r="C15" s="184" t="s">
        <v>449</v>
      </c>
      <c r="D15" s="179" t="s">
        <v>438</v>
      </c>
      <c r="E15" s="180">
        <v>1</v>
      </c>
      <c r="F15" s="181"/>
      <c r="G15" s="182">
        <f>ROUND(E15*F15,2)</f>
        <v>0</v>
      </c>
      <c r="H15" s="161"/>
      <c r="I15" s="160">
        <f>ROUND(E15*H15,2)</f>
        <v>0</v>
      </c>
      <c r="J15" s="161"/>
      <c r="K15" s="160">
        <f>ROUND(E15*J15,2)</f>
        <v>0</v>
      </c>
      <c r="L15" s="160">
        <v>21</v>
      </c>
      <c r="M15" s="160">
        <f>G15*(1+L15/100)</f>
        <v>0</v>
      </c>
      <c r="N15" s="159">
        <v>0</v>
      </c>
      <c r="O15" s="159">
        <f>ROUND(E15*N15,2)</f>
        <v>0</v>
      </c>
      <c r="P15" s="159">
        <v>0</v>
      </c>
      <c r="Q15" s="159">
        <f>ROUND(E15*P15,2)</f>
        <v>0</v>
      </c>
      <c r="R15" s="160"/>
      <c r="S15" s="160" t="s">
        <v>118</v>
      </c>
      <c r="T15" s="160" t="s">
        <v>119</v>
      </c>
      <c r="U15" s="160">
        <v>0</v>
      </c>
      <c r="V15" s="160">
        <f>ROUND(E15*U15,2)</f>
        <v>0</v>
      </c>
      <c r="W15" s="160"/>
      <c r="X15" s="160" t="s">
        <v>120</v>
      </c>
      <c r="Y15" s="160" t="s">
        <v>121</v>
      </c>
      <c r="Z15" s="150"/>
      <c r="AA15" s="150"/>
      <c r="AB15" s="150"/>
      <c r="AC15" s="150"/>
      <c r="AD15" s="150"/>
      <c r="AE15" s="150"/>
      <c r="AF15" s="150"/>
      <c r="AG15" s="150" t="s">
        <v>151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1" x14ac:dyDescent="0.2">
      <c r="A16" s="171">
        <v>7</v>
      </c>
      <c r="B16" s="172" t="s">
        <v>450</v>
      </c>
      <c r="C16" s="185" t="s">
        <v>451</v>
      </c>
      <c r="D16" s="173" t="s">
        <v>438</v>
      </c>
      <c r="E16" s="174">
        <v>1</v>
      </c>
      <c r="F16" s="175"/>
      <c r="G16" s="176">
        <f>ROUND(E16*F16,2)</f>
        <v>0</v>
      </c>
      <c r="H16" s="161"/>
      <c r="I16" s="160">
        <f>ROUND(E16*H16,2)</f>
        <v>0</v>
      </c>
      <c r="J16" s="161"/>
      <c r="K16" s="160">
        <f>ROUND(E16*J16,2)</f>
        <v>0</v>
      </c>
      <c r="L16" s="160">
        <v>21</v>
      </c>
      <c r="M16" s="160">
        <f>G16*(1+L16/100)</f>
        <v>0</v>
      </c>
      <c r="N16" s="159">
        <v>0</v>
      </c>
      <c r="O16" s="159">
        <f>ROUND(E16*N16,2)</f>
        <v>0</v>
      </c>
      <c r="P16" s="159">
        <v>0</v>
      </c>
      <c r="Q16" s="159">
        <f>ROUND(E16*P16,2)</f>
        <v>0</v>
      </c>
      <c r="R16" s="160"/>
      <c r="S16" s="160" t="s">
        <v>118</v>
      </c>
      <c r="T16" s="160" t="s">
        <v>119</v>
      </c>
      <c r="U16" s="160">
        <v>0</v>
      </c>
      <c r="V16" s="160">
        <f>ROUND(E16*U16,2)</f>
        <v>0</v>
      </c>
      <c r="W16" s="160"/>
      <c r="X16" s="160" t="s">
        <v>120</v>
      </c>
      <c r="Y16" s="160" t="s">
        <v>121</v>
      </c>
      <c r="Z16" s="150"/>
      <c r="AA16" s="150"/>
      <c r="AB16" s="150"/>
      <c r="AC16" s="150"/>
      <c r="AD16" s="150"/>
      <c r="AE16" s="150"/>
      <c r="AF16" s="150"/>
      <c r="AG16" s="150" t="s">
        <v>151</v>
      </c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33" x14ac:dyDescent="0.2">
      <c r="A17" s="3"/>
      <c r="B17" s="4"/>
      <c r="C17" s="186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AE17">
        <v>12</v>
      </c>
      <c r="AF17">
        <v>21</v>
      </c>
      <c r="AG17" t="s">
        <v>100</v>
      </c>
    </row>
    <row r="18" spans="1:33" x14ac:dyDescent="0.2">
      <c r="A18" s="153"/>
      <c r="B18" s="154" t="s">
        <v>31</v>
      </c>
      <c r="C18" s="187"/>
      <c r="D18" s="155"/>
      <c r="E18" s="156"/>
      <c r="F18" s="156"/>
      <c r="G18" s="170">
        <f>G8+G12</f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E18">
        <f>SUMIF(L7:L16,AE17,G7:G16)</f>
        <v>0</v>
      </c>
      <c r="AF18">
        <f>SUMIF(L7:L16,AF17,G7:G16)</f>
        <v>0</v>
      </c>
      <c r="AG18" t="s">
        <v>158</v>
      </c>
    </row>
    <row r="19" spans="1:33" x14ac:dyDescent="0.2">
      <c r="A19" s="3"/>
      <c r="B19" s="4"/>
      <c r="C19" s="186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3" x14ac:dyDescent="0.2">
      <c r="A20" s="3"/>
      <c r="B20" s="4"/>
      <c r="C20" s="186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33" x14ac:dyDescent="0.2">
      <c r="A21" s="266" t="s">
        <v>159</v>
      </c>
      <c r="B21" s="266"/>
      <c r="C21" s="267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33" x14ac:dyDescent="0.2">
      <c r="A22" s="247"/>
      <c r="B22" s="248"/>
      <c r="C22" s="249"/>
      <c r="D22" s="248"/>
      <c r="E22" s="248"/>
      <c r="F22" s="248"/>
      <c r="G22" s="25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G22" t="s">
        <v>160</v>
      </c>
    </row>
    <row r="23" spans="1:33" x14ac:dyDescent="0.2">
      <c r="A23" s="251"/>
      <c r="B23" s="252"/>
      <c r="C23" s="253"/>
      <c r="D23" s="252"/>
      <c r="E23" s="252"/>
      <c r="F23" s="252"/>
      <c r="G23" s="25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33" x14ac:dyDescent="0.2">
      <c r="A24" s="251"/>
      <c r="B24" s="252"/>
      <c r="C24" s="253"/>
      <c r="D24" s="252"/>
      <c r="E24" s="252"/>
      <c r="F24" s="252"/>
      <c r="G24" s="25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33" x14ac:dyDescent="0.2">
      <c r="A25" s="251"/>
      <c r="B25" s="252"/>
      <c r="C25" s="253"/>
      <c r="D25" s="252"/>
      <c r="E25" s="252"/>
      <c r="F25" s="252"/>
      <c r="G25" s="25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33" x14ac:dyDescent="0.2">
      <c r="A26" s="255"/>
      <c r="B26" s="256"/>
      <c r="C26" s="257"/>
      <c r="D26" s="256"/>
      <c r="E26" s="256"/>
      <c r="F26" s="256"/>
      <c r="G26" s="258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33" x14ac:dyDescent="0.2">
      <c r="A27" s="3"/>
      <c r="B27" s="4"/>
      <c r="C27" s="186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33" x14ac:dyDescent="0.2">
      <c r="C28" s="188"/>
      <c r="D28" s="10"/>
      <c r="AG28" t="s">
        <v>161</v>
      </c>
    </row>
    <row r="29" spans="1:33" x14ac:dyDescent="0.2">
      <c r="D29" s="10"/>
    </row>
    <row r="30" spans="1:33" x14ac:dyDescent="0.2">
      <c r="D30" s="10"/>
    </row>
    <row r="31" spans="1:33" x14ac:dyDescent="0.2">
      <c r="D31" s="10"/>
    </row>
    <row r="32" spans="1:33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22:G26"/>
    <mergeCell ref="A1:G1"/>
    <mergeCell ref="C2:G2"/>
    <mergeCell ref="C3:G3"/>
    <mergeCell ref="C4:G4"/>
    <mergeCell ref="A21:C21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103 103-01 Pol</vt:lpstr>
      <vt:lpstr>103 103-02 Pol</vt:lpstr>
      <vt:lpstr>103 103-03 Pol</vt:lpstr>
      <vt:lpstr>103 VRN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'103 103-01 Pol'!Názvy_tisku</vt:lpstr>
      <vt:lpstr>'103 103-02 Pol'!Názvy_tisku</vt:lpstr>
      <vt:lpstr>'103 103-03 Pol'!Názvy_tisku</vt:lpstr>
      <vt:lpstr>'103 VRN Pol'!Názvy_tisku</vt:lpstr>
      <vt:lpstr>oadresa</vt:lpstr>
      <vt:lpstr>Stavba!Objednatel</vt:lpstr>
      <vt:lpstr>Stavba!Objekt</vt:lpstr>
      <vt:lpstr>'103 103-01 Pol'!Oblast_tisku</vt:lpstr>
      <vt:lpstr>'103 103-02 Pol'!Oblast_tisku</vt:lpstr>
      <vt:lpstr>'103 103-03 Pol'!Oblast_tisku</vt:lpstr>
      <vt:lpstr>'103 VRN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Pomykal</dc:creator>
  <cp:lastModifiedBy>Kostrhún Bohumil Ing.</cp:lastModifiedBy>
  <cp:lastPrinted>2019-03-19T12:27:02Z</cp:lastPrinted>
  <dcterms:created xsi:type="dcterms:W3CDTF">2009-04-08T07:15:50Z</dcterms:created>
  <dcterms:modified xsi:type="dcterms:W3CDTF">2025-05-23T05:08:46Z</dcterms:modified>
</cp:coreProperties>
</file>