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rajka\Desktop\Prajka - rozpočty\JÁ\Stránský\BV - DŠ\aktualizace 2025.1\kompletní předěláníé\"/>
    </mc:Choice>
  </mc:AlternateContent>
  <bookViews>
    <workbookView xWindow="0" yWindow="0" windowWidth="0" windowHeight="0"/>
  </bookViews>
  <sheets>
    <sheet name="Rekapitulace stavby" sheetId="1" r:id="rId1"/>
    <sheet name="IS0017 - Budova Domu škol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'IS0017 - Budova Domu škol...'!$C$124:$K$290</definedName>
    <definedName name="_xlnm.Print_Area" localSheetId="1">'IS0017 - Budova Domu škol...'!$C$114:$K$290</definedName>
    <definedName name="_xlnm.Print_Titles" localSheetId="1">'IS0017 - Budova Domu škol...'!$124:$124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89"/>
  <c r="BH289"/>
  <c r="BG289"/>
  <c r="BF289"/>
  <c r="T289"/>
  <c r="T288"/>
  <c r="R289"/>
  <c r="R288"/>
  <c r="P289"/>
  <c r="P288"/>
  <c r="BI286"/>
  <c r="BH286"/>
  <c r="BG286"/>
  <c r="BF286"/>
  <c r="T286"/>
  <c r="R286"/>
  <c r="P286"/>
  <c r="BI278"/>
  <c r="BH278"/>
  <c r="BG278"/>
  <c r="BF278"/>
  <c r="T278"/>
  <c r="R278"/>
  <c r="P278"/>
  <c r="BI276"/>
  <c r="BH276"/>
  <c r="BG276"/>
  <c r="BF276"/>
  <c r="T276"/>
  <c r="T275"/>
  <c r="R276"/>
  <c r="R275"/>
  <c r="P276"/>
  <c r="P275"/>
  <c r="BI273"/>
  <c r="BH273"/>
  <c r="BG273"/>
  <c r="BF273"/>
  <c r="T273"/>
  <c r="R273"/>
  <c r="P273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6"/>
  <c r="BH236"/>
  <c r="BG236"/>
  <c r="BF236"/>
  <c r="T236"/>
  <c r="R236"/>
  <c r="P236"/>
  <c r="BI233"/>
  <c r="BH233"/>
  <c r="BG233"/>
  <c r="BF233"/>
  <c r="T233"/>
  <c r="R233"/>
  <c r="P233"/>
  <c r="BI230"/>
  <c r="BH230"/>
  <c r="BG230"/>
  <c r="BF230"/>
  <c r="T230"/>
  <c r="R230"/>
  <c r="P230"/>
  <c r="BI225"/>
  <c r="BH225"/>
  <c r="BG225"/>
  <c r="BF225"/>
  <c r="T225"/>
  <c r="R225"/>
  <c r="P225"/>
  <c r="BI223"/>
  <c r="BH223"/>
  <c r="BG223"/>
  <c r="BF223"/>
  <c r="T223"/>
  <c r="R223"/>
  <c r="P223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08"/>
  <c r="BH208"/>
  <c r="BG208"/>
  <c r="BF208"/>
  <c r="T208"/>
  <c r="T207"/>
  <c r="R208"/>
  <c r="R207"/>
  <c r="P208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6"/>
  <c r="BH186"/>
  <c r="BG186"/>
  <c r="BF186"/>
  <c r="T186"/>
  <c r="R186"/>
  <c r="P186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5"/>
  <c r="BH155"/>
  <c r="BG155"/>
  <c r="BF155"/>
  <c r="T155"/>
  <c r="R155"/>
  <c r="P155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J122"/>
  <c r="J121"/>
  <c r="F121"/>
  <c r="F119"/>
  <c r="E117"/>
  <c r="J90"/>
  <c r="J89"/>
  <c r="F89"/>
  <c r="F87"/>
  <c r="E85"/>
  <c r="J16"/>
  <c r="E16"/>
  <c r="F122"/>
  <c r="J15"/>
  <c r="J10"/>
  <c r="J119"/>
  <c i="1" r="L90"/>
  <c r="AM90"/>
  <c r="AM89"/>
  <c r="L89"/>
  <c r="AM87"/>
  <c r="L87"/>
  <c r="L85"/>
  <c r="L84"/>
  <c i="2" r="J263"/>
  <c r="BK248"/>
  <c r="J216"/>
  <c r="J202"/>
  <c r="BK175"/>
  <c r="J164"/>
  <c r="BK135"/>
  <c r="J273"/>
  <c r="J256"/>
  <c r="BK253"/>
  <c r="BK246"/>
  <c r="BK233"/>
  <c r="J168"/>
  <c r="BK134"/>
  <c r="J271"/>
  <c r="J244"/>
  <c r="J225"/>
  <c r="J200"/>
  <c r="BK186"/>
  <c r="BK171"/>
  <c r="J145"/>
  <c r="BK273"/>
  <c r="BK261"/>
  <c r="BK225"/>
  <c r="BK212"/>
  <c r="J189"/>
  <c r="BK168"/>
  <c r="BK142"/>
  <c r="BK256"/>
  <c r="J253"/>
  <c r="J246"/>
  <c r="BK218"/>
  <c r="BK200"/>
  <c r="BK170"/>
  <c r="J148"/>
  <c r="J134"/>
  <c r="BK271"/>
  <c r="J258"/>
  <c r="J250"/>
  <c r="BK236"/>
  <c r="J180"/>
  <c r="J136"/>
  <c r="BK278"/>
  <c r="BK267"/>
  <c r="J233"/>
  <c r="BK208"/>
  <c r="J198"/>
  <c r="J175"/>
  <c r="J161"/>
  <c r="J131"/>
  <c r="J289"/>
  <c r="BK263"/>
  <c r="J241"/>
  <c r="J223"/>
  <c r="J192"/>
  <c r="J171"/>
  <c r="BK148"/>
  <c r="BK286"/>
  <c r="BK252"/>
  <c r="BK241"/>
  <c r="J212"/>
  <c r="BK198"/>
  <c r="J174"/>
  <c r="J155"/>
  <c r="BK131"/>
  <c r="J286"/>
  <c r="J267"/>
  <c r="BK255"/>
  <c r="J252"/>
  <c r="J239"/>
  <c r="J208"/>
  <c r="BK155"/>
  <c r="BK128"/>
  <c r="J269"/>
  <c r="BK230"/>
  <c r="BK205"/>
  <c r="J195"/>
  <c r="BK180"/>
  <c r="BK167"/>
  <c r="BK136"/>
  <c r="BK276"/>
  <c r="J265"/>
  <c r="BK239"/>
  <c r="BK195"/>
  <c r="J177"/>
  <c r="BK161"/>
  <c r="BK258"/>
  <c r="BK250"/>
  <c r="J230"/>
  <c r="J205"/>
  <c r="BK189"/>
  <c r="J167"/>
  <c r="BK145"/>
  <c i="1" r="AS94"/>
  <c i="2" r="J278"/>
  <c r="BK265"/>
  <c r="J255"/>
  <c r="J248"/>
  <c r="BK223"/>
  <c r="BK174"/>
  <c r="J135"/>
  <c r="J276"/>
  <c r="J261"/>
  <c r="BK216"/>
  <c r="BK202"/>
  <c r="BK192"/>
  <c r="BK177"/>
  <c r="J170"/>
  <c r="J142"/>
  <c r="BK289"/>
  <c r="BK269"/>
  <c r="BK244"/>
  <c r="J236"/>
  <c r="J218"/>
  <c r="J186"/>
  <c r="BK164"/>
  <c r="J128"/>
  <c l="1" r="P127"/>
  <c r="T127"/>
  <c r="R141"/>
  <c r="P176"/>
  <c r="BK197"/>
  <c r="J197"/>
  <c r="J99"/>
  <c r="T197"/>
  <c r="P211"/>
  <c r="T211"/>
  <c r="BK217"/>
  <c r="J217"/>
  <c r="J103"/>
  <c r="P217"/>
  <c r="R217"/>
  <c r="T217"/>
  <c r="R224"/>
  <c r="BK127"/>
  <c r="R127"/>
  <c r="T141"/>
  <c r="R176"/>
  <c r="P197"/>
  <c r="P224"/>
  <c r="BK141"/>
  <c r="J141"/>
  <c r="J97"/>
  <c r="P141"/>
  <c r="BK176"/>
  <c r="J176"/>
  <c r="J98"/>
  <c r="T176"/>
  <c r="R197"/>
  <c r="BK211"/>
  <c r="J211"/>
  <c r="J102"/>
  <c r="R211"/>
  <c r="BK224"/>
  <c r="J224"/>
  <c r="J104"/>
  <c r="T224"/>
  <c r="BK277"/>
  <c r="J277"/>
  <c r="J106"/>
  <c r="P277"/>
  <c r="R277"/>
  <c r="T277"/>
  <c r="BK207"/>
  <c r="J207"/>
  <c r="J100"/>
  <c r="BK275"/>
  <c r="J275"/>
  <c r="J105"/>
  <c r="BK288"/>
  <c r="J288"/>
  <c r="J107"/>
  <c r="F90"/>
  <c r="BE128"/>
  <c r="BE131"/>
  <c r="BE135"/>
  <c r="BE168"/>
  <c r="BE171"/>
  <c r="BE174"/>
  <c r="BE177"/>
  <c r="BE198"/>
  <c r="BE202"/>
  <c r="BE263"/>
  <c r="BE276"/>
  <c r="BE278"/>
  <c r="BE289"/>
  <c r="BE134"/>
  <c r="BE148"/>
  <c r="BE161"/>
  <c r="BE167"/>
  <c r="BE180"/>
  <c r="BE216"/>
  <c r="BE236"/>
  <c r="BE239"/>
  <c r="BE244"/>
  <c r="BE246"/>
  <c r="BE250"/>
  <c r="BE256"/>
  <c r="BE271"/>
  <c r="BE136"/>
  <c r="BE142"/>
  <c r="BE164"/>
  <c r="BE170"/>
  <c r="BE192"/>
  <c r="BE195"/>
  <c r="BE200"/>
  <c r="BE208"/>
  <c r="BE225"/>
  <c r="BE241"/>
  <c r="BE253"/>
  <c r="BE258"/>
  <c r="BE261"/>
  <c r="BE265"/>
  <c r="BE269"/>
  <c r="BE273"/>
  <c r="J87"/>
  <c r="BE145"/>
  <c r="BE155"/>
  <c r="BE175"/>
  <c r="BE186"/>
  <c r="BE189"/>
  <c r="BE205"/>
  <c r="BE212"/>
  <c r="BE218"/>
  <c r="BE223"/>
  <c r="BE230"/>
  <c r="BE233"/>
  <c r="BE248"/>
  <c r="BE252"/>
  <c r="BE255"/>
  <c r="BE267"/>
  <c r="BE286"/>
  <c r="J32"/>
  <c i="1" r="AW95"/>
  <c i="2" r="F32"/>
  <c i="1" r="BA95"/>
  <c r="BA94"/>
  <c r="W30"/>
  <c i="2" r="F34"/>
  <c i="1" r="BC95"/>
  <c r="BC94"/>
  <c r="AY94"/>
  <c i="2" r="F33"/>
  <c i="1" r="BB95"/>
  <c r="BB94"/>
  <c r="AX94"/>
  <c i="2" r="F35"/>
  <c i="1" r="BD95"/>
  <c r="BD94"/>
  <c r="W33"/>
  <c i="2" l="1" r="R210"/>
  <c r="R126"/>
  <c r="R125"/>
  <c r="BK126"/>
  <c r="J126"/>
  <c r="J95"/>
  <c r="P210"/>
  <c r="T126"/>
  <c r="T210"/>
  <c r="P126"/>
  <c r="P125"/>
  <c i="1" r="AU95"/>
  <c i="2" r="BK210"/>
  <c r="J210"/>
  <c r="J101"/>
  <c r="J127"/>
  <c r="J96"/>
  <c i="1" r="AU94"/>
  <c r="AW94"/>
  <c r="AK30"/>
  <c r="W31"/>
  <c i="2" r="J31"/>
  <c i="1" r="AV95"/>
  <c r="AT95"/>
  <c i="2" r="F31"/>
  <c i="1" r="AZ95"/>
  <c r="AZ94"/>
  <c r="AV94"/>
  <c r="AK29"/>
  <c r="W32"/>
  <c i="2" l="1" r="T125"/>
  <c r="BK125"/>
  <c r="J125"/>
  <c r="J94"/>
  <c i="1" r="W29"/>
  <c r="AT94"/>
  <c i="2" l="1" r="J28"/>
  <c i="1" r="AG95"/>
  <c r="AG94"/>
  <c r="AK26"/>
  <c r="AK35"/>
  <c l="1" r="AN94"/>
  <c i="2" r="J37"/>
  <c i="1"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<sst xmlns="http://schemas.openxmlformats.org/spreadsheetml/2006/main">
  <si>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</si>
  <si>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</si>
  <si>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</si>
  <si>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</si>
  <si>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</si>
  <si>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{df2b092f-8e9f-454c-a438-5ec309c13739}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</si>
  <si>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</si>
  <si>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</si>
  <si>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</si>
  <si>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</si>
  <si>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</si>
  <si>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</si>
  <si>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</si>
  <si>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</si>
  <si>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IS0017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</si>
  <si>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</si>
  <si>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</si>
  <si>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Budova Domu školství v Břeclavi, změna využití stávajících prostor</t>
  </si>
  <si>
    <t>KSO:</t>
  </si>
  <si>
    <t>CC-CZ:</t>
  </si>
  <si>
    <t>Místo:</t>
  </si>
  <si>
    <t xml:space="preserve"> </t>
  </si>
  <si>
    <t>Datum:</t>
  </si>
  <si>
    <t>24. 3. 2025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</si>
  <si>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</si>
  <si>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</si>
  <si>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</si>
  <si>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</si>
  <si>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</si>
  <si>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</si>
  <si>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</si>
  <si>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</si>
  <si>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</si>
  <si>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</si>
  <si>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</si>
  <si>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</si>
  <si>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</si>
  <si>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</si>
  <si>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</si>
  <si>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</si>
  <si>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</si>
  <si>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</si>
  <si>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</si>
  <si>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</si>
  <si>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</si>
  <si>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</si>
  <si>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</si>
  <si>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</si>
  <si>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</si>
  <si>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</si>
  <si>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</si>
  <si>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</si>
  <si>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</si>
  <si>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</si>
  <si>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</si>
  <si>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</si>
  <si>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</si>
  <si>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</si>
  <si>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</si>
  <si>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</si>
  <si>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</si>
  <si>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</si>
  <si>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</si>
  <si>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</si>
  <si>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</si>
  <si>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</si>
  <si>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</si>
  <si>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</si>
  <si>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</si>
  <si>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</si>
  <si>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</si>
  <si>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</si>
  <si>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</si>
  <si>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</si>
  <si>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</si>
  <si>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</si>
  <si>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</si>
  <si>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</si>
  <si>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</si>
  <si>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</si>
  <si>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</si>
  <si>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</si>
  <si>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</si>
  <si>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</si>
  <si>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</si>
  <si>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</si>
  <si>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</si>
  <si>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</si>
  <si>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</si>
  <si>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</si>
  <si>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</si>
  <si>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</si>
  <si>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</si>
  <si>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</si>
  <si>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751 - Vzduchotechnika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</si>
  <si>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</si>
  <si>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</si>
  <si>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</si>
  <si>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</si>
  <si>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</si>
  <si>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</si>
  <si>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</si>
  <si>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</si>
  <si>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</si>
  <si>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</si>
  <si>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</si>
  <si>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</si>
  <si>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</si>
  <si>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</si>
  <si>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</si>
  <si>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</si>
  <si>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</si>
  <si>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</si>
  <si>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</si>
  <si>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</si>
  <si>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</si>
  <si>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</si>
  <si>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</si>
  <si>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</si>
  <si>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311272221</t>
  </si>
  <si>
    <t>Zdivo z pórobetonových tvárnic na pero a drážku do P2 do 450 kg/m3 na tenkovrstvou maltu tl 300 mm</t>
  </si>
  <si>
    <t>m2</t>
  </si>
  <si>
    <t>CS ÚRS 2025 01</t>
  </si>
  <si>
    <t>4</t>
  </si>
  <si>
    <t>683261262</t>
  </si>
  <si>
    <t>Online PSC</t>
  </si>
  <si>
    <t>https://podminky.urs.cz/item/CS_URS_2025_01/311272221</t>
  </si>
  <si>
    <t>VV</t>
  </si>
  <si>
    <t>"změna dveří R01"3*3,05-(2,25*2,22)</t>
  </si>
  <si>
    <t>317121351</t>
  </si>
  <si>
    <t>Montáž ŽB překladů prefabrikovaných do rýh světlosti otvoru přes 1800 do 2400 mm</t>
  </si>
  <si>
    <t>kus</t>
  </si>
  <si>
    <t>1134013510</t>
  </si>
  <si>
    <t>https://podminky.urs.cz/item/CS_URS_2025_01/317121351</t>
  </si>
  <si>
    <t>"změna dveří R01"3</t>
  </si>
  <si>
    <t>M</t>
  </si>
  <si>
    <t>PFB.4020008</t>
  </si>
  <si>
    <t>Překlad 140/140 mm vylehčený RZP 209/14/14 V</t>
  </si>
  <si>
    <t>8</t>
  </si>
  <si>
    <t>-402351496</t>
  </si>
  <si>
    <t>59321213</t>
  </si>
  <si>
    <t>překlad železobetonový RZP vylehčený 2390x140x140mm</t>
  </si>
  <si>
    <t>-318203595</t>
  </si>
  <si>
    <t>5</t>
  </si>
  <si>
    <t>342272245</t>
  </si>
  <si>
    <t>Příčka z pórobetonových hladkých tvárnic na tenkovrstvou maltu tl 150 mm</t>
  </si>
  <si>
    <t>-369513039</t>
  </si>
  <si>
    <t>https://podminky.urs.cz/item/CS_URS_2025_01/342272245</t>
  </si>
  <si>
    <t>"přizdění"2,2*0,9</t>
  </si>
  <si>
    <t>"změna dveří R01"2,7*2,65-(1,55*2,02)</t>
  </si>
  <si>
    <t>Součet</t>
  </si>
  <si>
    <t>6</t>
  </si>
  <si>
    <t>Úpravy povrchů, podlahy a osazování výplní</t>
  </si>
  <si>
    <t>612131121</t>
  </si>
  <si>
    <t>Penetrační disperzní nátěr vnitřních stěn nanášený ručně</t>
  </si>
  <si>
    <t>1569185539</t>
  </si>
  <si>
    <t>https://podminky.urs.cz/item/CS_URS_2025_01/612131121</t>
  </si>
  <si>
    <t>"přizdění dveří"2*(2,2*0,5)</t>
  </si>
  <si>
    <t>7</t>
  </si>
  <si>
    <t>612142001</t>
  </si>
  <si>
    <t>Potažení vnitřních stěn sklovláknitým pletivem vtlačeným do tenkovrstvé hmoty</t>
  </si>
  <si>
    <t>-618489877</t>
  </si>
  <si>
    <t>https://podminky.urs.cz/item/CS_URS_2025_01/612142001</t>
  </si>
  <si>
    <t>612321121</t>
  </si>
  <si>
    <t>Vápenocementová omítka hladká jednovrstvá vnitřních stěn nanášená ručně</t>
  </si>
  <si>
    <t>-1798085240</t>
  </si>
  <si>
    <t>https://podminky.urs.cz/item/CS_URS_2025_01/612321121</t>
  </si>
  <si>
    <t>"změna dveří R01"(3*3,05-(2,25*2,22))*2</t>
  </si>
  <si>
    <t>"změna dveří R01"(2,7*2,65-(1,55*2,02))*2</t>
  </si>
  <si>
    <t>"zapravení po překladu"1</t>
  </si>
  <si>
    <t>9</t>
  </si>
  <si>
    <t>612331111</t>
  </si>
  <si>
    <t>Cementová omítka hrubá jednovrstvá zatřená vnitřních stěn nanášená ručně</t>
  </si>
  <si>
    <t>-618985537</t>
  </si>
  <si>
    <t>https://podminky.urs.cz/item/CS_URS_2025_01/612331111</t>
  </si>
  <si>
    <t>10</t>
  </si>
  <si>
    <t>619995001</t>
  </si>
  <si>
    <t>Začištění omítek kolem oken, dveří, podlah nebo obkladů</t>
  </si>
  <si>
    <t>m</t>
  </si>
  <si>
    <t>-1448926564</t>
  </si>
  <si>
    <t>https://podminky.urs.cz/item/CS_URS_2025_01/619995001</t>
  </si>
  <si>
    <t>"zapravení po osazení nové zárubně"2*5</t>
  </si>
  <si>
    <t>11</t>
  </si>
  <si>
    <t>642942221</t>
  </si>
  <si>
    <t>Osazování zárubní nebo rámů dveřních kovových přes 2,5 do 4,5 m2 na MC</t>
  </si>
  <si>
    <t>-79203770</t>
  </si>
  <si>
    <t>https://podminky.urs.cz/item/CS_URS_2025_01/642942221</t>
  </si>
  <si>
    <t>55331762</t>
  </si>
  <si>
    <t>zárubeň dvoukřídlá ocelová pro zdění s protipožární úpravou tl stěny 110-150mm rozměru 1450/1970, 2100mm</t>
  </si>
  <si>
    <t>-1799194412</t>
  </si>
  <si>
    <t>13</t>
  </si>
  <si>
    <t>642942331</t>
  </si>
  <si>
    <t>Osazování zárubní nebo rámů dveřních kovových přes 4,5 do 10 m2 na MC</t>
  </si>
  <si>
    <t>1923106214</t>
  </si>
  <si>
    <t>https://podminky.urs.cz/item/CS_URS_2025_01/642942331</t>
  </si>
  <si>
    <t>14</t>
  </si>
  <si>
    <t>55331772R</t>
  </si>
  <si>
    <t>zárubeň dvoukřídlá ocelová pro zdění s protipožární úpravou tl stěny 260-300mm rozměru 2250/2220mm</t>
  </si>
  <si>
    <t>389249569</t>
  </si>
  <si>
    <t>15</t>
  </si>
  <si>
    <t>642944121</t>
  </si>
  <si>
    <t>Osazování ocelových zárubní dodatečné pl do 2,5 m2</t>
  </si>
  <si>
    <t>1166181009</t>
  </si>
  <si>
    <t>https://podminky.urs.cz/item/CS_URS_2025_01/642944121</t>
  </si>
  <si>
    <t>16</t>
  </si>
  <si>
    <t>55331562</t>
  </si>
  <si>
    <t>zárubeň jednokřídlá ocelová pro zdění s protipožární úpravou tl stěny 110-150mm rozměru 800/1970, 2100mm</t>
  </si>
  <si>
    <t>-2004304284</t>
  </si>
  <si>
    <t>17</t>
  </si>
  <si>
    <t>55331561</t>
  </si>
  <si>
    <t>zárubeň jednokřídlá ocelová pro zdění s protipožární úpravou tl stěny 110-150mm rozměru 700/1970, 2100mm</t>
  </si>
  <si>
    <t>-1173754858</t>
  </si>
  <si>
    <t>Ostatní konstrukce a práce, bourání</t>
  </si>
  <si>
    <t>18</t>
  </si>
  <si>
    <t>968072455</t>
  </si>
  <si>
    <t>Vybourání kovových dveřních zárubní pl do 2 m2</t>
  </si>
  <si>
    <t>-300977113</t>
  </si>
  <si>
    <t>https://podminky.urs.cz/item/CS_URS_2025_01/968072455</t>
  </si>
  <si>
    <t>6*(2*0,8)</t>
  </si>
  <si>
    <t>19</t>
  </si>
  <si>
    <t>968072456</t>
  </si>
  <si>
    <t>Vybourání kovových dveřních zárubní pl přes 2 m2</t>
  </si>
  <si>
    <t>518717071</t>
  </si>
  <si>
    <t>https://podminky.urs.cz/item/CS_URS_2025_01/968072456</t>
  </si>
  <si>
    <t>3*3,05</t>
  </si>
  <si>
    <t>2,7*2,65</t>
  </si>
  <si>
    <t>8*(1,45*2,05)</t>
  </si>
  <si>
    <t>20</t>
  </si>
  <si>
    <t>971033431</t>
  </si>
  <si>
    <t>Vybourání otvorů ve zdivu cihelném pl do 0,25 m2 na MVC nebo MV tl do 150 mm</t>
  </si>
  <si>
    <t>-327595981</t>
  </si>
  <si>
    <t>https://podminky.urs.cz/item/CS_URS_2025_01/971033431</t>
  </si>
  <si>
    <t>"rozšíření stáv.stav.otvoru"6</t>
  </si>
  <si>
    <t>971033531</t>
  </si>
  <si>
    <t>Vybourání otvorů ve zdivu cihelném pl do 1 m2 na MVC nebo MV tl do 150 mm</t>
  </si>
  <si>
    <t>-1697600210</t>
  </si>
  <si>
    <t>https://podminky.urs.cz/item/CS_URS_2025_01/971033531</t>
  </si>
  <si>
    <t>"pro větrací mřížku 60x60"1</t>
  </si>
  <si>
    <t>22</t>
  </si>
  <si>
    <t>971033631</t>
  </si>
  <si>
    <t>Vybourání otvorů ve zdivu cihelném pl do 4 m2 na MVC nebo MV tl do 150 mm</t>
  </si>
  <si>
    <t>-715555945</t>
  </si>
  <si>
    <t>https://podminky.urs.cz/item/CS_URS_2025_01/971033631</t>
  </si>
  <si>
    <t>2*0,9</t>
  </si>
  <si>
    <t>23</t>
  </si>
  <si>
    <t>974031165</t>
  </si>
  <si>
    <t>Vysekání rýh ve zdivu cihelném hl do 150 mm š do 200 mm</t>
  </si>
  <si>
    <t>-1772222484</t>
  </si>
  <si>
    <t>https://podminky.urs.cz/item/CS_URS_2025_01/974031165</t>
  </si>
  <si>
    <t>997</t>
  </si>
  <si>
    <t>Přesun sutě</t>
  </si>
  <si>
    <t>24</t>
  </si>
  <si>
    <t>997013211</t>
  </si>
  <si>
    <t>Vnitrostaveništní doprava suti a vybouraných hmot pro budovy v do 6 m ručně</t>
  </si>
  <si>
    <t>t</t>
  </si>
  <si>
    <t>1272915949</t>
  </si>
  <si>
    <t>https://podminky.urs.cz/item/CS_URS_2025_01/997013211</t>
  </si>
  <si>
    <t>25</t>
  </si>
  <si>
    <t>997013501</t>
  </si>
  <si>
    <t>Odvoz suti a vybouraných hmot na skládku nebo meziskládku do 1 km se složením</t>
  </si>
  <si>
    <t>-435632668</t>
  </si>
  <si>
    <t>https://podminky.urs.cz/item/CS_URS_2025_01/997013501</t>
  </si>
  <si>
    <t>26</t>
  </si>
  <si>
    <t>997013509</t>
  </si>
  <si>
    <t>Příplatek k odvozu suti a vybouraných hmot na skládku ZKD 1 km přes 1 km</t>
  </si>
  <si>
    <t>-1113889392</t>
  </si>
  <si>
    <t>https://podminky.urs.cz/item/CS_URS_2025_01/997013509</t>
  </si>
  <si>
    <t>4,502*19</t>
  </si>
  <si>
    <t>27</t>
  </si>
  <si>
    <t>997013869</t>
  </si>
  <si>
    <t>Poplatek za uložení stavebního odpadu na recyklační skládce (skládkovné) ze směsí betonu, cihel a keramických výrobků kód odpadu 17 01 07</t>
  </si>
  <si>
    <t>-1840391813</t>
  </si>
  <si>
    <t>https://podminky.urs.cz/item/CS_URS_2025_01/997013869</t>
  </si>
  <si>
    <t>998</t>
  </si>
  <si>
    <t>Přesun hmot</t>
  </si>
  <si>
    <t>28</t>
  </si>
  <si>
    <t>998018001</t>
  </si>
  <si>
    <t>Přesun hmot pro budovy ruční pro budovy v do 6 m</t>
  </si>
  <si>
    <t>1655336024</t>
  </si>
  <si>
    <t>https://podminky.urs.cz/item/CS_URS_2025_01/998018001</t>
  </si>
  <si>
    <t>PSV</t>
  </si>
  <si>
    <t>Práce a dodávky PSV</t>
  </si>
  <si>
    <t>751</t>
  </si>
  <si>
    <t>Vzduchotechnika</t>
  </si>
  <si>
    <t>29</t>
  </si>
  <si>
    <t>751R01</t>
  </si>
  <si>
    <t>Osazení a dodání požární klapky EI 30 DP1</t>
  </si>
  <si>
    <t>-1038085691</t>
  </si>
  <si>
    <t>"místnost č.029"1</t>
  </si>
  <si>
    <t>"místnost č.030"1</t>
  </si>
  <si>
    <t>30</t>
  </si>
  <si>
    <t>751R02</t>
  </si>
  <si>
    <t>Osazení a dodání požární izolace potrubí EI 30 DP1</t>
  </si>
  <si>
    <t>-576031877</t>
  </si>
  <si>
    <t>766</t>
  </si>
  <si>
    <t>Konstrukce truhlářské</t>
  </si>
  <si>
    <t>31</t>
  </si>
  <si>
    <t>766660734</t>
  </si>
  <si>
    <t>Montáž dveřního bezpečnostního kování - panikového</t>
  </si>
  <si>
    <t>-585771441</t>
  </si>
  <si>
    <t>https://podminky.urs.cz/item/CS_URS_2025_01/766660734</t>
  </si>
  <si>
    <t>"na stávající PVC dveře"1</t>
  </si>
  <si>
    <t>"na stávající dveře"1</t>
  </si>
  <si>
    <t>32</t>
  </si>
  <si>
    <t>766R</t>
  </si>
  <si>
    <t>panikové kování</t>
  </si>
  <si>
    <t>kč</t>
  </si>
  <si>
    <t>-1610222454</t>
  </si>
  <si>
    <t>767</t>
  </si>
  <si>
    <t>Konstrukce zámečnické</t>
  </si>
  <si>
    <t>33</t>
  </si>
  <si>
    <t>767646510</t>
  </si>
  <si>
    <t>Montáž dveří protipožárního uzávěru jednokřídlového</t>
  </si>
  <si>
    <t>407600010</t>
  </si>
  <si>
    <t>https://podminky.urs.cz/item/CS_URS_2025_01/767646510</t>
  </si>
  <si>
    <t>"levé"4</t>
  </si>
  <si>
    <t>"pravé"2</t>
  </si>
  <si>
    <t>34</t>
  </si>
  <si>
    <t>55341169R</t>
  </si>
  <si>
    <t>dveře jednokřídlé ocelové interierové protipožární EW 45DP1-C 800/1970mm</t>
  </si>
  <si>
    <t>-1405449896</t>
  </si>
  <si>
    <t>P</t>
  </si>
  <si>
    <t>Poznámka k položce:_x000d_
vč.klika/klika (elox hliník), vložka fab, nátěr zelená barva RAL 6010</t>
  </si>
  <si>
    <t>"levé"2</t>
  </si>
  <si>
    <t>35</t>
  </si>
  <si>
    <t>5534116R1</t>
  </si>
  <si>
    <t>dveře jednokřídlé ocelové interierové protipožární EW 30DP1-C 800x1970mm</t>
  </si>
  <si>
    <t>-1890547894</t>
  </si>
  <si>
    <t>36</t>
  </si>
  <si>
    <t>5534116R2</t>
  </si>
  <si>
    <t>dveře jednokřídlé ocelové interierové protipožární EW 45DP1-C 700x1970mm</t>
  </si>
  <si>
    <t>-1243296258</t>
  </si>
  <si>
    <t>"levé"1</t>
  </si>
  <si>
    <t>37</t>
  </si>
  <si>
    <t>5534116R3</t>
  </si>
  <si>
    <t>dveře jednokřídlé ocelové interierové protipožární EW 45DP1-C 800x1970mm, panikové kování</t>
  </si>
  <si>
    <t>-1538750635</t>
  </si>
  <si>
    <t>38</t>
  </si>
  <si>
    <t>767646521</t>
  </si>
  <si>
    <t>Montáž dveří protipožárního uzávěru dvoukřídlového v do 1970 mm</t>
  </si>
  <si>
    <t>1885851793</t>
  </si>
  <si>
    <t>https://podminky.urs.cz/item/CS_URS_2025_01/767646521</t>
  </si>
  <si>
    <t>"dveře 1450/1970"2+4+2+1</t>
  </si>
  <si>
    <t>39</t>
  </si>
  <si>
    <t>5534117R</t>
  </si>
  <si>
    <t>dveře dvoukřídlé ocelové interierové protipožární EW 60DP1-C 1450x1970mm</t>
  </si>
  <si>
    <t>1369294696</t>
  </si>
  <si>
    <t>40</t>
  </si>
  <si>
    <t>5534117R1</t>
  </si>
  <si>
    <t>dveře dvoukřídlé ocelové interierové protipožární EW 45DP1-C 1450x1970mm</t>
  </si>
  <si>
    <t>1211206374</t>
  </si>
  <si>
    <t>41</t>
  </si>
  <si>
    <t>5534117R2</t>
  </si>
  <si>
    <t>dveře dvoukřídlé ocelové interierové protipožární EW 45DP1-C 1450x1970mm, panikové kování</t>
  </si>
  <si>
    <t>-1101629683</t>
  </si>
  <si>
    <t>42</t>
  </si>
  <si>
    <t>767646523</t>
  </si>
  <si>
    <t>Montáž dveří protipožárního uzávěru dvoukřídlového v přes 2200 do 2400 mm</t>
  </si>
  <si>
    <t>1889884006</t>
  </si>
  <si>
    <t>https://podminky.urs.cz/item/CS_URS_2025_01/767646523</t>
  </si>
  <si>
    <t>43</t>
  </si>
  <si>
    <t>6116205R</t>
  </si>
  <si>
    <t>dveře dvoukřídlé ocelové interierové protipožární EW 60DP1-C 2250x2220mm</t>
  </si>
  <si>
    <t>756456542</t>
  </si>
  <si>
    <t>44</t>
  </si>
  <si>
    <t>767649191</t>
  </si>
  <si>
    <t>Montáž dveřního hydraulického samozavírače</t>
  </si>
  <si>
    <t>-294378477</t>
  </si>
  <si>
    <t>https://podminky.urs.cz/item/CS_URS_2025_01/767649191</t>
  </si>
  <si>
    <t>45</t>
  </si>
  <si>
    <t>54917265</t>
  </si>
  <si>
    <t>samozavírač dveří hydraulický K214 č.14 zlatá bronz</t>
  </si>
  <si>
    <t>CS ÚRS 2022 01</t>
  </si>
  <si>
    <t>-262853833</t>
  </si>
  <si>
    <t>46</t>
  </si>
  <si>
    <t>767691822</t>
  </si>
  <si>
    <t>Vyvěšení nebo zavěšení kovových křídel dveří do 2 m2</t>
  </si>
  <si>
    <t>-1496222932</t>
  </si>
  <si>
    <t>https://podminky.urs.cz/item/CS_URS_2025_01/767691822</t>
  </si>
  <si>
    <t>47</t>
  </si>
  <si>
    <t>767691823</t>
  </si>
  <si>
    <t>Vyvěšení nebo zavěšení kovových křídel dveří přes 2 m2</t>
  </si>
  <si>
    <t>-1002907255</t>
  </si>
  <si>
    <t>https://podminky.urs.cz/item/CS_URS_2025_01/767691823</t>
  </si>
  <si>
    <t>48</t>
  </si>
  <si>
    <t>76781011R</t>
  </si>
  <si>
    <t>Montáž mřížek větracích čtyřhranných</t>
  </si>
  <si>
    <t>-697756067</t>
  </si>
  <si>
    <t>8+3+4+2</t>
  </si>
  <si>
    <t>49</t>
  </si>
  <si>
    <t>5534142R</t>
  </si>
  <si>
    <t>mřížka větrací protipožární Fe 300x300mm</t>
  </si>
  <si>
    <t>55289392</t>
  </si>
  <si>
    <t>Poznámka k položce:_x000d_
barva zelená RAL 6010, vč.kotvících prvků, EI60DP1</t>
  </si>
  <si>
    <t>50</t>
  </si>
  <si>
    <t>5534142R1</t>
  </si>
  <si>
    <t>mřížka větrací protipožární Fe 630x630mm</t>
  </si>
  <si>
    <t>200423164</t>
  </si>
  <si>
    <t>Poznámka k položce:_x000d_
barva zelená RAL 6010, vč.kotvících prvků, EI45DP1</t>
  </si>
  <si>
    <t>51</t>
  </si>
  <si>
    <t>5534142R2</t>
  </si>
  <si>
    <t>mřížka větrací protipožární Fe 650x350mm</t>
  </si>
  <si>
    <t>1585975688</t>
  </si>
  <si>
    <t>52</t>
  </si>
  <si>
    <t>5534142R3</t>
  </si>
  <si>
    <t>mřížka větrací protipožární Fe 500x300mm</t>
  </si>
  <si>
    <t>196109359</t>
  </si>
  <si>
    <t>53</t>
  </si>
  <si>
    <t>767810811</t>
  </si>
  <si>
    <t>Demontáž mřížek větracích ocelových čtyřhranných nebo kruhových</t>
  </si>
  <si>
    <t>1306021135</t>
  </si>
  <si>
    <t>https://podminky.urs.cz/item/CS_URS_2025_01/767810811</t>
  </si>
  <si>
    <t>54</t>
  </si>
  <si>
    <t>998767101</t>
  </si>
  <si>
    <t>Přesun hmot tonážní pro zámečnické konstrukce v objektech v do 6 m</t>
  </si>
  <si>
    <t>-74370540</t>
  </si>
  <si>
    <t>https://podminky.urs.cz/item/CS_URS_2025_01/998767101</t>
  </si>
  <si>
    <t>783</t>
  </si>
  <si>
    <t>Dokončovací práce - nátěry</t>
  </si>
  <si>
    <t>55</t>
  </si>
  <si>
    <t>783R01</t>
  </si>
  <si>
    <t>Nátěr zárubně</t>
  </si>
  <si>
    <t>1101518218</t>
  </si>
  <si>
    <t>784</t>
  </si>
  <si>
    <t>Dokončovací práce - malby a tapety</t>
  </si>
  <si>
    <t>56</t>
  </si>
  <si>
    <t>784181121</t>
  </si>
  <si>
    <t>Hloubková jednonásobná bezbarvá penetrace podkladu v místnostech v do 3,80 m</t>
  </si>
  <si>
    <t>1095532336</t>
  </si>
  <si>
    <t>https://podminky.urs.cz/item/CS_URS_2025_01/784181121</t>
  </si>
  <si>
    <t>2,71*3,17-1,8</t>
  </si>
  <si>
    <t>4,4*3,17-3,6</t>
  </si>
  <si>
    <t>2,2</t>
  </si>
  <si>
    <t>"změna dveří R01"2*(4,8*3,5-(1,55*2,02))</t>
  </si>
  <si>
    <t>2*(6,85*3,5-(1,55*2,02))</t>
  </si>
  <si>
    <t>57</t>
  </si>
  <si>
    <t>784211101</t>
  </si>
  <si>
    <t>Dvojnásobné bílé malby ze směsí za mokra výborně oděruvzdorných v místnostech v do 3,80 m</t>
  </si>
  <si>
    <t>1917468766</t>
  </si>
  <si>
    <t>https://podminky.urs.cz/item/CS_URS_2025_01/784211101</t>
  </si>
  <si>
    <t>HZS</t>
  </si>
  <si>
    <t>Hodinové zúčtovací sazby</t>
  </si>
  <si>
    <t>58</t>
  </si>
  <si>
    <t>HZS1301</t>
  </si>
  <si>
    <t>Nepředvídatelné stavební práce</t>
  </si>
  <si>
    <t>hod</t>
  </si>
  <si>
    <t>512</t>
  </si>
  <si>
    <t>-248917118</t>
  </si>
  <si>
    <t>https://podminky.urs.cz/item/CS_URS_2025_01/HZS1301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</si>
</sst>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6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calcChain" Target="calcChai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311272221" TargetMode="External" /><Relationship Id="rId2" Type="http://schemas.openxmlformats.org/officeDocument/2006/relationships/hyperlink" Target="https://podminky.urs.cz/item/CS_URS_2025_01/317121351" TargetMode="External" /><Relationship Id="rId3" Type="http://schemas.openxmlformats.org/officeDocument/2006/relationships/hyperlink" Target="https://podminky.urs.cz/item/CS_URS_2025_01/342272245" TargetMode="External" /><Relationship Id="rId4" Type="http://schemas.openxmlformats.org/officeDocument/2006/relationships/hyperlink" Target="https://podminky.urs.cz/item/CS_URS_2025_01/612131121" TargetMode="External" /><Relationship Id="rId5" Type="http://schemas.openxmlformats.org/officeDocument/2006/relationships/hyperlink" Target="https://podminky.urs.cz/item/CS_URS_2025_01/612142001" TargetMode="External" /><Relationship Id="rId6" Type="http://schemas.openxmlformats.org/officeDocument/2006/relationships/hyperlink" Target="https://podminky.urs.cz/item/CS_URS_2025_01/612321121" TargetMode="External" /><Relationship Id="rId7" Type="http://schemas.openxmlformats.org/officeDocument/2006/relationships/hyperlink" Target="https://podminky.urs.cz/item/CS_URS_2025_01/612331111" TargetMode="External" /><Relationship Id="rId8" Type="http://schemas.openxmlformats.org/officeDocument/2006/relationships/hyperlink" Target="https://podminky.urs.cz/item/CS_URS_2025_01/619995001" TargetMode="External" /><Relationship Id="rId9" Type="http://schemas.openxmlformats.org/officeDocument/2006/relationships/hyperlink" Target="https://podminky.urs.cz/item/CS_URS_2025_01/642942221" TargetMode="External" /><Relationship Id="rId10" Type="http://schemas.openxmlformats.org/officeDocument/2006/relationships/hyperlink" Target="https://podminky.urs.cz/item/CS_URS_2025_01/642942331" TargetMode="External" /><Relationship Id="rId11" Type="http://schemas.openxmlformats.org/officeDocument/2006/relationships/hyperlink" Target="https://podminky.urs.cz/item/CS_URS_2025_01/642944121" TargetMode="External" /><Relationship Id="rId12" Type="http://schemas.openxmlformats.org/officeDocument/2006/relationships/hyperlink" Target="https://podminky.urs.cz/item/CS_URS_2025_01/968072455" TargetMode="External" /><Relationship Id="rId13" Type="http://schemas.openxmlformats.org/officeDocument/2006/relationships/hyperlink" Target="https://podminky.urs.cz/item/CS_URS_2025_01/968072456" TargetMode="External" /><Relationship Id="rId14" Type="http://schemas.openxmlformats.org/officeDocument/2006/relationships/hyperlink" Target="https://podminky.urs.cz/item/CS_URS_2025_01/971033431" TargetMode="External" /><Relationship Id="rId15" Type="http://schemas.openxmlformats.org/officeDocument/2006/relationships/hyperlink" Target="https://podminky.urs.cz/item/CS_URS_2025_01/971033531" TargetMode="External" /><Relationship Id="rId16" Type="http://schemas.openxmlformats.org/officeDocument/2006/relationships/hyperlink" Target="https://podminky.urs.cz/item/CS_URS_2025_01/971033631" TargetMode="External" /><Relationship Id="rId17" Type="http://schemas.openxmlformats.org/officeDocument/2006/relationships/hyperlink" Target="https://podminky.urs.cz/item/CS_URS_2025_01/974031165" TargetMode="External" /><Relationship Id="rId18" Type="http://schemas.openxmlformats.org/officeDocument/2006/relationships/hyperlink" Target="https://podminky.urs.cz/item/CS_URS_2025_01/997013211" TargetMode="External" /><Relationship Id="rId19" Type="http://schemas.openxmlformats.org/officeDocument/2006/relationships/hyperlink" Target="https://podminky.urs.cz/item/CS_URS_2025_01/997013501" TargetMode="External" /><Relationship Id="rId20" Type="http://schemas.openxmlformats.org/officeDocument/2006/relationships/hyperlink" Target="https://podminky.urs.cz/item/CS_URS_2025_01/997013509" TargetMode="External" /><Relationship Id="rId21" Type="http://schemas.openxmlformats.org/officeDocument/2006/relationships/hyperlink" Target="https://podminky.urs.cz/item/CS_URS_2025_01/997013869" TargetMode="External" /><Relationship Id="rId22" Type="http://schemas.openxmlformats.org/officeDocument/2006/relationships/hyperlink" Target="https://podminky.urs.cz/item/CS_URS_2025_01/998018001" TargetMode="External" /><Relationship Id="rId23" Type="http://schemas.openxmlformats.org/officeDocument/2006/relationships/hyperlink" Target="https://podminky.urs.cz/item/CS_URS_2025_01/766660734" TargetMode="External" /><Relationship Id="rId24" Type="http://schemas.openxmlformats.org/officeDocument/2006/relationships/hyperlink" Target="https://podminky.urs.cz/item/CS_URS_2025_01/767646510" TargetMode="External" /><Relationship Id="rId25" Type="http://schemas.openxmlformats.org/officeDocument/2006/relationships/hyperlink" Target="https://podminky.urs.cz/item/CS_URS_2025_01/767646521" TargetMode="External" /><Relationship Id="rId26" Type="http://schemas.openxmlformats.org/officeDocument/2006/relationships/hyperlink" Target="https://podminky.urs.cz/item/CS_URS_2025_01/767646523" TargetMode="External" /><Relationship Id="rId27" Type="http://schemas.openxmlformats.org/officeDocument/2006/relationships/hyperlink" Target="https://podminky.urs.cz/item/CS_URS_2025_01/767649191" TargetMode="External" /><Relationship Id="rId28" Type="http://schemas.openxmlformats.org/officeDocument/2006/relationships/hyperlink" Target="https://podminky.urs.cz/item/CS_URS_2025_01/767691822" TargetMode="External" /><Relationship Id="rId29" Type="http://schemas.openxmlformats.org/officeDocument/2006/relationships/hyperlink" Target="https://podminky.urs.cz/item/CS_URS_2025_01/767691823" TargetMode="External" /><Relationship Id="rId30" Type="http://schemas.openxmlformats.org/officeDocument/2006/relationships/hyperlink" Target="https://podminky.urs.cz/item/CS_URS_2025_01/767810811" TargetMode="External" /><Relationship Id="rId31" Type="http://schemas.openxmlformats.org/officeDocument/2006/relationships/hyperlink" Target="https://podminky.urs.cz/item/CS_URS_2025_01/998767101" TargetMode="External" /><Relationship Id="rId32" Type="http://schemas.openxmlformats.org/officeDocument/2006/relationships/hyperlink" Target="https://podminky.urs.cz/item/CS_URS_2025_01/784181121" TargetMode="External" /><Relationship Id="rId33" Type="http://schemas.openxmlformats.org/officeDocument/2006/relationships/hyperlink" Target="https://podminky.urs.cz/item/CS_URS_2025_01/784211101" TargetMode="External" /><Relationship Id="rId34" Type="http://schemas.openxmlformats.org/officeDocument/2006/relationships/hyperlink" Target="https://podminky.urs.cz/item/CS_URS_2025_01/HZS1301" TargetMode="External" /><Relationship Id="rId35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21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30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21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30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32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33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34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35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36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37</v>
      </c>
      <c r="E29" s="46"/>
      <c r="F29" s="31" t="s">
        <v>38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39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40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41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42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43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44</v>
      </c>
      <c r="U35" s="53"/>
      <c r="V35" s="53"/>
      <c r="W35" s="53"/>
      <c r="X35" s="55" t="s">
        <v>45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46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47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48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49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48</v>
      </c>
      <c r="AI60" s="41"/>
      <c r="AJ60" s="41"/>
      <c r="AK60" s="41"/>
      <c r="AL60" s="41"/>
      <c r="AM60" s="63" t="s">
        <v>49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50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51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48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49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48</v>
      </c>
      <c r="AI75" s="41"/>
      <c r="AJ75" s="41"/>
      <c r="AK75" s="41"/>
      <c r="AL75" s="41"/>
      <c r="AM75" s="63" t="s">
        <v>49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52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IS0017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Budova Domu školství v Břeclavi, změna využití stávajících prostor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 xml:space="preserve"> 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24. 3. 2025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 xml:space="preserve"> 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53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31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54</v>
      </c>
      <c r="D92" s="93"/>
      <c r="E92" s="93"/>
      <c r="F92" s="93"/>
      <c r="G92" s="93"/>
      <c r="H92" s="94"/>
      <c r="I92" s="95" t="s">
        <v>55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56</v>
      </c>
      <c r="AH92" s="93"/>
      <c r="AI92" s="93"/>
      <c r="AJ92" s="93"/>
      <c r="AK92" s="93"/>
      <c r="AL92" s="93"/>
      <c r="AM92" s="93"/>
      <c r="AN92" s="95" t="s">
        <v>57</v>
      </c>
      <c r="AO92" s="93"/>
      <c r="AP92" s="97"/>
      <c r="AQ92" s="98" t="s">
        <v>58</v>
      </c>
      <c r="AR92" s="43"/>
      <c r="AS92" s="99" t="s">
        <v>59</v>
      </c>
      <c r="AT92" s="100" t="s">
        <v>60</v>
      </c>
      <c r="AU92" s="100" t="s">
        <v>61</v>
      </c>
      <c r="AV92" s="100" t="s">
        <v>62</v>
      </c>
      <c r="AW92" s="100" t="s">
        <v>63</v>
      </c>
      <c r="AX92" s="100" t="s">
        <v>64</v>
      </c>
      <c r="AY92" s="100" t="s">
        <v>65</v>
      </c>
      <c r="AZ92" s="100" t="s">
        <v>66</v>
      </c>
      <c r="BA92" s="100" t="s">
        <v>67</v>
      </c>
      <c r="BB92" s="100" t="s">
        <v>68</v>
      </c>
      <c r="BC92" s="100" t="s">
        <v>69</v>
      </c>
      <c r="BD92" s="101" t="s">
        <v>70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71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72</v>
      </c>
      <c r="BT94" s="116" t="s">
        <v>73</v>
      </c>
      <c r="BV94" s="116" t="s">
        <v>74</v>
      </c>
      <c r="BW94" s="116" t="s">
        <v>5</v>
      </c>
      <c r="BX94" s="116" t="s">
        <v>75</v>
      </c>
      <c r="CL94" s="116" t="s">
        <v>1</v>
      </c>
    </row>
    <row r="95" s="7" customFormat="1" ht="24.75" customHeight="1">
      <c r="A95" s="117" t="s">
        <v>76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'IS0017 - Budova Domu škol...'!J28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77</v>
      </c>
      <c r="AR95" s="124"/>
      <c r="AS95" s="125">
        <v>0</v>
      </c>
      <c r="AT95" s="126">
        <f>ROUND(SUM(AV95:AW95),2)</f>
        <v>0</v>
      </c>
      <c r="AU95" s="127">
        <f>'IS0017 - Budova Domu škol...'!P125</f>
        <v>0</v>
      </c>
      <c r="AV95" s="126">
        <f>'IS0017 - Budova Domu škol...'!J31</f>
        <v>0</v>
      </c>
      <c r="AW95" s="126">
        <f>'IS0017 - Budova Domu škol...'!J32</f>
        <v>0</v>
      </c>
      <c r="AX95" s="126">
        <f>'IS0017 - Budova Domu škol...'!J33</f>
        <v>0</v>
      </c>
      <c r="AY95" s="126">
        <f>'IS0017 - Budova Domu škol...'!J34</f>
        <v>0</v>
      </c>
      <c r="AZ95" s="126">
        <f>'IS0017 - Budova Domu škol...'!F31</f>
        <v>0</v>
      </c>
      <c r="BA95" s="126">
        <f>'IS0017 - Budova Domu škol...'!F32</f>
        <v>0</v>
      </c>
      <c r="BB95" s="126">
        <f>'IS0017 - Budova Domu škol...'!F33</f>
        <v>0</v>
      </c>
      <c r="BC95" s="126">
        <f>'IS0017 - Budova Domu škol...'!F34</f>
        <v>0</v>
      </c>
      <c r="BD95" s="128">
        <f>'IS0017 - Budova Domu škol...'!F35</f>
        <v>0</v>
      </c>
      <c r="BE95" s="7"/>
      <c r="BT95" s="129" t="s">
        <v>78</v>
      </c>
      <c r="BU95" s="129" t="s">
        <v>79</v>
      </c>
      <c r="BV95" s="129" t="s">
        <v>74</v>
      </c>
      <c r="BW95" s="129" t="s">
        <v>5</v>
      </c>
      <c r="BX95" s="129" t="s">
        <v>75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Jj2gTkzJrCIvEeOc0bob8qw7VN3LohmU7PcWRoNcn77Q2gkWbrHohScL6NR6pFl7QZVEBKUfHwqolwui89JcjQ==" hashValue="cnVIOnd8zK1NaykaM9OxZn35vX3l3YaTKqctcOFTWKVqmGpiSOX6nR9KaSaR/By5Ky80EiWKkoFAeMRHF0mCD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IS0017 - Budova Domu škol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hidden="1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80</v>
      </c>
    </row>
    <row r="4" hidden="1" s="1" customFormat="1" ht="24.96" customHeight="1">
      <c r="B4" s="19"/>
      <c r="D4" s="132" t="s">
        <v>81</v>
      </c>
      <c r="L4" s="19"/>
      <c r="M4" s="133" t="s">
        <v>10</v>
      </c>
      <c r="AT4" s="16" t="s">
        <v>4</v>
      </c>
    </row>
    <row r="5" hidden="1" s="1" customFormat="1" ht="6.96" customHeight="1">
      <c r="B5" s="19"/>
      <c r="L5" s="19"/>
    </row>
    <row r="6" hidden="1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hidden="1" s="2" customFormat="1" ht="30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hidden="1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24. 3. 2025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8" customHeight="1">
      <c r="A13" s="37"/>
      <c r="B13" s="43"/>
      <c r="C13" s="37"/>
      <c r="D13" s="37"/>
      <c r="E13" s="136" t="s">
        <v>21</v>
      </c>
      <c r="F13" s="37"/>
      <c r="G13" s="37"/>
      <c r="H13" s="37"/>
      <c r="I13" s="134" t="s">
        <v>26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2" customHeight="1">
      <c r="A15" s="37"/>
      <c r="B15" s="43"/>
      <c r="C15" s="37"/>
      <c r="D15" s="134" t="s">
        <v>27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26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2" customHeight="1">
      <c r="A18" s="37"/>
      <c r="B18" s="43"/>
      <c r="C18" s="37"/>
      <c r="D18" s="134" t="s">
        <v>29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8" customHeight="1">
      <c r="A19" s="37"/>
      <c r="B19" s="43"/>
      <c r="C19" s="37"/>
      <c r="D19" s="37"/>
      <c r="E19" s="136" t="s">
        <v>21</v>
      </c>
      <c r="F19" s="37"/>
      <c r="G19" s="37"/>
      <c r="H19" s="37"/>
      <c r="I19" s="134" t="s">
        <v>26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2" customHeight="1">
      <c r="A21" s="37"/>
      <c r="B21" s="43"/>
      <c r="C21" s="37"/>
      <c r="D21" s="134" t="s">
        <v>31</v>
      </c>
      <c r="E21" s="37"/>
      <c r="F21" s="37"/>
      <c r="G21" s="37"/>
      <c r="H21" s="37"/>
      <c r="I21" s="134" t="s">
        <v>25</v>
      </c>
      <c r="J21" s="136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8" customHeight="1">
      <c r="A22" s="37"/>
      <c r="B22" s="43"/>
      <c r="C22" s="37"/>
      <c r="D22" s="37"/>
      <c r="E22" s="136" t="s">
        <v>21</v>
      </c>
      <c r="F22" s="37"/>
      <c r="G22" s="37"/>
      <c r="H22" s="37"/>
      <c r="I22" s="134" t="s">
        <v>26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2" customHeight="1">
      <c r="A24" s="37"/>
      <c r="B24" s="43"/>
      <c r="C24" s="37"/>
      <c r="D24" s="134" t="s">
        <v>32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hidden="1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25.44" customHeight="1">
      <c r="A28" s="37"/>
      <c r="B28" s="43"/>
      <c r="C28" s="37"/>
      <c r="D28" s="143" t="s">
        <v>33</v>
      </c>
      <c r="E28" s="37"/>
      <c r="F28" s="37"/>
      <c r="G28" s="37"/>
      <c r="H28" s="37"/>
      <c r="I28" s="37"/>
      <c r="J28" s="144">
        <f>ROUND(J125,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14.4" customHeight="1">
      <c r="A30" s="37"/>
      <c r="B30" s="43"/>
      <c r="C30" s="37"/>
      <c r="D30" s="37"/>
      <c r="E30" s="37"/>
      <c r="F30" s="145" t="s">
        <v>35</v>
      </c>
      <c r="G30" s="37"/>
      <c r="H30" s="37"/>
      <c r="I30" s="145" t="s">
        <v>34</v>
      </c>
      <c r="J30" s="145" t="s">
        <v>36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14.4" customHeight="1">
      <c r="A31" s="37"/>
      <c r="B31" s="43"/>
      <c r="C31" s="37"/>
      <c r="D31" s="146" t="s">
        <v>37</v>
      </c>
      <c r="E31" s="134" t="s">
        <v>38</v>
      </c>
      <c r="F31" s="147">
        <f>ROUND((SUM(BE125:BE290)),  2)</f>
        <v>0</v>
      </c>
      <c r="G31" s="37"/>
      <c r="H31" s="37"/>
      <c r="I31" s="148">
        <v>0.20999999999999999</v>
      </c>
      <c r="J31" s="147">
        <f>ROUND(((SUM(BE125:BE290))*I31),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134" t="s">
        <v>39</v>
      </c>
      <c r="F32" s="147">
        <f>ROUND((SUM(BF125:BF290)),  2)</f>
        <v>0</v>
      </c>
      <c r="G32" s="37"/>
      <c r="H32" s="37"/>
      <c r="I32" s="148">
        <v>0.12</v>
      </c>
      <c r="J32" s="147">
        <f>ROUND(((SUM(BF125:BF290))*I32),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40</v>
      </c>
      <c r="F33" s="147">
        <f>ROUND((SUM(BG125:BG290)),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41</v>
      </c>
      <c r="F34" s="147">
        <f>ROUND((SUM(BH125:BH290)),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42</v>
      </c>
      <c r="F35" s="147">
        <f>ROUND((SUM(BI125:BI290)),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25.44" customHeight="1">
      <c r="A37" s="37"/>
      <c r="B37" s="43"/>
      <c r="C37" s="149"/>
      <c r="D37" s="150" t="s">
        <v>43</v>
      </c>
      <c r="E37" s="151"/>
      <c r="F37" s="151"/>
      <c r="G37" s="152" t="s">
        <v>44</v>
      </c>
      <c r="H37" s="153" t="s">
        <v>45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1" customFormat="1" ht="14.4" customHeight="1">
      <c r="B39" s="19"/>
      <c r="L39" s="19"/>
    </row>
    <row r="40" hidden="1" s="1" customFormat="1" ht="14.4" customHeight="1">
      <c r="B40" s="19"/>
      <c r="L40" s="19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56" t="s">
        <v>46</v>
      </c>
      <c r="E50" s="157"/>
      <c r="F50" s="157"/>
      <c r="G50" s="156" t="s">
        <v>47</v>
      </c>
      <c r="H50" s="157"/>
      <c r="I50" s="157"/>
      <c r="J50" s="157"/>
      <c r="K50" s="157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58" t="s">
        <v>48</v>
      </c>
      <c r="E61" s="159"/>
      <c r="F61" s="160" t="s">
        <v>49</v>
      </c>
      <c r="G61" s="158" t="s">
        <v>48</v>
      </c>
      <c r="H61" s="159"/>
      <c r="I61" s="159"/>
      <c r="J61" s="161" t="s">
        <v>49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56" t="s">
        <v>50</v>
      </c>
      <c r="E65" s="162"/>
      <c r="F65" s="162"/>
      <c r="G65" s="156" t="s">
        <v>51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58" t="s">
        <v>48</v>
      </c>
      <c r="E76" s="159"/>
      <c r="F76" s="160" t="s">
        <v>49</v>
      </c>
      <c r="G76" s="158" t="s">
        <v>48</v>
      </c>
      <c r="H76" s="159"/>
      <c r="I76" s="159"/>
      <c r="J76" s="161" t="s">
        <v>49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82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30" customHeight="1">
      <c r="A85" s="37"/>
      <c r="B85" s="38"/>
      <c r="C85" s="39"/>
      <c r="D85" s="39"/>
      <c r="E85" s="75" t="str">
        <f>E7</f>
        <v>Budova Domu školství v Břeclavi, změna využití stávajících prostor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2" customHeight="1">
      <c r="A87" s="37"/>
      <c r="B87" s="38"/>
      <c r="C87" s="31" t="s">
        <v>20</v>
      </c>
      <c r="D87" s="39"/>
      <c r="E87" s="39"/>
      <c r="F87" s="26" t="str">
        <f>F10</f>
        <v xml:space="preserve"> </v>
      </c>
      <c r="G87" s="39"/>
      <c r="H87" s="39"/>
      <c r="I87" s="31" t="s">
        <v>22</v>
      </c>
      <c r="J87" s="78" t="str">
        <f>IF(J10="","",J10)</f>
        <v>24. 3. 2025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5.15" customHeight="1">
      <c r="A89" s="37"/>
      <c r="B89" s="38"/>
      <c r="C89" s="31" t="s">
        <v>24</v>
      </c>
      <c r="D89" s="39"/>
      <c r="E89" s="39"/>
      <c r="F89" s="26" t="str">
        <f>E13</f>
        <v xml:space="preserve"> </v>
      </c>
      <c r="G89" s="39"/>
      <c r="H89" s="39"/>
      <c r="I89" s="31" t="s">
        <v>29</v>
      </c>
      <c r="J89" s="35" t="str">
        <f>E19</f>
        <v xml:space="preserve"> 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15.1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31</v>
      </c>
      <c r="J90" s="35" t="str">
        <f>E22</f>
        <v xml:space="preserve"> 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29.28" customHeight="1">
      <c r="A92" s="37"/>
      <c r="B92" s="38"/>
      <c r="C92" s="167" t="s">
        <v>83</v>
      </c>
      <c r="D92" s="168"/>
      <c r="E92" s="168"/>
      <c r="F92" s="168"/>
      <c r="G92" s="168"/>
      <c r="H92" s="168"/>
      <c r="I92" s="168"/>
      <c r="J92" s="169" t="s">
        <v>84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2.8" customHeight="1">
      <c r="A94" s="37"/>
      <c r="B94" s="38"/>
      <c r="C94" s="170" t="s">
        <v>85</v>
      </c>
      <c r="D94" s="39"/>
      <c r="E94" s="39"/>
      <c r="F94" s="39"/>
      <c r="G94" s="39"/>
      <c r="H94" s="39"/>
      <c r="I94" s="39"/>
      <c r="J94" s="109">
        <f>J125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86</v>
      </c>
    </row>
    <row r="95" hidden="1" s="9" customFormat="1" ht="24.96" customHeight="1">
      <c r="A95" s="9"/>
      <c r="B95" s="171"/>
      <c r="C95" s="172"/>
      <c r="D95" s="173" t="s">
        <v>87</v>
      </c>
      <c r="E95" s="174"/>
      <c r="F95" s="174"/>
      <c r="G95" s="174"/>
      <c r="H95" s="174"/>
      <c r="I95" s="174"/>
      <c r="J95" s="175">
        <f>J126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idden="1" s="10" customFormat="1" ht="19.92" customHeight="1">
      <c r="A96" s="10"/>
      <c r="B96" s="177"/>
      <c r="C96" s="178"/>
      <c r="D96" s="179" t="s">
        <v>88</v>
      </c>
      <c r="E96" s="180"/>
      <c r="F96" s="180"/>
      <c r="G96" s="180"/>
      <c r="H96" s="180"/>
      <c r="I96" s="180"/>
      <c r="J96" s="181">
        <f>J127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hidden="1" s="10" customFormat="1" ht="19.92" customHeight="1">
      <c r="A97" s="10"/>
      <c r="B97" s="177"/>
      <c r="C97" s="178"/>
      <c r="D97" s="179" t="s">
        <v>89</v>
      </c>
      <c r="E97" s="180"/>
      <c r="F97" s="180"/>
      <c r="G97" s="180"/>
      <c r="H97" s="180"/>
      <c r="I97" s="180"/>
      <c r="J97" s="181">
        <f>J141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hidden="1" s="10" customFormat="1" ht="19.92" customHeight="1">
      <c r="A98" s="10"/>
      <c r="B98" s="177"/>
      <c r="C98" s="178"/>
      <c r="D98" s="179" t="s">
        <v>90</v>
      </c>
      <c r="E98" s="180"/>
      <c r="F98" s="180"/>
      <c r="G98" s="180"/>
      <c r="H98" s="180"/>
      <c r="I98" s="180"/>
      <c r="J98" s="181">
        <f>J176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77"/>
      <c r="C99" s="178"/>
      <c r="D99" s="179" t="s">
        <v>91</v>
      </c>
      <c r="E99" s="180"/>
      <c r="F99" s="180"/>
      <c r="G99" s="180"/>
      <c r="H99" s="180"/>
      <c r="I99" s="180"/>
      <c r="J99" s="181">
        <f>J197</f>
        <v>0</v>
      </c>
      <c r="K99" s="178"/>
      <c r="L99" s="182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77"/>
      <c r="C100" s="178"/>
      <c r="D100" s="179" t="s">
        <v>92</v>
      </c>
      <c r="E100" s="180"/>
      <c r="F100" s="180"/>
      <c r="G100" s="180"/>
      <c r="H100" s="180"/>
      <c r="I100" s="180"/>
      <c r="J100" s="181">
        <f>J207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9" customFormat="1" ht="24.96" customHeight="1">
      <c r="A101" s="9"/>
      <c r="B101" s="171"/>
      <c r="C101" s="172"/>
      <c r="D101" s="173" t="s">
        <v>93</v>
      </c>
      <c r="E101" s="174"/>
      <c r="F101" s="174"/>
      <c r="G101" s="174"/>
      <c r="H101" s="174"/>
      <c r="I101" s="174"/>
      <c r="J101" s="175">
        <f>J210</f>
        <v>0</v>
      </c>
      <c r="K101" s="172"/>
      <c r="L101" s="176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idden="1" s="10" customFormat="1" ht="19.92" customHeight="1">
      <c r="A102" s="10"/>
      <c r="B102" s="177"/>
      <c r="C102" s="178"/>
      <c r="D102" s="179" t="s">
        <v>94</v>
      </c>
      <c r="E102" s="180"/>
      <c r="F102" s="180"/>
      <c r="G102" s="180"/>
      <c r="H102" s="180"/>
      <c r="I102" s="180"/>
      <c r="J102" s="181">
        <f>J211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77"/>
      <c r="C103" s="178"/>
      <c r="D103" s="179" t="s">
        <v>95</v>
      </c>
      <c r="E103" s="180"/>
      <c r="F103" s="180"/>
      <c r="G103" s="180"/>
      <c r="H103" s="180"/>
      <c r="I103" s="180"/>
      <c r="J103" s="181">
        <f>J217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77"/>
      <c r="C104" s="178"/>
      <c r="D104" s="179" t="s">
        <v>96</v>
      </c>
      <c r="E104" s="180"/>
      <c r="F104" s="180"/>
      <c r="G104" s="180"/>
      <c r="H104" s="180"/>
      <c r="I104" s="180"/>
      <c r="J104" s="181">
        <f>J224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77"/>
      <c r="C105" s="178"/>
      <c r="D105" s="179" t="s">
        <v>97</v>
      </c>
      <c r="E105" s="180"/>
      <c r="F105" s="180"/>
      <c r="G105" s="180"/>
      <c r="H105" s="180"/>
      <c r="I105" s="180"/>
      <c r="J105" s="181">
        <f>J275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77"/>
      <c r="C106" s="178"/>
      <c r="D106" s="179" t="s">
        <v>98</v>
      </c>
      <c r="E106" s="180"/>
      <c r="F106" s="180"/>
      <c r="G106" s="180"/>
      <c r="H106" s="180"/>
      <c r="I106" s="180"/>
      <c r="J106" s="181">
        <f>J277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1"/>
      <c r="C107" s="172"/>
      <c r="D107" s="173" t="s">
        <v>99</v>
      </c>
      <c r="E107" s="174"/>
      <c r="F107" s="174"/>
      <c r="G107" s="174"/>
      <c r="H107" s="174"/>
      <c r="I107" s="174"/>
      <c r="J107" s="175">
        <f>J288</f>
        <v>0</v>
      </c>
      <c r="K107" s="172"/>
      <c r="L107" s="176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hidden="1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hidden="1"/>
    <row r="111" hidden="1"/>
    <row r="112" hidden="1"/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100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30" customHeight="1">
      <c r="A117" s="37"/>
      <c r="B117" s="38"/>
      <c r="C117" s="39"/>
      <c r="D117" s="39"/>
      <c r="E117" s="75" t="str">
        <f>E7</f>
        <v>Budova Domu školství v Břeclavi, změna využití stávajících prostor</v>
      </c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1" t="s">
        <v>20</v>
      </c>
      <c r="D119" s="39"/>
      <c r="E119" s="39"/>
      <c r="F119" s="26" t="str">
        <f>F10</f>
        <v xml:space="preserve"> </v>
      </c>
      <c r="G119" s="39"/>
      <c r="H119" s="39"/>
      <c r="I119" s="31" t="s">
        <v>22</v>
      </c>
      <c r="J119" s="78" t="str">
        <f>IF(J10="","",J10)</f>
        <v>24. 3. 2025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1" t="s">
        <v>24</v>
      </c>
      <c r="D121" s="39"/>
      <c r="E121" s="39"/>
      <c r="F121" s="26" t="str">
        <f>E13</f>
        <v xml:space="preserve"> </v>
      </c>
      <c r="G121" s="39"/>
      <c r="H121" s="39"/>
      <c r="I121" s="31" t="s">
        <v>29</v>
      </c>
      <c r="J121" s="35" t="str">
        <f>E19</f>
        <v xml:space="preserve"> 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5.15" customHeight="1">
      <c r="A122" s="37"/>
      <c r="B122" s="38"/>
      <c r="C122" s="31" t="s">
        <v>27</v>
      </c>
      <c r="D122" s="39"/>
      <c r="E122" s="39"/>
      <c r="F122" s="26" t="str">
        <f>IF(E16="","",E16)</f>
        <v>Vyplň údaj</v>
      </c>
      <c r="G122" s="39"/>
      <c r="H122" s="39"/>
      <c r="I122" s="31" t="s">
        <v>31</v>
      </c>
      <c r="J122" s="35" t="str">
        <f>E22</f>
        <v xml:space="preserve"> 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0.32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11" customFormat="1" ht="29.28" customHeight="1">
      <c r="A124" s="183"/>
      <c r="B124" s="184"/>
      <c r="C124" s="185" t="s">
        <v>101</v>
      </c>
      <c r="D124" s="186" t="s">
        <v>58</v>
      </c>
      <c r="E124" s="186" t="s">
        <v>54</v>
      </c>
      <c r="F124" s="186" t="s">
        <v>55</v>
      </c>
      <c r="G124" s="186" t="s">
        <v>102</v>
      </c>
      <c r="H124" s="186" t="s">
        <v>103</v>
      </c>
      <c r="I124" s="186" t="s">
        <v>104</v>
      </c>
      <c r="J124" s="186" t="s">
        <v>84</v>
      </c>
      <c r="K124" s="187" t="s">
        <v>105</v>
      </c>
      <c r="L124" s="188"/>
      <c r="M124" s="99" t="s">
        <v>1</v>
      </c>
      <c r="N124" s="100" t="s">
        <v>37</v>
      </c>
      <c r="O124" s="100" t="s">
        <v>106</v>
      </c>
      <c r="P124" s="100" t="s">
        <v>107</v>
      </c>
      <c r="Q124" s="100" t="s">
        <v>108</v>
      </c>
      <c r="R124" s="100" t="s">
        <v>109</v>
      </c>
      <c r="S124" s="100" t="s">
        <v>110</v>
      </c>
      <c r="T124" s="101" t="s">
        <v>111</v>
      </c>
      <c r="U124" s="183"/>
      <c r="V124" s="183"/>
      <c r="W124" s="183"/>
      <c r="X124" s="183"/>
      <c r="Y124" s="183"/>
      <c r="Z124" s="183"/>
      <c r="AA124" s="183"/>
      <c r="AB124" s="183"/>
      <c r="AC124" s="183"/>
      <c r="AD124" s="183"/>
      <c r="AE124" s="183"/>
    </row>
    <row r="125" s="2" customFormat="1" ht="22.8" customHeight="1">
      <c r="A125" s="37"/>
      <c r="B125" s="38"/>
      <c r="C125" s="106" t="s">
        <v>112</v>
      </c>
      <c r="D125" s="39"/>
      <c r="E125" s="39"/>
      <c r="F125" s="39"/>
      <c r="G125" s="39"/>
      <c r="H125" s="39"/>
      <c r="I125" s="39"/>
      <c r="J125" s="189">
        <f>BK125</f>
        <v>0</v>
      </c>
      <c r="K125" s="39"/>
      <c r="L125" s="43"/>
      <c r="M125" s="102"/>
      <c r="N125" s="190"/>
      <c r="O125" s="103"/>
      <c r="P125" s="191">
        <f>P126+P210+P288</f>
        <v>0</v>
      </c>
      <c r="Q125" s="103"/>
      <c r="R125" s="191">
        <f>R126+R210+R288</f>
        <v>5.1428864900000004</v>
      </c>
      <c r="S125" s="103"/>
      <c r="T125" s="192">
        <f>T126+T210+T288</f>
        <v>4.5015550000000006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72</v>
      </c>
      <c r="AU125" s="16" t="s">
        <v>86</v>
      </c>
      <c r="BK125" s="193">
        <f>BK126+BK210+BK288</f>
        <v>0</v>
      </c>
    </row>
    <row r="126" s="12" customFormat="1" ht="25.92" customHeight="1">
      <c r="A126" s="12"/>
      <c r="B126" s="194"/>
      <c r="C126" s="195"/>
      <c r="D126" s="196" t="s">
        <v>72</v>
      </c>
      <c r="E126" s="197" t="s">
        <v>113</v>
      </c>
      <c r="F126" s="197" t="s">
        <v>114</v>
      </c>
      <c r="G126" s="195"/>
      <c r="H126" s="195"/>
      <c r="I126" s="198"/>
      <c r="J126" s="199">
        <f>BK126</f>
        <v>0</v>
      </c>
      <c r="K126" s="195"/>
      <c r="L126" s="200"/>
      <c r="M126" s="201"/>
      <c r="N126" s="202"/>
      <c r="O126" s="202"/>
      <c r="P126" s="203">
        <f>P127+P141+P176+P197+P207</f>
        <v>0</v>
      </c>
      <c r="Q126" s="202"/>
      <c r="R126" s="203">
        <f>R127+R141+R176+R197+R207</f>
        <v>3.2708876400000002</v>
      </c>
      <c r="S126" s="202"/>
      <c r="T126" s="204">
        <f>T127+T141+T176+T197+T207</f>
        <v>4.4951550000000005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5" t="s">
        <v>78</v>
      </c>
      <c r="AT126" s="206" t="s">
        <v>72</v>
      </c>
      <c r="AU126" s="206" t="s">
        <v>73</v>
      </c>
      <c r="AY126" s="205" t="s">
        <v>115</v>
      </c>
      <c r="BK126" s="207">
        <f>BK127+BK141+BK176+BK197+BK207</f>
        <v>0</v>
      </c>
    </row>
    <row r="127" s="12" customFormat="1" ht="22.8" customHeight="1">
      <c r="A127" s="12"/>
      <c r="B127" s="194"/>
      <c r="C127" s="195"/>
      <c r="D127" s="196" t="s">
        <v>72</v>
      </c>
      <c r="E127" s="208" t="s">
        <v>116</v>
      </c>
      <c r="F127" s="208" t="s">
        <v>117</v>
      </c>
      <c r="G127" s="195"/>
      <c r="H127" s="195"/>
      <c r="I127" s="198"/>
      <c r="J127" s="209">
        <f>BK127</f>
        <v>0</v>
      </c>
      <c r="K127" s="195"/>
      <c r="L127" s="200"/>
      <c r="M127" s="201"/>
      <c r="N127" s="202"/>
      <c r="O127" s="202"/>
      <c r="P127" s="203">
        <f>SUM(P128:P140)</f>
        <v>0</v>
      </c>
      <c r="Q127" s="202"/>
      <c r="R127" s="203">
        <f>SUM(R128:R140)</f>
        <v>1.5753684400000001</v>
      </c>
      <c r="S127" s="202"/>
      <c r="T127" s="204">
        <f>SUM(T128:T140)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5" t="s">
        <v>78</v>
      </c>
      <c r="AT127" s="206" t="s">
        <v>72</v>
      </c>
      <c r="AU127" s="206" t="s">
        <v>78</v>
      </c>
      <c r="AY127" s="205" t="s">
        <v>115</v>
      </c>
      <c r="BK127" s="207">
        <f>SUM(BK128:BK140)</f>
        <v>0</v>
      </c>
    </row>
    <row r="128" s="2" customFormat="1" ht="33" customHeight="1">
      <c r="A128" s="37"/>
      <c r="B128" s="38"/>
      <c r="C128" s="210" t="s">
        <v>78</v>
      </c>
      <c r="D128" s="210" t="s">
        <v>118</v>
      </c>
      <c r="E128" s="211" t="s">
        <v>119</v>
      </c>
      <c r="F128" s="212" t="s">
        <v>120</v>
      </c>
      <c r="G128" s="213" t="s">
        <v>121</v>
      </c>
      <c r="H128" s="214">
        <v>4.1550000000000002</v>
      </c>
      <c r="I128" s="215"/>
      <c r="J128" s="216">
        <f>ROUND(I128*H128,2)</f>
        <v>0</v>
      </c>
      <c r="K128" s="212" t="s">
        <v>122</v>
      </c>
      <c r="L128" s="43"/>
      <c r="M128" s="217" t="s">
        <v>1</v>
      </c>
      <c r="N128" s="218" t="s">
        <v>38</v>
      </c>
      <c r="O128" s="90"/>
      <c r="P128" s="219">
        <f>O128*H128</f>
        <v>0</v>
      </c>
      <c r="Q128" s="219">
        <v>0.18071999999999999</v>
      </c>
      <c r="R128" s="219">
        <f>Q128*H128</f>
        <v>0.75089159999999999</v>
      </c>
      <c r="S128" s="219">
        <v>0</v>
      </c>
      <c r="T128" s="220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21" t="s">
        <v>123</v>
      </c>
      <c r="AT128" s="221" t="s">
        <v>118</v>
      </c>
      <c r="AU128" s="221" t="s">
        <v>80</v>
      </c>
      <c r="AY128" s="16" t="s">
        <v>115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16" t="s">
        <v>78</v>
      </c>
      <c r="BK128" s="222">
        <f>ROUND(I128*H128,2)</f>
        <v>0</v>
      </c>
      <c r="BL128" s="16" t="s">
        <v>123</v>
      </c>
      <c r="BM128" s="221" t="s">
        <v>124</v>
      </c>
    </row>
    <row r="129" s="2" customFormat="1">
      <c r="A129" s="37"/>
      <c r="B129" s="38"/>
      <c r="C129" s="39"/>
      <c r="D129" s="223" t="s">
        <v>125</v>
      </c>
      <c r="E129" s="39"/>
      <c r="F129" s="224" t="s">
        <v>126</v>
      </c>
      <c r="G129" s="39"/>
      <c r="H129" s="39"/>
      <c r="I129" s="225"/>
      <c r="J129" s="39"/>
      <c r="K129" s="39"/>
      <c r="L129" s="43"/>
      <c r="M129" s="226"/>
      <c r="N129" s="227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125</v>
      </c>
      <c r="AU129" s="16" t="s">
        <v>80</v>
      </c>
    </row>
    <row r="130" s="13" customFormat="1">
      <c r="A130" s="13"/>
      <c r="B130" s="228"/>
      <c r="C130" s="229"/>
      <c r="D130" s="230" t="s">
        <v>127</v>
      </c>
      <c r="E130" s="231" t="s">
        <v>1</v>
      </c>
      <c r="F130" s="232" t="s">
        <v>128</v>
      </c>
      <c r="G130" s="229"/>
      <c r="H130" s="233">
        <v>4.1550000000000002</v>
      </c>
      <c r="I130" s="234"/>
      <c r="J130" s="229"/>
      <c r="K130" s="229"/>
      <c r="L130" s="235"/>
      <c r="M130" s="236"/>
      <c r="N130" s="237"/>
      <c r="O130" s="237"/>
      <c r="P130" s="237"/>
      <c r="Q130" s="237"/>
      <c r="R130" s="237"/>
      <c r="S130" s="237"/>
      <c r="T130" s="238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9" t="s">
        <v>127</v>
      </c>
      <c r="AU130" s="239" t="s">
        <v>80</v>
      </c>
      <c r="AV130" s="13" t="s">
        <v>80</v>
      </c>
      <c r="AW130" s="13" t="s">
        <v>30</v>
      </c>
      <c r="AX130" s="13" t="s">
        <v>78</v>
      </c>
      <c r="AY130" s="239" t="s">
        <v>115</v>
      </c>
    </row>
    <row r="131" s="2" customFormat="1" ht="24.15" customHeight="1">
      <c r="A131" s="37"/>
      <c r="B131" s="38"/>
      <c r="C131" s="210" t="s">
        <v>80</v>
      </c>
      <c r="D131" s="210" t="s">
        <v>118</v>
      </c>
      <c r="E131" s="211" t="s">
        <v>129</v>
      </c>
      <c r="F131" s="212" t="s">
        <v>130</v>
      </c>
      <c r="G131" s="213" t="s">
        <v>131</v>
      </c>
      <c r="H131" s="214">
        <v>3</v>
      </c>
      <c r="I131" s="215"/>
      <c r="J131" s="216">
        <f>ROUND(I131*H131,2)</f>
        <v>0</v>
      </c>
      <c r="K131" s="212" t="s">
        <v>122</v>
      </c>
      <c r="L131" s="43"/>
      <c r="M131" s="217" t="s">
        <v>1</v>
      </c>
      <c r="N131" s="218" t="s">
        <v>38</v>
      </c>
      <c r="O131" s="90"/>
      <c r="P131" s="219">
        <f>O131*H131</f>
        <v>0</v>
      </c>
      <c r="Q131" s="219">
        <v>0.030300000000000001</v>
      </c>
      <c r="R131" s="219">
        <f>Q131*H131</f>
        <v>0.090900000000000009</v>
      </c>
      <c r="S131" s="219">
        <v>0</v>
      </c>
      <c r="T131" s="220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21" t="s">
        <v>123</v>
      </c>
      <c r="AT131" s="221" t="s">
        <v>118</v>
      </c>
      <c r="AU131" s="221" t="s">
        <v>80</v>
      </c>
      <c r="AY131" s="16" t="s">
        <v>115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16" t="s">
        <v>78</v>
      </c>
      <c r="BK131" s="222">
        <f>ROUND(I131*H131,2)</f>
        <v>0</v>
      </c>
      <c r="BL131" s="16" t="s">
        <v>123</v>
      </c>
      <c r="BM131" s="221" t="s">
        <v>132</v>
      </c>
    </row>
    <row r="132" s="2" customFormat="1">
      <c r="A132" s="37"/>
      <c r="B132" s="38"/>
      <c r="C132" s="39"/>
      <c r="D132" s="223" t="s">
        <v>125</v>
      </c>
      <c r="E132" s="39"/>
      <c r="F132" s="224" t="s">
        <v>133</v>
      </c>
      <c r="G132" s="39"/>
      <c r="H132" s="39"/>
      <c r="I132" s="225"/>
      <c r="J132" s="39"/>
      <c r="K132" s="39"/>
      <c r="L132" s="43"/>
      <c r="M132" s="226"/>
      <c r="N132" s="227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6" t="s">
        <v>125</v>
      </c>
      <c r="AU132" s="16" t="s">
        <v>80</v>
      </c>
    </row>
    <row r="133" s="13" customFormat="1">
      <c r="A133" s="13"/>
      <c r="B133" s="228"/>
      <c r="C133" s="229"/>
      <c r="D133" s="230" t="s">
        <v>127</v>
      </c>
      <c r="E133" s="231" t="s">
        <v>1</v>
      </c>
      <c r="F133" s="232" t="s">
        <v>134</v>
      </c>
      <c r="G133" s="229"/>
      <c r="H133" s="233">
        <v>3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9" t="s">
        <v>127</v>
      </c>
      <c r="AU133" s="239" t="s">
        <v>80</v>
      </c>
      <c r="AV133" s="13" t="s">
        <v>80</v>
      </c>
      <c r="AW133" s="13" t="s">
        <v>30</v>
      </c>
      <c r="AX133" s="13" t="s">
        <v>78</v>
      </c>
      <c r="AY133" s="239" t="s">
        <v>115</v>
      </c>
    </row>
    <row r="134" s="2" customFormat="1" ht="21.75" customHeight="1">
      <c r="A134" s="37"/>
      <c r="B134" s="38"/>
      <c r="C134" s="240" t="s">
        <v>116</v>
      </c>
      <c r="D134" s="240" t="s">
        <v>135</v>
      </c>
      <c r="E134" s="241" t="s">
        <v>136</v>
      </c>
      <c r="F134" s="242" t="s">
        <v>137</v>
      </c>
      <c r="G134" s="243" t="s">
        <v>131</v>
      </c>
      <c r="H134" s="244">
        <v>1</v>
      </c>
      <c r="I134" s="245"/>
      <c r="J134" s="246">
        <f>ROUND(I134*H134,2)</f>
        <v>0</v>
      </c>
      <c r="K134" s="242" t="s">
        <v>1</v>
      </c>
      <c r="L134" s="247"/>
      <c r="M134" s="248" t="s">
        <v>1</v>
      </c>
      <c r="N134" s="249" t="s">
        <v>38</v>
      </c>
      <c r="O134" s="90"/>
      <c r="P134" s="219">
        <f>O134*H134</f>
        <v>0</v>
      </c>
      <c r="Q134" s="219">
        <v>0.085999999999999993</v>
      </c>
      <c r="R134" s="219">
        <f>Q134*H134</f>
        <v>0.085999999999999993</v>
      </c>
      <c r="S134" s="219">
        <v>0</v>
      </c>
      <c r="T134" s="220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21" t="s">
        <v>138</v>
      </c>
      <c r="AT134" s="221" t="s">
        <v>135</v>
      </c>
      <c r="AU134" s="221" t="s">
        <v>80</v>
      </c>
      <c r="AY134" s="16" t="s">
        <v>115</v>
      </c>
      <c r="BE134" s="222">
        <f>IF(N134="základní",J134,0)</f>
        <v>0</v>
      </c>
      <c r="BF134" s="222">
        <f>IF(N134="snížená",J134,0)</f>
        <v>0</v>
      </c>
      <c r="BG134" s="222">
        <f>IF(N134="zákl. přenesená",J134,0)</f>
        <v>0</v>
      </c>
      <c r="BH134" s="222">
        <f>IF(N134="sníž. přenesená",J134,0)</f>
        <v>0</v>
      </c>
      <c r="BI134" s="222">
        <f>IF(N134="nulová",J134,0)</f>
        <v>0</v>
      </c>
      <c r="BJ134" s="16" t="s">
        <v>78</v>
      </c>
      <c r="BK134" s="222">
        <f>ROUND(I134*H134,2)</f>
        <v>0</v>
      </c>
      <c r="BL134" s="16" t="s">
        <v>123</v>
      </c>
      <c r="BM134" s="221" t="s">
        <v>139</v>
      </c>
    </row>
    <row r="135" s="2" customFormat="1" ht="24.15" customHeight="1">
      <c r="A135" s="37"/>
      <c r="B135" s="38"/>
      <c r="C135" s="240" t="s">
        <v>123</v>
      </c>
      <c r="D135" s="240" t="s">
        <v>135</v>
      </c>
      <c r="E135" s="241" t="s">
        <v>140</v>
      </c>
      <c r="F135" s="242" t="s">
        <v>141</v>
      </c>
      <c r="G135" s="243" t="s">
        <v>131</v>
      </c>
      <c r="H135" s="244">
        <v>2</v>
      </c>
      <c r="I135" s="245"/>
      <c r="J135" s="246">
        <f>ROUND(I135*H135,2)</f>
        <v>0</v>
      </c>
      <c r="K135" s="242" t="s">
        <v>122</v>
      </c>
      <c r="L135" s="247"/>
      <c r="M135" s="248" t="s">
        <v>1</v>
      </c>
      <c r="N135" s="249" t="s">
        <v>38</v>
      </c>
      <c r="O135" s="90"/>
      <c r="P135" s="219">
        <f>O135*H135</f>
        <v>0</v>
      </c>
      <c r="Q135" s="219">
        <v>0.085999999999999993</v>
      </c>
      <c r="R135" s="219">
        <f>Q135*H135</f>
        <v>0.17199999999999999</v>
      </c>
      <c r="S135" s="219">
        <v>0</v>
      </c>
      <c r="T135" s="220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21" t="s">
        <v>138</v>
      </c>
      <c r="AT135" s="221" t="s">
        <v>135</v>
      </c>
      <c r="AU135" s="221" t="s">
        <v>80</v>
      </c>
      <c r="AY135" s="16" t="s">
        <v>115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16" t="s">
        <v>78</v>
      </c>
      <c r="BK135" s="222">
        <f>ROUND(I135*H135,2)</f>
        <v>0</v>
      </c>
      <c r="BL135" s="16" t="s">
        <v>123</v>
      </c>
      <c r="BM135" s="221" t="s">
        <v>142</v>
      </c>
    </row>
    <row r="136" s="2" customFormat="1" ht="24.15" customHeight="1">
      <c r="A136" s="37"/>
      <c r="B136" s="38"/>
      <c r="C136" s="210" t="s">
        <v>143</v>
      </c>
      <c r="D136" s="210" t="s">
        <v>118</v>
      </c>
      <c r="E136" s="211" t="s">
        <v>144</v>
      </c>
      <c r="F136" s="212" t="s">
        <v>145</v>
      </c>
      <c r="G136" s="213" t="s">
        <v>121</v>
      </c>
      <c r="H136" s="214">
        <v>6.0039999999999996</v>
      </c>
      <c r="I136" s="215"/>
      <c r="J136" s="216">
        <f>ROUND(I136*H136,2)</f>
        <v>0</v>
      </c>
      <c r="K136" s="212" t="s">
        <v>122</v>
      </c>
      <c r="L136" s="43"/>
      <c r="M136" s="217" t="s">
        <v>1</v>
      </c>
      <c r="N136" s="218" t="s">
        <v>38</v>
      </c>
      <c r="O136" s="90"/>
      <c r="P136" s="219">
        <f>O136*H136</f>
        <v>0</v>
      </c>
      <c r="Q136" s="219">
        <v>0.079210000000000003</v>
      </c>
      <c r="R136" s="219">
        <f>Q136*H136</f>
        <v>0.47557684</v>
      </c>
      <c r="S136" s="219">
        <v>0</v>
      </c>
      <c r="T136" s="22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1" t="s">
        <v>123</v>
      </c>
      <c r="AT136" s="221" t="s">
        <v>118</v>
      </c>
      <c r="AU136" s="221" t="s">
        <v>80</v>
      </c>
      <c r="AY136" s="16" t="s">
        <v>115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6" t="s">
        <v>78</v>
      </c>
      <c r="BK136" s="222">
        <f>ROUND(I136*H136,2)</f>
        <v>0</v>
      </c>
      <c r="BL136" s="16" t="s">
        <v>123</v>
      </c>
      <c r="BM136" s="221" t="s">
        <v>146</v>
      </c>
    </row>
    <row r="137" s="2" customFormat="1">
      <c r="A137" s="37"/>
      <c r="B137" s="38"/>
      <c r="C137" s="39"/>
      <c r="D137" s="223" t="s">
        <v>125</v>
      </c>
      <c r="E137" s="39"/>
      <c r="F137" s="224" t="s">
        <v>147</v>
      </c>
      <c r="G137" s="39"/>
      <c r="H137" s="39"/>
      <c r="I137" s="225"/>
      <c r="J137" s="39"/>
      <c r="K137" s="39"/>
      <c r="L137" s="43"/>
      <c r="M137" s="226"/>
      <c r="N137" s="227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125</v>
      </c>
      <c r="AU137" s="16" t="s">
        <v>80</v>
      </c>
    </row>
    <row r="138" s="13" customFormat="1">
      <c r="A138" s="13"/>
      <c r="B138" s="228"/>
      <c r="C138" s="229"/>
      <c r="D138" s="230" t="s">
        <v>127</v>
      </c>
      <c r="E138" s="231" t="s">
        <v>1</v>
      </c>
      <c r="F138" s="232" t="s">
        <v>148</v>
      </c>
      <c r="G138" s="229"/>
      <c r="H138" s="233">
        <v>1.98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9" t="s">
        <v>127</v>
      </c>
      <c r="AU138" s="239" t="s">
        <v>80</v>
      </c>
      <c r="AV138" s="13" t="s">
        <v>80</v>
      </c>
      <c r="AW138" s="13" t="s">
        <v>30</v>
      </c>
      <c r="AX138" s="13" t="s">
        <v>73</v>
      </c>
      <c r="AY138" s="239" t="s">
        <v>115</v>
      </c>
    </row>
    <row r="139" s="13" customFormat="1">
      <c r="A139" s="13"/>
      <c r="B139" s="228"/>
      <c r="C139" s="229"/>
      <c r="D139" s="230" t="s">
        <v>127</v>
      </c>
      <c r="E139" s="231" t="s">
        <v>1</v>
      </c>
      <c r="F139" s="232" t="s">
        <v>149</v>
      </c>
      <c r="G139" s="229"/>
      <c r="H139" s="233">
        <v>4.024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127</v>
      </c>
      <c r="AU139" s="239" t="s">
        <v>80</v>
      </c>
      <c r="AV139" s="13" t="s">
        <v>80</v>
      </c>
      <c r="AW139" s="13" t="s">
        <v>30</v>
      </c>
      <c r="AX139" s="13" t="s">
        <v>73</v>
      </c>
      <c r="AY139" s="239" t="s">
        <v>115</v>
      </c>
    </row>
    <row r="140" s="14" customFormat="1">
      <c r="A140" s="14"/>
      <c r="B140" s="250"/>
      <c r="C140" s="251"/>
      <c r="D140" s="230" t="s">
        <v>127</v>
      </c>
      <c r="E140" s="252" t="s">
        <v>1</v>
      </c>
      <c r="F140" s="253" t="s">
        <v>150</v>
      </c>
      <c r="G140" s="251"/>
      <c r="H140" s="254">
        <v>6.0039999999999996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0" t="s">
        <v>127</v>
      </c>
      <c r="AU140" s="260" t="s">
        <v>80</v>
      </c>
      <c r="AV140" s="14" t="s">
        <v>123</v>
      </c>
      <c r="AW140" s="14" t="s">
        <v>30</v>
      </c>
      <c r="AX140" s="14" t="s">
        <v>78</v>
      </c>
      <c r="AY140" s="260" t="s">
        <v>115</v>
      </c>
    </row>
    <row r="141" s="12" customFormat="1" ht="22.8" customHeight="1">
      <c r="A141" s="12"/>
      <c r="B141" s="194"/>
      <c r="C141" s="195"/>
      <c r="D141" s="196" t="s">
        <v>72</v>
      </c>
      <c r="E141" s="208" t="s">
        <v>151</v>
      </c>
      <c r="F141" s="208" t="s">
        <v>152</v>
      </c>
      <c r="G141" s="195"/>
      <c r="H141" s="195"/>
      <c r="I141" s="198"/>
      <c r="J141" s="209">
        <f>BK141</f>
        <v>0</v>
      </c>
      <c r="K141" s="195"/>
      <c r="L141" s="200"/>
      <c r="M141" s="201"/>
      <c r="N141" s="202"/>
      <c r="O141" s="202"/>
      <c r="P141" s="203">
        <f>SUM(P142:P175)</f>
        <v>0</v>
      </c>
      <c r="Q141" s="202"/>
      <c r="R141" s="203">
        <f>SUM(R142:R175)</f>
        <v>1.6955192000000001</v>
      </c>
      <c r="S141" s="202"/>
      <c r="T141" s="204">
        <f>SUM(T142:T175)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5" t="s">
        <v>78</v>
      </c>
      <c r="AT141" s="206" t="s">
        <v>72</v>
      </c>
      <c r="AU141" s="206" t="s">
        <v>78</v>
      </c>
      <c r="AY141" s="205" t="s">
        <v>115</v>
      </c>
      <c r="BK141" s="207">
        <f>SUM(BK142:BK175)</f>
        <v>0</v>
      </c>
    </row>
    <row r="142" s="2" customFormat="1" ht="24.15" customHeight="1">
      <c r="A142" s="37"/>
      <c r="B142" s="38"/>
      <c r="C142" s="210" t="s">
        <v>151</v>
      </c>
      <c r="D142" s="210" t="s">
        <v>118</v>
      </c>
      <c r="E142" s="211" t="s">
        <v>153</v>
      </c>
      <c r="F142" s="212" t="s">
        <v>154</v>
      </c>
      <c r="G142" s="213" t="s">
        <v>121</v>
      </c>
      <c r="H142" s="214">
        <v>2.2000000000000002</v>
      </c>
      <c r="I142" s="215"/>
      <c r="J142" s="216">
        <f>ROUND(I142*H142,2)</f>
        <v>0</v>
      </c>
      <c r="K142" s="212" t="s">
        <v>122</v>
      </c>
      <c r="L142" s="43"/>
      <c r="M142" s="217" t="s">
        <v>1</v>
      </c>
      <c r="N142" s="218" t="s">
        <v>38</v>
      </c>
      <c r="O142" s="90"/>
      <c r="P142" s="219">
        <f>O142*H142</f>
        <v>0</v>
      </c>
      <c r="Q142" s="219">
        <v>0.00025999999999999998</v>
      </c>
      <c r="R142" s="219">
        <f>Q142*H142</f>
        <v>0.00057200000000000003</v>
      </c>
      <c r="S142" s="219">
        <v>0</v>
      </c>
      <c r="T142" s="220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1" t="s">
        <v>123</v>
      </c>
      <c r="AT142" s="221" t="s">
        <v>118</v>
      </c>
      <c r="AU142" s="221" t="s">
        <v>80</v>
      </c>
      <c r="AY142" s="16" t="s">
        <v>115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6" t="s">
        <v>78</v>
      </c>
      <c r="BK142" s="222">
        <f>ROUND(I142*H142,2)</f>
        <v>0</v>
      </c>
      <c r="BL142" s="16" t="s">
        <v>123</v>
      </c>
      <c r="BM142" s="221" t="s">
        <v>155</v>
      </c>
    </row>
    <row r="143" s="2" customFormat="1">
      <c r="A143" s="37"/>
      <c r="B143" s="38"/>
      <c r="C143" s="39"/>
      <c r="D143" s="223" t="s">
        <v>125</v>
      </c>
      <c r="E143" s="39"/>
      <c r="F143" s="224" t="s">
        <v>156</v>
      </c>
      <c r="G143" s="39"/>
      <c r="H143" s="39"/>
      <c r="I143" s="225"/>
      <c r="J143" s="39"/>
      <c r="K143" s="39"/>
      <c r="L143" s="43"/>
      <c r="M143" s="226"/>
      <c r="N143" s="227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125</v>
      </c>
      <c r="AU143" s="16" t="s">
        <v>80</v>
      </c>
    </row>
    <row r="144" s="13" customFormat="1">
      <c r="A144" s="13"/>
      <c r="B144" s="228"/>
      <c r="C144" s="229"/>
      <c r="D144" s="230" t="s">
        <v>127</v>
      </c>
      <c r="E144" s="231" t="s">
        <v>1</v>
      </c>
      <c r="F144" s="232" t="s">
        <v>157</v>
      </c>
      <c r="G144" s="229"/>
      <c r="H144" s="233">
        <v>2.2000000000000002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9" t="s">
        <v>127</v>
      </c>
      <c r="AU144" s="239" t="s">
        <v>80</v>
      </c>
      <c r="AV144" s="13" t="s">
        <v>80</v>
      </c>
      <c r="AW144" s="13" t="s">
        <v>30</v>
      </c>
      <c r="AX144" s="13" t="s">
        <v>78</v>
      </c>
      <c r="AY144" s="239" t="s">
        <v>115</v>
      </c>
    </row>
    <row r="145" s="2" customFormat="1" ht="24.15" customHeight="1">
      <c r="A145" s="37"/>
      <c r="B145" s="38"/>
      <c r="C145" s="210" t="s">
        <v>158</v>
      </c>
      <c r="D145" s="210" t="s">
        <v>118</v>
      </c>
      <c r="E145" s="211" t="s">
        <v>159</v>
      </c>
      <c r="F145" s="212" t="s">
        <v>160</v>
      </c>
      <c r="G145" s="213" t="s">
        <v>121</v>
      </c>
      <c r="H145" s="214">
        <v>2.2000000000000002</v>
      </c>
      <c r="I145" s="215"/>
      <c r="J145" s="216">
        <f>ROUND(I145*H145,2)</f>
        <v>0</v>
      </c>
      <c r="K145" s="212" t="s">
        <v>122</v>
      </c>
      <c r="L145" s="43"/>
      <c r="M145" s="217" t="s">
        <v>1</v>
      </c>
      <c r="N145" s="218" t="s">
        <v>38</v>
      </c>
      <c r="O145" s="90"/>
      <c r="P145" s="219">
        <f>O145*H145</f>
        <v>0</v>
      </c>
      <c r="Q145" s="219">
        <v>0.0043800000000000002</v>
      </c>
      <c r="R145" s="219">
        <f>Q145*H145</f>
        <v>0.0096360000000000005</v>
      </c>
      <c r="S145" s="219">
        <v>0</v>
      </c>
      <c r="T145" s="220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1" t="s">
        <v>123</v>
      </c>
      <c r="AT145" s="221" t="s">
        <v>118</v>
      </c>
      <c r="AU145" s="221" t="s">
        <v>80</v>
      </c>
      <c r="AY145" s="16" t="s">
        <v>115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6" t="s">
        <v>78</v>
      </c>
      <c r="BK145" s="222">
        <f>ROUND(I145*H145,2)</f>
        <v>0</v>
      </c>
      <c r="BL145" s="16" t="s">
        <v>123</v>
      </c>
      <c r="BM145" s="221" t="s">
        <v>161</v>
      </c>
    </row>
    <row r="146" s="2" customFormat="1">
      <c r="A146" s="37"/>
      <c r="B146" s="38"/>
      <c r="C146" s="39"/>
      <c r="D146" s="223" t="s">
        <v>125</v>
      </c>
      <c r="E146" s="39"/>
      <c r="F146" s="224" t="s">
        <v>162</v>
      </c>
      <c r="G146" s="39"/>
      <c r="H146" s="39"/>
      <c r="I146" s="225"/>
      <c r="J146" s="39"/>
      <c r="K146" s="39"/>
      <c r="L146" s="43"/>
      <c r="M146" s="226"/>
      <c r="N146" s="227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125</v>
      </c>
      <c r="AU146" s="16" t="s">
        <v>80</v>
      </c>
    </row>
    <row r="147" s="13" customFormat="1">
      <c r="A147" s="13"/>
      <c r="B147" s="228"/>
      <c r="C147" s="229"/>
      <c r="D147" s="230" t="s">
        <v>127</v>
      </c>
      <c r="E147" s="231" t="s">
        <v>1</v>
      </c>
      <c r="F147" s="232" t="s">
        <v>157</v>
      </c>
      <c r="G147" s="229"/>
      <c r="H147" s="233">
        <v>2.2000000000000002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127</v>
      </c>
      <c r="AU147" s="239" t="s">
        <v>80</v>
      </c>
      <c r="AV147" s="13" t="s">
        <v>80</v>
      </c>
      <c r="AW147" s="13" t="s">
        <v>30</v>
      </c>
      <c r="AX147" s="13" t="s">
        <v>78</v>
      </c>
      <c r="AY147" s="239" t="s">
        <v>115</v>
      </c>
    </row>
    <row r="148" s="2" customFormat="1" ht="24.15" customHeight="1">
      <c r="A148" s="37"/>
      <c r="B148" s="38"/>
      <c r="C148" s="210" t="s">
        <v>138</v>
      </c>
      <c r="D148" s="210" t="s">
        <v>118</v>
      </c>
      <c r="E148" s="211" t="s">
        <v>163</v>
      </c>
      <c r="F148" s="212" t="s">
        <v>164</v>
      </c>
      <c r="G148" s="213" t="s">
        <v>121</v>
      </c>
      <c r="H148" s="214">
        <v>19.558</v>
      </c>
      <c r="I148" s="215"/>
      <c r="J148" s="216">
        <f>ROUND(I148*H148,2)</f>
        <v>0</v>
      </c>
      <c r="K148" s="212" t="s">
        <v>122</v>
      </c>
      <c r="L148" s="43"/>
      <c r="M148" s="217" t="s">
        <v>1</v>
      </c>
      <c r="N148" s="218" t="s">
        <v>38</v>
      </c>
      <c r="O148" s="90"/>
      <c r="P148" s="219">
        <f>O148*H148</f>
        <v>0</v>
      </c>
      <c r="Q148" s="219">
        <v>0.015400000000000001</v>
      </c>
      <c r="R148" s="219">
        <f>Q148*H148</f>
        <v>0.30119319999999999</v>
      </c>
      <c r="S148" s="219">
        <v>0</v>
      </c>
      <c r="T148" s="220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1" t="s">
        <v>123</v>
      </c>
      <c r="AT148" s="221" t="s">
        <v>118</v>
      </c>
      <c r="AU148" s="221" t="s">
        <v>80</v>
      </c>
      <c r="AY148" s="16" t="s">
        <v>115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6" t="s">
        <v>78</v>
      </c>
      <c r="BK148" s="222">
        <f>ROUND(I148*H148,2)</f>
        <v>0</v>
      </c>
      <c r="BL148" s="16" t="s">
        <v>123</v>
      </c>
      <c r="BM148" s="221" t="s">
        <v>165</v>
      </c>
    </row>
    <row r="149" s="2" customFormat="1">
      <c r="A149" s="37"/>
      <c r="B149" s="38"/>
      <c r="C149" s="39"/>
      <c r="D149" s="223" t="s">
        <v>125</v>
      </c>
      <c r="E149" s="39"/>
      <c r="F149" s="224" t="s">
        <v>166</v>
      </c>
      <c r="G149" s="39"/>
      <c r="H149" s="39"/>
      <c r="I149" s="225"/>
      <c r="J149" s="39"/>
      <c r="K149" s="39"/>
      <c r="L149" s="43"/>
      <c r="M149" s="226"/>
      <c r="N149" s="227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125</v>
      </c>
      <c r="AU149" s="16" t="s">
        <v>80</v>
      </c>
    </row>
    <row r="150" s="13" customFormat="1">
      <c r="A150" s="13"/>
      <c r="B150" s="228"/>
      <c r="C150" s="229"/>
      <c r="D150" s="230" t="s">
        <v>127</v>
      </c>
      <c r="E150" s="231" t="s">
        <v>1</v>
      </c>
      <c r="F150" s="232" t="s">
        <v>157</v>
      </c>
      <c r="G150" s="229"/>
      <c r="H150" s="233">
        <v>2.2000000000000002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127</v>
      </c>
      <c r="AU150" s="239" t="s">
        <v>80</v>
      </c>
      <c r="AV150" s="13" t="s">
        <v>80</v>
      </c>
      <c r="AW150" s="13" t="s">
        <v>30</v>
      </c>
      <c r="AX150" s="13" t="s">
        <v>73</v>
      </c>
      <c r="AY150" s="239" t="s">
        <v>115</v>
      </c>
    </row>
    <row r="151" s="13" customFormat="1">
      <c r="A151" s="13"/>
      <c r="B151" s="228"/>
      <c r="C151" s="229"/>
      <c r="D151" s="230" t="s">
        <v>127</v>
      </c>
      <c r="E151" s="231" t="s">
        <v>1</v>
      </c>
      <c r="F151" s="232" t="s">
        <v>167</v>
      </c>
      <c r="G151" s="229"/>
      <c r="H151" s="233">
        <v>8.3100000000000005</v>
      </c>
      <c r="I151" s="234"/>
      <c r="J151" s="229"/>
      <c r="K151" s="229"/>
      <c r="L151" s="235"/>
      <c r="M151" s="236"/>
      <c r="N151" s="237"/>
      <c r="O151" s="237"/>
      <c r="P151" s="237"/>
      <c r="Q151" s="237"/>
      <c r="R151" s="237"/>
      <c r="S151" s="237"/>
      <c r="T151" s="238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9" t="s">
        <v>127</v>
      </c>
      <c r="AU151" s="239" t="s">
        <v>80</v>
      </c>
      <c r="AV151" s="13" t="s">
        <v>80</v>
      </c>
      <c r="AW151" s="13" t="s">
        <v>30</v>
      </c>
      <c r="AX151" s="13" t="s">
        <v>73</v>
      </c>
      <c r="AY151" s="239" t="s">
        <v>115</v>
      </c>
    </row>
    <row r="152" s="13" customFormat="1">
      <c r="A152" s="13"/>
      <c r="B152" s="228"/>
      <c r="C152" s="229"/>
      <c r="D152" s="230" t="s">
        <v>127</v>
      </c>
      <c r="E152" s="231" t="s">
        <v>1</v>
      </c>
      <c r="F152" s="232" t="s">
        <v>168</v>
      </c>
      <c r="G152" s="229"/>
      <c r="H152" s="233">
        <v>8.048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9" t="s">
        <v>127</v>
      </c>
      <c r="AU152" s="239" t="s">
        <v>80</v>
      </c>
      <c r="AV152" s="13" t="s">
        <v>80</v>
      </c>
      <c r="AW152" s="13" t="s">
        <v>30</v>
      </c>
      <c r="AX152" s="13" t="s">
        <v>73</v>
      </c>
      <c r="AY152" s="239" t="s">
        <v>115</v>
      </c>
    </row>
    <row r="153" s="13" customFormat="1">
      <c r="A153" s="13"/>
      <c r="B153" s="228"/>
      <c r="C153" s="229"/>
      <c r="D153" s="230" t="s">
        <v>127</v>
      </c>
      <c r="E153" s="231" t="s">
        <v>1</v>
      </c>
      <c r="F153" s="232" t="s">
        <v>169</v>
      </c>
      <c r="G153" s="229"/>
      <c r="H153" s="233">
        <v>1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127</v>
      </c>
      <c r="AU153" s="239" t="s">
        <v>80</v>
      </c>
      <c r="AV153" s="13" t="s">
        <v>80</v>
      </c>
      <c r="AW153" s="13" t="s">
        <v>30</v>
      </c>
      <c r="AX153" s="13" t="s">
        <v>73</v>
      </c>
      <c r="AY153" s="239" t="s">
        <v>115</v>
      </c>
    </row>
    <row r="154" s="14" customFormat="1">
      <c r="A154" s="14"/>
      <c r="B154" s="250"/>
      <c r="C154" s="251"/>
      <c r="D154" s="230" t="s">
        <v>127</v>
      </c>
      <c r="E154" s="252" t="s">
        <v>1</v>
      </c>
      <c r="F154" s="253" t="s">
        <v>150</v>
      </c>
      <c r="G154" s="251"/>
      <c r="H154" s="254">
        <v>19.558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127</v>
      </c>
      <c r="AU154" s="260" t="s">
        <v>80</v>
      </c>
      <c r="AV154" s="14" t="s">
        <v>123</v>
      </c>
      <c r="AW154" s="14" t="s">
        <v>30</v>
      </c>
      <c r="AX154" s="14" t="s">
        <v>78</v>
      </c>
      <c r="AY154" s="260" t="s">
        <v>115</v>
      </c>
    </row>
    <row r="155" s="2" customFormat="1" ht="24.15" customHeight="1">
      <c r="A155" s="37"/>
      <c r="B155" s="38"/>
      <c r="C155" s="210" t="s">
        <v>170</v>
      </c>
      <c r="D155" s="210" t="s">
        <v>118</v>
      </c>
      <c r="E155" s="211" t="s">
        <v>171</v>
      </c>
      <c r="F155" s="212" t="s">
        <v>172</v>
      </c>
      <c r="G155" s="213" t="s">
        <v>121</v>
      </c>
      <c r="H155" s="214">
        <v>17.358000000000001</v>
      </c>
      <c r="I155" s="215"/>
      <c r="J155" s="216">
        <f>ROUND(I155*H155,2)</f>
        <v>0</v>
      </c>
      <c r="K155" s="212" t="s">
        <v>122</v>
      </c>
      <c r="L155" s="43"/>
      <c r="M155" s="217" t="s">
        <v>1</v>
      </c>
      <c r="N155" s="218" t="s">
        <v>38</v>
      </c>
      <c r="O155" s="90"/>
      <c r="P155" s="219">
        <f>O155*H155</f>
        <v>0</v>
      </c>
      <c r="Q155" s="219">
        <v>0.021000000000000001</v>
      </c>
      <c r="R155" s="219">
        <f>Q155*H155</f>
        <v>0.36451800000000001</v>
      </c>
      <c r="S155" s="219">
        <v>0</v>
      </c>
      <c r="T155" s="220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1" t="s">
        <v>123</v>
      </c>
      <c r="AT155" s="221" t="s">
        <v>118</v>
      </c>
      <c r="AU155" s="221" t="s">
        <v>80</v>
      </c>
      <c r="AY155" s="16" t="s">
        <v>115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6" t="s">
        <v>78</v>
      </c>
      <c r="BK155" s="222">
        <f>ROUND(I155*H155,2)</f>
        <v>0</v>
      </c>
      <c r="BL155" s="16" t="s">
        <v>123</v>
      </c>
      <c r="BM155" s="221" t="s">
        <v>173</v>
      </c>
    </row>
    <row r="156" s="2" customFormat="1">
      <c r="A156" s="37"/>
      <c r="B156" s="38"/>
      <c r="C156" s="39"/>
      <c r="D156" s="223" t="s">
        <v>125</v>
      </c>
      <c r="E156" s="39"/>
      <c r="F156" s="224" t="s">
        <v>174</v>
      </c>
      <c r="G156" s="39"/>
      <c r="H156" s="39"/>
      <c r="I156" s="225"/>
      <c r="J156" s="39"/>
      <c r="K156" s="39"/>
      <c r="L156" s="43"/>
      <c r="M156" s="226"/>
      <c r="N156" s="227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6" t="s">
        <v>125</v>
      </c>
      <c r="AU156" s="16" t="s">
        <v>80</v>
      </c>
    </row>
    <row r="157" s="13" customFormat="1">
      <c r="A157" s="13"/>
      <c r="B157" s="228"/>
      <c r="C157" s="229"/>
      <c r="D157" s="230" t="s">
        <v>127</v>
      </c>
      <c r="E157" s="231" t="s">
        <v>1</v>
      </c>
      <c r="F157" s="232" t="s">
        <v>167</v>
      </c>
      <c r="G157" s="229"/>
      <c r="H157" s="233">
        <v>8.3100000000000005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127</v>
      </c>
      <c r="AU157" s="239" t="s">
        <v>80</v>
      </c>
      <c r="AV157" s="13" t="s">
        <v>80</v>
      </c>
      <c r="AW157" s="13" t="s">
        <v>30</v>
      </c>
      <c r="AX157" s="13" t="s">
        <v>73</v>
      </c>
      <c r="AY157" s="239" t="s">
        <v>115</v>
      </c>
    </row>
    <row r="158" s="13" customFormat="1">
      <c r="A158" s="13"/>
      <c r="B158" s="228"/>
      <c r="C158" s="229"/>
      <c r="D158" s="230" t="s">
        <v>127</v>
      </c>
      <c r="E158" s="231" t="s">
        <v>1</v>
      </c>
      <c r="F158" s="232" t="s">
        <v>168</v>
      </c>
      <c r="G158" s="229"/>
      <c r="H158" s="233">
        <v>8.048</v>
      </c>
      <c r="I158" s="234"/>
      <c r="J158" s="229"/>
      <c r="K158" s="229"/>
      <c r="L158" s="235"/>
      <c r="M158" s="236"/>
      <c r="N158" s="237"/>
      <c r="O158" s="237"/>
      <c r="P158" s="237"/>
      <c r="Q158" s="237"/>
      <c r="R158" s="237"/>
      <c r="S158" s="237"/>
      <c r="T158" s="238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9" t="s">
        <v>127</v>
      </c>
      <c r="AU158" s="239" t="s">
        <v>80</v>
      </c>
      <c r="AV158" s="13" t="s">
        <v>80</v>
      </c>
      <c r="AW158" s="13" t="s">
        <v>30</v>
      </c>
      <c r="AX158" s="13" t="s">
        <v>73</v>
      </c>
      <c r="AY158" s="239" t="s">
        <v>115</v>
      </c>
    </row>
    <row r="159" s="13" customFormat="1">
      <c r="A159" s="13"/>
      <c r="B159" s="228"/>
      <c r="C159" s="229"/>
      <c r="D159" s="230" t="s">
        <v>127</v>
      </c>
      <c r="E159" s="231" t="s">
        <v>1</v>
      </c>
      <c r="F159" s="232" t="s">
        <v>169</v>
      </c>
      <c r="G159" s="229"/>
      <c r="H159" s="233">
        <v>1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127</v>
      </c>
      <c r="AU159" s="239" t="s">
        <v>80</v>
      </c>
      <c r="AV159" s="13" t="s">
        <v>80</v>
      </c>
      <c r="AW159" s="13" t="s">
        <v>30</v>
      </c>
      <c r="AX159" s="13" t="s">
        <v>73</v>
      </c>
      <c r="AY159" s="239" t="s">
        <v>115</v>
      </c>
    </row>
    <row r="160" s="14" customFormat="1">
      <c r="A160" s="14"/>
      <c r="B160" s="250"/>
      <c r="C160" s="251"/>
      <c r="D160" s="230" t="s">
        <v>127</v>
      </c>
      <c r="E160" s="252" t="s">
        <v>1</v>
      </c>
      <c r="F160" s="253" t="s">
        <v>150</v>
      </c>
      <c r="G160" s="251"/>
      <c r="H160" s="254">
        <v>17.358000000000001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127</v>
      </c>
      <c r="AU160" s="260" t="s">
        <v>80</v>
      </c>
      <c r="AV160" s="14" t="s">
        <v>123</v>
      </c>
      <c r="AW160" s="14" t="s">
        <v>30</v>
      </c>
      <c r="AX160" s="14" t="s">
        <v>78</v>
      </c>
      <c r="AY160" s="260" t="s">
        <v>115</v>
      </c>
    </row>
    <row r="161" s="2" customFormat="1" ht="24.15" customHeight="1">
      <c r="A161" s="37"/>
      <c r="B161" s="38"/>
      <c r="C161" s="210" t="s">
        <v>175</v>
      </c>
      <c r="D161" s="210" t="s">
        <v>118</v>
      </c>
      <c r="E161" s="211" t="s">
        <v>176</v>
      </c>
      <c r="F161" s="212" t="s">
        <v>177</v>
      </c>
      <c r="G161" s="213" t="s">
        <v>178</v>
      </c>
      <c r="H161" s="214">
        <v>10</v>
      </c>
      <c r="I161" s="215"/>
      <c r="J161" s="216">
        <f>ROUND(I161*H161,2)</f>
        <v>0</v>
      </c>
      <c r="K161" s="212" t="s">
        <v>122</v>
      </c>
      <c r="L161" s="43"/>
      <c r="M161" s="217" t="s">
        <v>1</v>
      </c>
      <c r="N161" s="218" t="s">
        <v>38</v>
      </c>
      <c r="O161" s="90"/>
      <c r="P161" s="219">
        <f>O161*H161</f>
        <v>0</v>
      </c>
      <c r="Q161" s="219">
        <v>0.0015</v>
      </c>
      <c r="R161" s="219">
        <f>Q161*H161</f>
        <v>0.014999999999999999</v>
      </c>
      <c r="S161" s="219">
        <v>0</v>
      </c>
      <c r="T161" s="220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21" t="s">
        <v>123</v>
      </c>
      <c r="AT161" s="221" t="s">
        <v>118</v>
      </c>
      <c r="AU161" s="221" t="s">
        <v>80</v>
      </c>
      <c r="AY161" s="16" t="s">
        <v>115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16" t="s">
        <v>78</v>
      </c>
      <c r="BK161" s="222">
        <f>ROUND(I161*H161,2)</f>
        <v>0</v>
      </c>
      <c r="BL161" s="16" t="s">
        <v>123</v>
      </c>
      <c r="BM161" s="221" t="s">
        <v>179</v>
      </c>
    </row>
    <row r="162" s="2" customFormat="1">
      <c r="A162" s="37"/>
      <c r="B162" s="38"/>
      <c r="C162" s="39"/>
      <c r="D162" s="223" t="s">
        <v>125</v>
      </c>
      <c r="E162" s="39"/>
      <c r="F162" s="224" t="s">
        <v>180</v>
      </c>
      <c r="G162" s="39"/>
      <c r="H162" s="39"/>
      <c r="I162" s="225"/>
      <c r="J162" s="39"/>
      <c r="K162" s="39"/>
      <c r="L162" s="43"/>
      <c r="M162" s="226"/>
      <c r="N162" s="227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6" t="s">
        <v>125</v>
      </c>
      <c r="AU162" s="16" t="s">
        <v>80</v>
      </c>
    </row>
    <row r="163" s="13" customFormat="1">
      <c r="A163" s="13"/>
      <c r="B163" s="228"/>
      <c r="C163" s="229"/>
      <c r="D163" s="230" t="s">
        <v>127</v>
      </c>
      <c r="E163" s="231" t="s">
        <v>1</v>
      </c>
      <c r="F163" s="232" t="s">
        <v>181</v>
      </c>
      <c r="G163" s="229"/>
      <c r="H163" s="233">
        <v>10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127</v>
      </c>
      <c r="AU163" s="239" t="s">
        <v>80</v>
      </c>
      <c r="AV163" s="13" t="s">
        <v>80</v>
      </c>
      <c r="AW163" s="13" t="s">
        <v>30</v>
      </c>
      <c r="AX163" s="13" t="s">
        <v>78</v>
      </c>
      <c r="AY163" s="239" t="s">
        <v>115</v>
      </c>
    </row>
    <row r="164" s="2" customFormat="1" ht="24.15" customHeight="1">
      <c r="A164" s="37"/>
      <c r="B164" s="38"/>
      <c r="C164" s="210" t="s">
        <v>182</v>
      </c>
      <c r="D164" s="210" t="s">
        <v>118</v>
      </c>
      <c r="E164" s="211" t="s">
        <v>183</v>
      </c>
      <c r="F164" s="212" t="s">
        <v>184</v>
      </c>
      <c r="G164" s="213" t="s">
        <v>131</v>
      </c>
      <c r="H164" s="214">
        <v>9</v>
      </c>
      <c r="I164" s="215"/>
      <c r="J164" s="216">
        <f>ROUND(I164*H164,2)</f>
        <v>0</v>
      </c>
      <c r="K164" s="212" t="s">
        <v>122</v>
      </c>
      <c r="L164" s="43"/>
      <c r="M164" s="217" t="s">
        <v>1</v>
      </c>
      <c r="N164" s="218" t="s">
        <v>38</v>
      </c>
      <c r="O164" s="90"/>
      <c r="P164" s="219">
        <f>O164*H164</f>
        <v>0</v>
      </c>
      <c r="Q164" s="219">
        <v>0.035319999999999997</v>
      </c>
      <c r="R164" s="219">
        <f>Q164*H164</f>
        <v>0.31788</v>
      </c>
      <c r="S164" s="219">
        <v>0</v>
      </c>
      <c r="T164" s="220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1" t="s">
        <v>123</v>
      </c>
      <c r="AT164" s="221" t="s">
        <v>118</v>
      </c>
      <c r="AU164" s="221" t="s">
        <v>80</v>
      </c>
      <c r="AY164" s="16" t="s">
        <v>115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16" t="s">
        <v>78</v>
      </c>
      <c r="BK164" s="222">
        <f>ROUND(I164*H164,2)</f>
        <v>0</v>
      </c>
      <c r="BL164" s="16" t="s">
        <v>123</v>
      </c>
      <c r="BM164" s="221" t="s">
        <v>185</v>
      </c>
    </row>
    <row r="165" s="2" customFormat="1">
      <c r="A165" s="37"/>
      <c r="B165" s="38"/>
      <c r="C165" s="39"/>
      <c r="D165" s="223" t="s">
        <v>125</v>
      </c>
      <c r="E165" s="39"/>
      <c r="F165" s="224" t="s">
        <v>186</v>
      </c>
      <c r="G165" s="39"/>
      <c r="H165" s="39"/>
      <c r="I165" s="225"/>
      <c r="J165" s="39"/>
      <c r="K165" s="39"/>
      <c r="L165" s="43"/>
      <c r="M165" s="226"/>
      <c r="N165" s="227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6" t="s">
        <v>125</v>
      </c>
      <c r="AU165" s="16" t="s">
        <v>80</v>
      </c>
    </row>
    <row r="166" s="13" customFormat="1">
      <c r="A166" s="13"/>
      <c r="B166" s="228"/>
      <c r="C166" s="229"/>
      <c r="D166" s="230" t="s">
        <v>127</v>
      </c>
      <c r="E166" s="231" t="s">
        <v>1</v>
      </c>
      <c r="F166" s="232" t="s">
        <v>170</v>
      </c>
      <c r="G166" s="229"/>
      <c r="H166" s="233">
        <v>9</v>
      </c>
      <c r="I166" s="234"/>
      <c r="J166" s="229"/>
      <c r="K166" s="229"/>
      <c r="L166" s="235"/>
      <c r="M166" s="236"/>
      <c r="N166" s="237"/>
      <c r="O166" s="237"/>
      <c r="P166" s="237"/>
      <c r="Q166" s="237"/>
      <c r="R166" s="237"/>
      <c r="S166" s="237"/>
      <c r="T166" s="238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9" t="s">
        <v>127</v>
      </c>
      <c r="AU166" s="239" t="s">
        <v>80</v>
      </c>
      <c r="AV166" s="13" t="s">
        <v>80</v>
      </c>
      <c r="AW166" s="13" t="s">
        <v>30</v>
      </c>
      <c r="AX166" s="13" t="s">
        <v>78</v>
      </c>
      <c r="AY166" s="239" t="s">
        <v>115</v>
      </c>
    </row>
    <row r="167" s="2" customFormat="1" ht="37.8" customHeight="1">
      <c r="A167" s="37"/>
      <c r="B167" s="38"/>
      <c r="C167" s="240" t="s">
        <v>8</v>
      </c>
      <c r="D167" s="240" t="s">
        <v>135</v>
      </c>
      <c r="E167" s="241" t="s">
        <v>187</v>
      </c>
      <c r="F167" s="242" t="s">
        <v>188</v>
      </c>
      <c r="G167" s="243" t="s">
        <v>131</v>
      </c>
      <c r="H167" s="244">
        <v>9</v>
      </c>
      <c r="I167" s="245"/>
      <c r="J167" s="246">
        <f>ROUND(I167*H167,2)</f>
        <v>0</v>
      </c>
      <c r="K167" s="242" t="s">
        <v>122</v>
      </c>
      <c r="L167" s="247"/>
      <c r="M167" s="248" t="s">
        <v>1</v>
      </c>
      <c r="N167" s="249" t="s">
        <v>38</v>
      </c>
      <c r="O167" s="90"/>
      <c r="P167" s="219">
        <f>O167*H167</f>
        <v>0</v>
      </c>
      <c r="Q167" s="219">
        <v>0.018679999999999999</v>
      </c>
      <c r="R167" s="219">
        <f>Q167*H167</f>
        <v>0.16811999999999999</v>
      </c>
      <c r="S167" s="219">
        <v>0</v>
      </c>
      <c r="T167" s="22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1" t="s">
        <v>138</v>
      </c>
      <c r="AT167" s="221" t="s">
        <v>135</v>
      </c>
      <c r="AU167" s="221" t="s">
        <v>80</v>
      </c>
      <c r="AY167" s="16" t="s">
        <v>115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6" t="s">
        <v>78</v>
      </c>
      <c r="BK167" s="222">
        <f>ROUND(I167*H167,2)</f>
        <v>0</v>
      </c>
      <c r="BL167" s="16" t="s">
        <v>123</v>
      </c>
      <c r="BM167" s="221" t="s">
        <v>189</v>
      </c>
    </row>
    <row r="168" s="2" customFormat="1" ht="24.15" customHeight="1">
      <c r="A168" s="37"/>
      <c r="B168" s="38"/>
      <c r="C168" s="210" t="s">
        <v>190</v>
      </c>
      <c r="D168" s="210" t="s">
        <v>118</v>
      </c>
      <c r="E168" s="211" t="s">
        <v>191</v>
      </c>
      <c r="F168" s="212" t="s">
        <v>192</v>
      </c>
      <c r="G168" s="213" t="s">
        <v>131</v>
      </c>
      <c r="H168" s="214">
        <v>1</v>
      </c>
      <c r="I168" s="215"/>
      <c r="J168" s="216">
        <f>ROUND(I168*H168,2)</f>
        <v>0</v>
      </c>
      <c r="K168" s="212" t="s">
        <v>122</v>
      </c>
      <c r="L168" s="43"/>
      <c r="M168" s="217" t="s">
        <v>1</v>
      </c>
      <c r="N168" s="218" t="s">
        <v>38</v>
      </c>
      <c r="O168" s="90"/>
      <c r="P168" s="219">
        <f>O168*H168</f>
        <v>0</v>
      </c>
      <c r="Q168" s="219">
        <v>0.058720000000000001</v>
      </c>
      <c r="R168" s="219">
        <f>Q168*H168</f>
        <v>0.058720000000000001</v>
      </c>
      <c r="S168" s="219">
        <v>0</v>
      </c>
      <c r="T168" s="220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1" t="s">
        <v>123</v>
      </c>
      <c r="AT168" s="221" t="s">
        <v>118</v>
      </c>
      <c r="AU168" s="221" t="s">
        <v>80</v>
      </c>
      <c r="AY168" s="16" t="s">
        <v>115</v>
      </c>
      <c r="BE168" s="222">
        <f>IF(N168="základní",J168,0)</f>
        <v>0</v>
      </c>
      <c r="BF168" s="222">
        <f>IF(N168="snížená",J168,0)</f>
        <v>0</v>
      </c>
      <c r="BG168" s="222">
        <f>IF(N168="zákl. přenesená",J168,0)</f>
        <v>0</v>
      </c>
      <c r="BH168" s="222">
        <f>IF(N168="sníž. přenesená",J168,0)</f>
        <v>0</v>
      </c>
      <c r="BI168" s="222">
        <f>IF(N168="nulová",J168,0)</f>
        <v>0</v>
      </c>
      <c r="BJ168" s="16" t="s">
        <v>78</v>
      </c>
      <c r="BK168" s="222">
        <f>ROUND(I168*H168,2)</f>
        <v>0</v>
      </c>
      <c r="BL168" s="16" t="s">
        <v>123</v>
      </c>
      <c r="BM168" s="221" t="s">
        <v>193</v>
      </c>
    </row>
    <row r="169" s="2" customFormat="1">
      <c r="A169" s="37"/>
      <c r="B169" s="38"/>
      <c r="C169" s="39"/>
      <c r="D169" s="223" t="s">
        <v>125</v>
      </c>
      <c r="E169" s="39"/>
      <c r="F169" s="224" t="s">
        <v>194</v>
      </c>
      <c r="G169" s="39"/>
      <c r="H169" s="39"/>
      <c r="I169" s="225"/>
      <c r="J169" s="39"/>
      <c r="K169" s="39"/>
      <c r="L169" s="43"/>
      <c r="M169" s="226"/>
      <c r="N169" s="227"/>
      <c r="O169" s="90"/>
      <c r="P169" s="90"/>
      <c r="Q169" s="90"/>
      <c r="R169" s="90"/>
      <c r="S169" s="90"/>
      <c r="T169" s="91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T169" s="16" t="s">
        <v>125</v>
      </c>
      <c r="AU169" s="16" t="s">
        <v>80</v>
      </c>
    </row>
    <row r="170" s="2" customFormat="1" ht="33" customHeight="1">
      <c r="A170" s="37"/>
      <c r="B170" s="38"/>
      <c r="C170" s="240" t="s">
        <v>195</v>
      </c>
      <c r="D170" s="240" t="s">
        <v>135</v>
      </c>
      <c r="E170" s="241" t="s">
        <v>196</v>
      </c>
      <c r="F170" s="242" t="s">
        <v>197</v>
      </c>
      <c r="G170" s="243" t="s">
        <v>131</v>
      </c>
      <c r="H170" s="244">
        <v>1</v>
      </c>
      <c r="I170" s="245"/>
      <c r="J170" s="246">
        <f>ROUND(I170*H170,2)</f>
        <v>0</v>
      </c>
      <c r="K170" s="242" t="s">
        <v>1</v>
      </c>
      <c r="L170" s="247"/>
      <c r="M170" s="248" t="s">
        <v>1</v>
      </c>
      <c r="N170" s="249" t="s">
        <v>38</v>
      </c>
      <c r="O170" s="90"/>
      <c r="P170" s="219">
        <f>O170*H170</f>
        <v>0</v>
      </c>
      <c r="Q170" s="219">
        <v>0.030300000000000001</v>
      </c>
      <c r="R170" s="219">
        <f>Q170*H170</f>
        <v>0.030300000000000001</v>
      </c>
      <c r="S170" s="219">
        <v>0</v>
      </c>
      <c r="T170" s="220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1" t="s">
        <v>138</v>
      </c>
      <c r="AT170" s="221" t="s">
        <v>135</v>
      </c>
      <c r="AU170" s="221" t="s">
        <v>80</v>
      </c>
      <c r="AY170" s="16" t="s">
        <v>115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16" t="s">
        <v>78</v>
      </c>
      <c r="BK170" s="222">
        <f>ROUND(I170*H170,2)</f>
        <v>0</v>
      </c>
      <c r="BL170" s="16" t="s">
        <v>123</v>
      </c>
      <c r="BM170" s="221" t="s">
        <v>198</v>
      </c>
    </row>
    <row r="171" s="2" customFormat="1" ht="21.75" customHeight="1">
      <c r="A171" s="37"/>
      <c r="B171" s="38"/>
      <c r="C171" s="210" t="s">
        <v>199</v>
      </c>
      <c r="D171" s="210" t="s">
        <v>118</v>
      </c>
      <c r="E171" s="211" t="s">
        <v>200</v>
      </c>
      <c r="F171" s="212" t="s">
        <v>201</v>
      </c>
      <c r="G171" s="213" t="s">
        <v>131</v>
      </c>
      <c r="H171" s="214">
        <v>6</v>
      </c>
      <c r="I171" s="215"/>
      <c r="J171" s="216">
        <f>ROUND(I171*H171,2)</f>
        <v>0</v>
      </c>
      <c r="K171" s="212" t="s">
        <v>122</v>
      </c>
      <c r="L171" s="43"/>
      <c r="M171" s="217" t="s">
        <v>1</v>
      </c>
      <c r="N171" s="218" t="s">
        <v>38</v>
      </c>
      <c r="O171" s="90"/>
      <c r="P171" s="219">
        <f>O171*H171</f>
        <v>0</v>
      </c>
      <c r="Q171" s="219">
        <v>0.056439999999999997</v>
      </c>
      <c r="R171" s="219">
        <f>Q171*H171</f>
        <v>0.33864</v>
      </c>
      <c r="S171" s="219">
        <v>0</v>
      </c>
      <c r="T171" s="22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1" t="s">
        <v>123</v>
      </c>
      <c r="AT171" s="221" t="s">
        <v>118</v>
      </c>
      <c r="AU171" s="221" t="s">
        <v>80</v>
      </c>
      <c r="AY171" s="16" t="s">
        <v>115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6" t="s">
        <v>78</v>
      </c>
      <c r="BK171" s="222">
        <f>ROUND(I171*H171,2)</f>
        <v>0</v>
      </c>
      <c r="BL171" s="16" t="s">
        <v>123</v>
      </c>
      <c r="BM171" s="221" t="s">
        <v>202</v>
      </c>
    </row>
    <row r="172" s="2" customFormat="1">
      <c r="A172" s="37"/>
      <c r="B172" s="38"/>
      <c r="C172" s="39"/>
      <c r="D172" s="223" t="s">
        <v>125</v>
      </c>
      <c r="E172" s="39"/>
      <c r="F172" s="224" t="s">
        <v>203</v>
      </c>
      <c r="G172" s="39"/>
      <c r="H172" s="39"/>
      <c r="I172" s="225"/>
      <c r="J172" s="39"/>
      <c r="K172" s="39"/>
      <c r="L172" s="43"/>
      <c r="M172" s="226"/>
      <c r="N172" s="227"/>
      <c r="O172" s="90"/>
      <c r="P172" s="90"/>
      <c r="Q172" s="90"/>
      <c r="R172" s="90"/>
      <c r="S172" s="90"/>
      <c r="T172" s="91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125</v>
      </c>
      <c r="AU172" s="16" t="s">
        <v>80</v>
      </c>
    </row>
    <row r="173" s="13" customFormat="1">
      <c r="A173" s="13"/>
      <c r="B173" s="228"/>
      <c r="C173" s="229"/>
      <c r="D173" s="230" t="s">
        <v>127</v>
      </c>
      <c r="E173" s="231" t="s">
        <v>1</v>
      </c>
      <c r="F173" s="232" t="s">
        <v>151</v>
      </c>
      <c r="G173" s="229"/>
      <c r="H173" s="233">
        <v>6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127</v>
      </c>
      <c r="AU173" s="239" t="s">
        <v>80</v>
      </c>
      <c r="AV173" s="13" t="s">
        <v>80</v>
      </c>
      <c r="AW173" s="13" t="s">
        <v>30</v>
      </c>
      <c r="AX173" s="13" t="s">
        <v>78</v>
      </c>
      <c r="AY173" s="239" t="s">
        <v>115</v>
      </c>
    </row>
    <row r="174" s="2" customFormat="1" ht="37.8" customHeight="1">
      <c r="A174" s="37"/>
      <c r="B174" s="38"/>
      <c r="C174" s="240" t="s">
        <v>204</v>
      </c>
      <c r="D174" s="240" t="s">
        <v>135</v>
      </c>
      <c r="E174" s="241" t="s">
        <v>205</v>
      </c>
      <c r="F174" s="242" t="s">
        <v>206</v>
      </c>
      <c r="G174" s="243" t="s">
        <v>131</v>
      </c>
      <c r="H174" s="244">
        <v>5</v>
      </c>
      <c r="I174" s="245"/>
      <c r="J174" s="246">
        <f>ROUND(I174*H174,2)</f>
        <v>0</v>
      </c>
      <c r="K174" s="242" t="s">
        <v>122</v>
      </c>
      <c r="L174" s="247"/>
      <c r="M174" s="248" t="s">
        <v>1</v>
      </c>
      <c r="N174" s="249" t="s">
        <v>38</v>
      </c>
      <c r="O174" s="90"/>
      <c r="P174" s="219">
        <f>O174*H174</f>
        <v>0</v>
      </c>
      <c r="Q174" s="219">
        <v>0.01521</v>
      </c>
      <c r="R174" s="219">
        <f>Q174*H174</f>
        <v>0.076049999999999993</v>
      </c>
      <c r="S174" s="219">
        <v>0</v>
      </c>
      <c r="T174" s="220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1" t="s">
        <v>138</v>
      </c>
      <c r="AT174" s="221" t="s">
        <v>135</v>
      </c>
      <c r="AU174" s="221" t="s">
        <v>80</v>
      </c>
      <c r="AY174" s="16" t="s">
        <v>115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16" t="s">
        <v>78</v>
      </c>
      <c r="BK174" s="222">
        <f>ROUND(I174*H174,2)</f>
        <v>0</v>
      </c>
      <c r="BL174" s="16" t="s">
        <v>123</v>
      </c>
      <c r="BM174" s="221" t="s">
        <v>207</v>
      </c>
    </row>
    <row r="175" s="2" customFormat="1" ht="37.8" customHeight="1">
      <c r="A175" s="37"/>
      <c r="B175" s="38"/>
      <c r="C175" s="240" t="s">
        <v>208</v>
      </c>
      <c r="D175" s="240" t="s">
        <v>135</v>
      </c>
      <c r="E175" s="241" t="s">
        <v>209</v>
      </c>
      <c r="F175" s="242" t="s">
        <v>210</v>
      </c>
      <c r="G175" s="243" t="s">
        <v>131</v>
      </c>
      <c r="H175" s="244">
        <v>1</v>
      </c>
      <c r="I175" s="245"/>
      <c r="J175" s="246">
        <f>ROUND(I175*H175,2)</f>
        <v>0</v>
      </c>
      <c r="K175" s="242" t="s">
        <v>122</v>
      </c>
      <c r="L175" s="247"/>
      <c r="M175" s="248" t="s">
        <v>1</v>
      </c>
      <c r="N175" s="249" t="s">
        <v>38</v>
      </c>
      <c r="O175" s="90"/>
      <c r="P175" s="219">
        <f>O175*H175</f>
        <v>0</v>
      </c>
      <c r="Q175" s="219">
        <v>0.014890000000000001</v>
      </c>
      <c r="R175" s="219">
        <f>Q175*H175</f>
        <v>0.014890000000000001</v>
      </c>
      <c r="S175" s="219">
        <v>0</v>
      </c>
      <c r="T175" s="220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21" t="s">
        <v>138</v>
      </c>
      <c r="AT175" s="221" t="s">
        <v>135</v>
      </c>
      <c r="AU175" s="221" t="s">
        <v>80</v>
      </c>
      <c r="AY175" s="16" t="s">
        <v>115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16" t="s">
        <v>78</v>
      </c>
      <c r="BK175" s="222">
        <f>ROUND(I175*H175,2)</f>
        <v>0</v>
      </c>
      <c r="BL175" s="16" t="s">
        <v>123</v>
      </c>
      <c r="BM175" s="221" t="s">
        <v>211</v>
      </c>
    </row>
    <row r="176" s="12" customFormat="1" ht="22.8" customHeight="1">
      <c r="A176" s="12"/>
      <c r="B176" s="194"/>
      <c r="C176" s="195"/>
      <c r="D176" s="196" t="s">
        <v>72</v>
      </c>
      <c r="E176" s="208" t="s">
        <v>170</v>
      </c>
      <c r="F176" s="208" t="s">
        <v>212</v>
      </c>
      <c r="G176" s="195"/>
      <c r="H176" s="195"/>
      <c r="I176" s="198"/>
      <c r="J176" s="209">
        <f>BK176</f>
        <v>0</v>
      </c>
      <c r="K176" s="195"/>
      <c r="L176" s="200"/>
      <c r="M176" s="201"/>
      <c r="N176" s="202"/>
      <c r="O176" s="202"/>
      <c r="P176" s="203">
        <f>SUM(P177:P196)</f>
        <v>0</v>
      </c>
      <c r="Q176" s="202"/>
      <c r="R176" s="203">
        <f>SUM(R177:R196)</f>
        <v>0</v>
      </c>
      <c r="S176" s="202"/>
      <c r="T176" s="204">
        <f>SUM(T177:T196)</f>
        <v>4.4951550000000005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5" t="s">
        <v>78</v>
      </c>
      <c r="AT176" s="206" t="s">
        <v>72</v>
      </c>
      <c r="AU176" s="206" t="s">
        <v>78</v>
      </c>
      <c r="AY176" s="205" t="s">
        <v>115</v>
      </c>
      <c r="BK176" s="207">
        <f>SUM(BK177:BK196)</f>
        <v>0</v>
      </c>
    </row>
    <row r="177" s="2" customFormat="1" ht="21.75" customHeight="1">
      <c r="A177" s="37"/>
      <c r="B177" s="38"/>
      <c r="C177" s="210" t="s">
        <v>213</v>
      </c>
      <c r="D177" s="210" t="s">
        <v>118</v>
      </c>
      <c r="E177" s="211" t="s">
        <v>214</v>
      </c>
      <c r="F177" s="212" t="s">
        <v>215</v>
      </c>
      <c r="G177" s="213" t="s">
        <v>121</v>
      </c>
      <c r="H177" s="214">
        <v>9.5999999999999996</v>
      </c>
      <c r="I177" s="215"/>
      <c r="J177" s="216">
        <f>ROUND(I177*H177,2)</f>
        <v>0</v>
      </c>
      <c r="K177" s="212" t="s">
        <v>122</v>
      </c>
      <c r="L177" s="43"/>
      <c r="M177" s="217" t="s">
        <v>1</v>
      </c>
      <c r="N177" s="218" t="s">
        <v>38</v>
      </c>
      <c r="O177" s="90"/>
      <c r="P177" s="219">
        <f>O177*H177</f>
        <v>0</v>
      </c>
      <c r="Q177" s="219">
        <v>0</v>
      </c>
      <c r="R177" s="219">
        <f>Q177*H177</f>
        <v>0</v>
      </c>
      <c r="S177" s="219">
        <v>0.075999999999999998</v>
      </c>
      <c r="T177" s="220">
        <f>S177*H177</f>
        <v>0.72959999999999992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1" t="s">
        <v>123</v>
      </c>
      <c r="AT177" s="221" t="s">
        <v>118</v>
      </c>
      <c r="AU177" s="221" t="s">
        <v>80</v>
      </c>
      <c r="AY177" s="16" t="s">
        <v>115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6" t="s">
        <v>78</v>
      </c>
      <c r="BK177" s="222">
        <f>ROUND(I177*H177,2)</f>
        <v>0</v>
      </c>
      <c r="BL177" s="16" t="s">
        <v>123</v>
      </c>
      <c r="BM177" s="221" t="s">
        <v>216</v>
      </c>
    </row>
    <row r="178" s="2" customFormat="1">
      <c r="A178" s="37"/>
      <c r="B178" s="38"/>
      <c r="C178" s="39"/>
      <c r="D178" s="223" t="s">
        <v>125</v>
      </c>
      <c r="E178" s="39"/>
      <c r="F178" s="224" t="s">
        <v>217</v>
      </c>
      <c r="G178" s="39"/>
      <c r="H178" s="39"/>
      <c r="I178" s="225"/>
      <c r="J178" s="39"/>
      <c r="K178" s="39"/>
      <c r="L178" s="43"/>
      <c r="M178" s="226"/>
      <c r="N178" s="227"/>
      <c r="O178" s="90"/>
      <c r="P178" s="90"/>
      <c r="Q178" s="90"/>
      <c r="R178" s="90"/>
      <c r="S178" s="90"/>
      <c r="T178" s="91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125</v>
      </c>
      <c r="AU178" s="16" t="s">
        <v>80</v>
      </c>
    </row>
    <row r="179" s="13" customFormat="1">
      <c r="A179" s="13"/>
      <c r="B179" s="228"/>
      <c r="C179" s="229"/>
      <c r="D179" s="230" t="s">
        <v>127</v>
      </c>
      <c r="E179" s="231" t="s">
        <v>1</v>
      </c>
      <c r="F179" s="232" t="s">
        <v>218</v>
      </c>
      <c r="G179" s="229"/>
      <c r="H179" s="233">
        <v>9.5999999999999996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127</v>
      </c>
      <c r="AU179" s="239" t="s">
        <v>80</v>
      </c>
      <c r="AV179" s="13" t="s">
        <v>80</v>
      </c>
      <c r="AW179" s="13" t="s">
        <v>30</v>
      </c>
      <c r="AX179" s="13" t="s">
        <v>78</v>
      </c>
      <c r="AY179" s="239" t="s">
        <v>115</v>
      </c>
    </row>
    <row r="180" s="2" customFormat="1" ht="21.75" customHeight="1">
      <c r="A180" s="37"/>
      <c r="B180" s="38"/>
      <c r="C180" s="210" t="s">
        <v>219</v>
      </c>
      <c r="D180" s="210" t="s">
        <v>118</v>
      </c>
      <c r="E180" s="211" t="s">
        <v>220</v>
      </c>
      <c r="F180" s="212" t="s">
        <v>221</v>
      </c>
      <c r="G180" s="213" t="s">
        <v>121</v>
      </c>
      <c r="H180" s="214">
        <v>40.085000000000001</v>
      </c>
      <c r="I180" s="215"/>
      <c r="J180" s="216">
        <f>ROUND(I180*H180,2)</f>
        <v>0</v>
      </c>
      <c r="K180" s="212" t="s">
        <v>122</v>
      </c>
      <c r="L180" s="43"/>
      <c r="M180" s="217" t="s">
        <v>1</v>
      </c>
      <c r="N180" s="218" t="s">
        <v>38</v>
      </c>
      <c r="O180" s="90"/>
      <c r="P180" s="219">
        <f>O180*H180</f>
        <v>0</v>
      </c>
      <c r="Q180" s="219">
        <v>0</v>
      </c>
      <c r="R180" s="219">
        <f>Q180*H180</f>
        <v>0</v>
      </c>
      <c r="S180" s="219">
        <v>0.063</v>
      </c>
      <c r="T180" s="220">
        <f>S180*H180</f>
        <v>2.5253550000000002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1" t="s">
        <v>123</v>
      </c>
      <c r="AT180" s="221" t="s">
        <v>118</v>
      </c>
      <c r="AU180" s="221" t="s">
        <v>80</v>
      </c>
      <c r="AY180" s="16" t="s">
        <v>115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6" t="s">
        <v>78</v>
      </c>
      <c r="BK180" s="222">
        <f>ROUND(I180*H180,2)</f>
        <v>0</v>
      </c>
      <c r="BL180" s="16" t="s">
        <v>123</v>
      </c>
      <c r="BM180" s="221" t="s">
        <v>222</v>
      </c>
    </row>
    <row r="181" s="2" customFormat="1">
      <c r="A181" s="37"/>
      <c r="B181" s="38"/>
      <c r="C181" s="39"/>
      <c r="D181" s="223" t="s">
        <v>125</v>
      </c>
      <c r="E181" s="39"/>
      <c r="F181" s="224" t="s">
        <v>223</v>
      </c>
      <c r="G181" s="39"/>
      <c r="H181" s="39"/>
      <c r="I181" s="225"/>
      <c r="J181" s="39"/>
      <c r="K181" s="39"/>
      <c r="L181" s="43"/>
      <c r="M181" s="226"/>
      <c r="N181" s="227"/>
      <c r="O181" s="90"/>
      <c r="P181" s="90"/>
      <c r="Q181" s="90"/>
      <c r="R181" s="90"/>
      <c r="S181" s="90"/>
      <c r="T181" s="91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16" t="s">
        <v>125</v>
      </c>
      <c r="AU181" s="16" t="s">
        <v>80</v>
      </c>
    </row>
    <row r="182" s="13" customFormat="1">
      <c r="A182" s="13"/>
      <c r="B182" s="228"/>
      <c r="C182" s="229"/>
      <c r="D182" s="230" t="s">
        <v>127</v>
      </c>
      <c r="E182" s="231" t="s">
        <v>1</v>
      </c>
      <c r="F182" s="232" t="s">
        <v>224</v>
      </c>
      <c r="G182" s="229"/>
      <c r="H182" s="233">
        <v>9.1500000000000004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127</v>
      </c>
      <c r="AU182" s="239" t="s">
        <v>80</v>
      </c>
      <c r="AV182" s="13" t="s">
        <v>80</v>
      </c>
      <c r="AW182" s="13" t="s">
        <v>30</v>
      </c>
      <c r="AX182" s="13" t="s">
        <v>73</v>
      </c>
      <c r="AY182" s="239" t="s">
        <v>115</v>
      </c>
    </row>
    <row r="183" s="13" customFormat="1">
      <c r="A183" s="13"/>
      <c r="B183" s="228"/>
      <c r="C183" s="229"/>
      <c r="D183" s="230" t="s">
        <v>127</v>
      </c>
      <c r="E183" s="231" t="s">
        <v>1</v>
      </c>
      <c r="F183" s="232" t="s">
        <v>225</v>
      </c>
      <c r="G183" s="229"/>
      <c r="H183" s="233">
        <v>7.1550000000000002</v>
      </c>
      <c r="I183" s="234"/>
      <c r="J183" s="229"/>
      <c r="K183" s="229"/>
      <c r="L183" s="235"/>
      <c r="M183" s="236"/>
      <c r="N183" s="237"/>
      <c r="O183" s="237"/>
      <c r="P183" s="237"/>
      <c r="Q183" s="237"/>
      <c r="R183" s="237"/>
      <c r="S183" s="237"/>
      <c r="T183" s="23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9" t="s">
        <v>127</v>
      </c>
      <c r="AU183" s="239" t="s">
        <v>80</v>
      </c>
      <c r="AV183" s="13" t="s">
        <v>80</v>
      </c>
      <c r="AW183" s="13" t="s">
        <v>30</v>
      </c>
      <c r="AX183" s="13" t="s">
        <v>73</v>
      </c>
      <c r="AY183" s="239" t="s">
        <v>115</v>
      </c>
    </row>
    <row r="184" s="13" customFormat="1">
      <c r="A184" s="13"/>
      <c r="B184" s="228"/>
      <c r="C184" s="229"/>
      <c r="D184" s="230" t="s">
        <v>127</v>
      </c>
      <c r="E184" s="231" t="s">
        <v>1</v>
      </c>
      <c r="F184" s="232" t="s">
        <v>226</v>
      </c>
      <c r="G184" s="229"/>
      <c r="H184" s="233">
        <v>23.780000000000001</v>
      </c>
      <c r="I184" s="234"/>
      <c r="J184" s="229"/>
      <c r="K184" s="229"/>
      <c r="L184" s="235"/>
      <c r="M184" s="236"/>
      <c r="N184" s="237"/>
      <c r="O184" s="237"/>
      <c r="P184" s="237"/>
      <c r="Q184" s="237"/>
      <c r="R184" s="237"/>
      <c r="S184" s="237"/>
      <c r="T184" s="23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9" t="s">
        <v>127</v>
      </c>
      <c r="AU184" s="239" t="s">
        <v>80</v>
      </c>
      <c r="AV184" s="13" t="s">
        <v>80</v>
      </c>
      <c r="AW184" s="13" t="s">
        <v>30</v>
      </c>
      <c r="AX184" s="13" t="s">
        <v>73</v>
      </c>
      <c r="AY184" s="239" t="s">
        <v>115</v>
      </c>
    </row>
    <row r="185" s="14" customFormat="1">
      <c r="A185" s="14"/>
      <c r="B185" s="250"/>
      <c r="C185" s="251"/>
      <c r="D185" s="230" t="s">
        <v>127</v>
      </c>
      <c r="E185" s="252" t="s">
        <v>1</v>
      </c>
      <c r="F185" s="253" t="s">
        <v>150</v>
      </c>
      <c r="G185" s="251"/>
      <c r="H185" s="254">
        <v>40.085000000000001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127</v>
      </c>
      <c r="AU185" s="260" t="s">
        <v>80</v>
      </c>
      <c r="AV185" s="14" t="s">
        <v>123</v>
      </c>
      <c r="AW185" s="14" t="s">
        <v>30</v>
      </c>
      <c r="AX185" s="14" t="s">
        <v>78</v>
      </c>
      <c r="AY185" s="260" t="s">
        <v>115</v>
      </c>
    </row>
    <row r="186" s="2" customFormat="1" ht="24.15" customHeight="1">
      <c r="A186" s="37"/>
      <c r="B186" s="38"/>
      <c r="C186" s="210" t="s">
        <v>227</v>
      </c>
      <c r="D186" s="210" t="s">
        <v>118</v>
      </c>
      <c r="E186" s="211" t="s">
        <v>228</v>
      </c>
      <c r="F186" s="212" t="s">
        <v>229</v>
      </c>
      <c r="G186" s="213" t="s">
        <v>131</v>
      </c>
      <c r="H186" s="214">
        <v>6</v>
      </c>
      <c r="I186" s="215"/>
      <c r="J186" s="216">
        <f>ROUND(I186*H186,2)</f>
        <v>0</v>
      </c>
      <c r="K186" s="212" t="s">
        <v>122</v>
      </c>
      <c r="L186" s="43"/>
      <c r="M186" s="217" t="s">
        <v>1</v>
      </c>
      <c r="N186" s="218" t="s">
        <v>38</v>
      </c>
      <c r="O186" s="90"/>
      <c r="P186" s="219">
        <f>O186*H186</f>
        <v>0</v>
      </c>
      <c r="Q186" s="219">
        <v>0</v>
      </c>
      <c r="R186" s="219">
        <f>Q186*H186</f>
        <v>0</v>
      </c>
      <c r="S186" s="219">
        <v>0.069000000000000006</v>
      </c>
      <c r="T186" s="220">
        <f>S186*H186</f>
        <v>0.41400000000000003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1" t="s">
        <v>123</v>
      </c>
      <c r="AT186" s="221" t="s">
        <v>118</v>
      </c>
      <c r="AU186" s="221" t="s">
        <v>80</v>
      </c>
      <c r="AY186" s="16" t="s">
        <v>115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6" t="s">
        <v>78</v>
      </c>
      <c r="BK186" s="222">
        <f>ROUND(I186*H186,2)</f>
        <v>0</v>
      </c>
      <c r="BL186" s="16" t="s">
        <v>123</v>
      </c>
      <c r="BM186" s="221" t="s">
        <v>230</v>
      </c>
    </row>
    <row r="187" s="2" customFormat="1">
      <c r="A187" s="37"/>
      <c r="B187" s="38"/>
      <c r="C187" s="39"/>
      <c r="D187" s="223" t="s">
        <v>125</v>
      </c>
      <c r="E187" s="39"/>
      <c r="F187" s="224" t="s">
        <v>231</v>
      </c>
      <c r="G187" s="39"/>
      <c r="H187" s="39"/>
      <c r="I187" s="225"/>
      <c r="J187" s="39"/>
      <c r="K187" s="39"/>
      <c r="L187" s="43"/>
      <c r="M187" s="226"/>
      <c r="N187" s="227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125</v>
      </c>
      <c r="AU187" s="16" t="s">
        <v>80</v>
      </c>
    </row>
    <row r="188" s="13" customFormat="1">
      <c r="A188" s="13"/>
      <c r="B188" s="228"/>
      <c r="C188" s="229"/>
      <c r="D188" s="230" t="s">
        <v>127</v>
      </c>
      <c r="E188" s="231" t="s">
        <v>1</v>
      </c>
      <c r="F188" s="232" t="s">
        <v>232</v>
      </c>
      <c r="G188" s="229"/>
      <c r="H188" s="233">
        <v>6</v>
      </c>
      <c r="I188" s="234"/>
      <c r="J188" s="229"/>
      <c r="K188" s="229"/>
      <c r="L188" s="235"/>
      <c r="M188" s="236"/>
      <c r="N188" s="237"/>
      <c r="O188" s="237"/>
      <c r="P188" s="237"/>
      <c r="Q188" s="237"/>
      <c r="R188" s="237"/>
      <c r="S188" s="237"/>
      <c r="T188" s="23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9" t="s">
        <v>127</v>
      </c>
      <c r="AU188" s="239" t="s">
        <v>80</v>
      </c>
      <c r="AV188" s="13" t="s">
        <v>80</v>
      </c>
      <c r="AW188" s="13" t="s">
        <v>30</v>
      </c>
      <c r="AX188" s="13" t="s">
        <v>78</v>
      </c>
      <c r="AY188" s="239" t="s">
        <v>115</v>
      </c>
    </row>
    <row r="189" s="2" customFormat="1" ht="24.15" customHeight="1">
      <c r="A189" s="37"/>
      <c r="B189" s="38"/>
      <c r="C189" s="210" t="s">
        <v>7</v>
      </c>
      <c r="D189" s="210" t="s">
        <v>118</v>
      </c>
      <c r="E189" s="211" t="s">
        <v>233</v>
      </c>
      <c r="F189" s="212" t="s">
        <v>234</v>
      </c>
      <c r="G189" s="213" t="s">
        <v>121</v>
      </c>
      <c r="H189" s="214">
        <v>1</v>
      </c>
      <c r="I189" s="215"/>
      <c r="J189" s="216">
        <f>ROUND(I189*H189,2)</f>
        <v>0</v>
      </c>
      <c r="K189" s="212" t="s">
        <v>122</v>
      </c>
      <c r="L189" s="43"/>
      <c r="M189" s="217" t="s">
        <v>1</v>
      </c>
      <c r="N189" s="218" t="s">
        <v>38</v>
      </c>
      <c r="O189" s="90"/>
      <c r="P189" s="219">
        <f>O189*H189</f>
        <v>0</v>
      </c>
      <c r="Q189" s="219">
        <v>0</v>
      </c>
      <c r="R189" s="219">
        <f>Q189*H189</f>
        <v>0</v>
      </c>
      <c r="S189" s="219">
        <v>0.27000000000000002</v>
      </c>
      <c r="T189" s="220">
        <f>S189*H189</f>
        <v>0.27000000000000002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1" t="s">
        <v>123</v>
      </c>
      <c r="AT189" s="221" t="s">
        <v>118</v>
      </c>
      <c r="AU189" s="221" t="s">
        <v>80</v>
      </c>
      <c r="AY189" s="16" t="s">
        <v>115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6" t="s">
        <v>78</v>
      </c>
      <c r="BK189" s="222">
        <f>ROUND(I189*H189,2)</f>
        <v>0</v>
      </c>
      <c r="BL189" s="16" t="s">
        <v>123</v>
      </c>
      <c r="BM189" s="221" t="s">
        <v>235</v>
      </c>
    </row>
    <row r="190" s="2" customFormat="1">
      <c r="A190" s="37"/>
      <c r="B190" s="38"/>
      <c r="C190" s="39"/>
      <c r="D190" s="223" t="s">
        <v>125</v>
      </c>
      <c r="E190" s="39"/>
      <c r="F190" s="224" t="s">
        <v>236</v>
      </c>
      <c r="G190" s="39"/>
      <c r="H190" s="39"/>
      <c r="I190" s="225"/>
      <c r="J190" s="39"/>
      <c r="K190" s="39"/>
      <c r="L190" s="43"/>
      <c r="M190" s="226"/>
      <c r="N190" s="227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6" t="s">
        <v>125</v>
      </c>
      <c r="AU190" s="16" t="s">
        <v>80</v>
      </c>
    </row>
    <row r="191" s="13" customFormat="1">
      <c r="A191" s="13"/>
      <c r="B191" s="228"/>
      <c r="C191" s="229"/>
      <c r="D191" s="230" t="s">
        <v>127</v>
      </c>
      <c r="E191" s="231" t="s">
        <v>1</v>
      </c>
      <c r="F191" s="232" t="s">
        <v>237</v>
      </c>
      <c r="G191" s="229"/>
      <c r="H191" s="233">
        <v>1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127</v>
      </c>
      <c r="AU191" s="239" t="s">
        <v>80</v>
      </c>
      <c r="AV191" s="13" t="s">
        <v>80</v>
      </c>
      <c r="AW191" s="13" t="s">
        <v>30</v>
      </c>
      <c r="AX191" s="13" t="s">
        <v>78</v>
      </c>
      <c r="AY191" s="239" t="s">
        <v>115</v>
      </c>
    </row>
    <row r="192" s="2" customFormat="1" ht="24.15" customHeight="1">
      <c r="A192" s="37"/>
      <c r="B192" s="38"/>
      <c r="C192" s="210" t="s">
        <v>238</v>
      </c>
      <c r="D192" s="210" t="s">
        <v>118</v>
      </c>
      <c r="E192" s="211" t="s">
        <v>239</v>
      </c>
      <c r="F192" s="212" t="s">
        <v>240</v>
      </c>
      <c r="G192" s="213" t="s">
        <v>121</v>
      </c>
      <c r="H192" s="214">
        <v>1.8</v>
      </c>
      <c r="I192" s="215"/>
      <c r="J192" s="216">
        <f>ROUND(I192*H192,2)</f>
        <v>0</v>
      </c>
      <c r="K192" s="212" t="s">
        <v>122</v>
      </c>
      <c r="L192" s="43"/>
      <c r="M192" s="217" t="s">
        <v>1</v>
      </c>
      <c r="N192" s="218" t="s">
        <v>38</v>
      </c>
      <c r="O192" s="90"/>
      <c r="P192" s="219">
        <f>O192*H192</f>
        <v>0</v>
      </c>
      <c r="Q192" s="219">
        <v>0</v>
      </c>
      <c r="R192" s="219">
        <f>Q192*H192</f>
        <v>0</v>
      </c>
      <c r="S192" s="219">
        <v>0.27000000000000002</v>
      </c>
      <c r="T192" s="220">
        <f>S192*H192</f>
        <v>0.48600000000000004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1" t="s">
        <v>123</v>
      </c>
      <c r="AT192" s="221" t="s">
        <v>118</v>
      </c>
      <c r="AU192" s="221" t="s">
        <v>80</v>
      </c>
      <c r="AY192" s="16" t="s">
        <v>115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6" t="s">
        <v>78</v>
      </c>
      <c r="BK192" s="222">
        <f>ROUND(I192*H192,2)</f>
        <v>0</v>
      </c>
      <c r="BL192" s="16" t="s">
        <v>123</v>
      </c>
      <c r="BM192" s="221" t="s">
        <v>241</v>
      </c>
    </row>
    <row r="193" s="2" customFormat="1">
      <c r="A193" s="37"/>
      <c r="B193" s="38"/>
      <c r="C193" s="39"/>
      <c r="D193" s="223" t="s">
        <v>125</v>
      </c>
      <c r="E193" s="39"/>
      <c r="F193" s="224" t="s">
        <v>242</v>
      </c>
      <c r="G193" s="39"/>
      <c r="H193" s="39"/>
      <c r="I193" s="225"/>
      <c r="J193" s="39"/>
      <c r="K193" s="39"/>
      <c r="L193" s="43"/>
      <c r="M193" s="226"/>
      <c r="N193" s="227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125</v>
      </c>
      <c r="AU193" s="16" t="s">
        <v>80</v>
      </c>
    </row>
    <row r="194" s="13" customFormat="1">
      <c r="A194" s="13"/>
      <c r="B194" s="228"/>
      <c r="C194" s="229"/>
      <c r="D194" s="230" t="s">
        <v>127</v>
      </c>
      <c r="E194" s="231" t="s">
        <v>1</v>
      </c>
      <c r="F194" s="232" t="s">
        <v>243</v>
      </c>
      <c r="G194" s="229"/>
      <c r="H194" s="233">
        <v>1.8</v>
      </c>
      <c r="I194" s="234"/>
      <c r="J194" s="229"/>
      <c r="K194" s="229"/>
      <c r="L194" s="235"/>
      <c r="M194" s="236"/>
      <c r="N194" s="237"/>
      <c r="O194" s="237"/>
      <c r="P194" s="237"/>
      <c r="Q194" s="237"/>
      <c r="R194" s="237"/>
      <c r="S194" s="237"/>
      <c r="T194" s="238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9" t="s">
        <v>127</v>
      </c>
      <c r="AU194" s="239" t="s">
        <v>80</v>
      </c>
      <c r="AV194" s="13" t="s">
        <v>80</v>
      </c>
      <c r="AW194" s="13" t="s">
        <v>30</v>
      </c>
      <c r="AX194" s="13" t="s">
        <v>78</v>
      </c>
      <c r="AY194" s="239" t="s">
        <v>115</v>
      </c>
    </row>
    <row r="195" s="2" customFormat="1" ht="24.15" customHeight="1">
      <c r="A195" s="37"/>
      <c r="B195" s="38"/>
      <c r="C195" s="210" t="s">
        <v>244</v>
      </c>
      <c r="D195" s="210" t="s">
        <v>118</v>
      </c>
      <c r="E195" s="211" t="s">
        <v>245</v>
      </c>
      <c r="F195" s="212" t="s">
        <v>246</v>
      </c>
      <c r="G195" s="213" t="s">
        <v>178</v>
      </c>
      <c r="H195" s="214">
        <v>1.3</v>
      </c>
      <c r="I195" s="215"/>
      <c r="J195" s="216">
        <f>ROUND(I195*H195,2)</f>
        <v>0</v>
      </c>
      <c r="K195" s="212" t="s">
        <v>122</v>
      </c>
      <c r="L195" s="43"/>
      <c r="M195" s="217" t="s">
        <v>1</v>
      </c>
      <c r="N195" s="218" t="s">
        <v>38</v>
      </c>
      <c r="O195" s="90"/>
      <c r="P195" s="219">
        <f>O195*H195</f>
        <v>0</v>
      </c>
      <c r="Q195" s="219">
        <v>0</v>
      </c>
      <c r="R195" s="219">
        <f>Q195*H195</f>
        <v>0</v>
      </c>
      <c r="S195" s="219">
        <v>0.053999999999999999</v>
      </c>
      <c r="T195" s="220">
        <f>S195*H195</f>
        <v>0.070199999999999999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1" t="s">
        <v>123</v>
      </c>
      <c r="AT195" s="221" t="s">
        <v>118</v>
      </c>
      <c r="AU195" s="221" t="s">
        <v>80</v>
      </c>
      <c r="AY195" s="16" t="s">
        <v>115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6" t="s">
        <v>78</v>
      </c>
      <c r="BK195" s="222">
        <f>ROUND(I195*H195,2)</f>
        <v>0</v>
      </c>
      <c r="BL195" s="16" t="s">
        <v>123</v>
      </c>
      <c r="BM195" s="221" t="s">
        <v>247</v>
      </c>
    </row>
    <row r="196" s="2" customFormat="1">
      <c r="A196" s="37"/>
      <c r="B196" s="38"/>
      <c r="C196" s="39"/>
      <c r="D196" s="223" t="s">
        <v>125</v>
      </c>
      <c r="E196" s="39"/>
      <c r="F196" s="224" t="s">
        <v>248</v>
      </c>
      <c r="G196" s="39"/>
      <c r="H196" s="39"/>
      <c r="I196" s="225"/>
      <c r="J196" s="39"/>
      <c r="K196" s="39"/>
      <c r="L196" s="43"/>
      <c r="M196" s="226"/>
      <c r="N196" s="227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125</v>
      </c>
      <c r="AU196" s="16" t="s">
        <v>80</v>
      </c>
    </row>
    <row r="197" s="12" customFormat="1" ht="22.8" customHeight="1">
      <c r="A197" s="12"/>
      <c r="B197" s="194"/>
      <c r="C197" s="195"/>
      <c r="D197" s="196" t="s">
        <v>72</v>
      </c>
      <c r="E197" s="208" t="s">
        <v>249</v>
      </c>
      <c r="F197" s="208" t="s">
        <v>250</v>
      </c>
      <c r="G197" s="195"/>
      <c r="H197" s="195"/>
      <c r="I197" s="198"/>
      <c r="J197" s="209">
        <f>BK197</f>
        <v>0</v>
      </c>
      <c r="K197" s="195"/>
      <c r="L197" s="200"/>
      <c r="M197" s="201"/>
      <c r="N197" s="202"/>
      <c r="O197" s="202"/>
      <c r="P197" s="203">
        <f>SUM(P198:P206)</f>
        <v>0</v>
      </c>
      <c r="Q197" s="202"/>
      <c r="R197" s="203">
        <f>SUM(R198:R206)</f>
        <v>0</v>
      </c>
      <c r="S197" s="202"/>
      <c r="T197" s="204">
        <f>SUM(T198:T206)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5" t="s">
        <v>78</v>
      </c>
      <c r="AT197" s="206" t="s">
        <v>72</v>
      </c>
      <c r="AU197" s="206" t="s">
        <v>78</v>
      </c>
      <c r="AY197" s="205" t="s">
        <v>115</v>
      </c>
      <c r="BK197" s="207">
        <f>SUM(BK198:BK206)</f>
        <v>0</v>
      </c>
    </row>
    <row r="198" s="2" customFormat="1" ht="24.15" customHeight="1">
      <c r="A198" s="37"/>
      <c r="B198" s="38"/>
      <c r="C198" s="210" t="s">
        <v>251</v>
      </c>
      <c r="D198" s="210" t="s">
        <v>118</v>
      </c>
      <c r="E198" s="211" t="s">
        <v>252</v>
      </c>
      <c r="F198" s="212" t="s">
        <v>253</v>
      </c>
      <c r="G198" s="213" t="s">
        <v>254</v>
      </c>
      <c r="H198" s="214">
        <v>4.5019999999999998</v>
      </c>
      <c r="I198" s="215"/>
      <c r="J198" s="216">
        <f>ROUND(I198*H198,2)</f>
        <v>0</v>
      </c>
      <c r="K198" s="212" t="s">
        <v>122</v>
      </c>
      <c r="L198" s="43"/>
      <c r="M198" s="217" t="s">
        <v>1</v>
      </c>
      <c r="N198" s="218" t="s">
        <v>38</v>
      </c>
      <c r="O198" s="90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21" t="s">
        <v>123</v>
      </c>
      <c r="AT198" s="221" t="s">
        <v>118</v>
      </c>
      <c r="AU198" s="221" t="s">
        <v>80</v>
      </c>
      <c r="AY198" s="16" t="s">
        <v>115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16" t="s">
        <v>78</v>
      </c>
      <c r="BK198" s="222">
        <f>ROUND(I198*H198,2)</f>
        <v>0</v>
      </c>
      <c r="BL198" s="16" t="s">
        <v>123</v>
      </c>
      <c r="BM198" s="221" t="s">
        <v>255</v>
      </c>
    </row>
    <row r="199" s="2" customFormat="1">
      <c r="A199" s="37"/>
      <c r="B199" s="38"/>
      <c r="C199" s="39"/>
      <c r="D199" s="223" t="s">
        <v>125</v>
      </c>
      <c r="E199" s="39"/>
      <c r="F199" s="224" t="s">
        <v>256</v>
      </c>
      <c r="G199" s="39"/>
      <c r="H199" s="39"/>
      <c r="I199" s="225"/>
      <c r="J199" s="39"/>
      <c r="K199" s="39"/>
      <c r="L199" s="43"/>
      <c r="M199" s="226"/>
      <c r="N199" s="227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125</v>
      </c>
      <c r="AU199" s="16" t="s">
        <v>80</v>
      </c>
    </row>
    <row r="200" s="2" customFormat="1" ht="24.15" customHeight="1">
      <c r="A200" s="37"/>
      <c r="B200" s="38"/>
      <c r="C200" s="210" t="s">
        <v>257</v>
      </c>
      <c r="D200" s="210" t="s">
        <v>118</v>
      </c>
      <c r="E200" s="211" t="s">
        <v>258</v>
      </c>
      <c r="F200" s="212" t="s">
        <v>259</v>
      </c>
      <c r="G200" s="213" t="s">
        <v>254</v>
      </c>
      <c r="H200" s="214">
        <v>4.5019999999999998</v>
      </c>
      <c r="I200" s="215"/>
      <c r="J200" s="216">
        <f>ROUND(I200*H200,2)</f>
        <v>0</v>
      </c>
      <c r="K200" s="212" t="s">
        <v>122</v>
      </c>
      <c r="L200" s="43"/>
      <c r="M200" s="217" t="s">
        <v>1</v>
      </c>
      <c r="N200" s="218" t="s">
        <v>38</v>
      </c>
      <c r="O200" s="90"/>
      <c r="P200" s="219">
        <f>O200*H200</f>
        <v>0</v>
      </c>
      <c r="Q200" s="219">
        <v>0</v>
      </c>
      <c r="R200" s="219">
        <f>Q200*H200</f>
        <v>0</v>
      </c>
      <c r="S200" s="219">
        <v>0</v>
      </c>
      <c r="T200" s="220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1" t="s">
        <v>123</v>
      </c>
      <c r="AT200" s="221" t="s">
        <v>118</v>
      </c>
      <c r="AU200" s="221" t="s">
        <v>80</v>
      </c>
      <c r="AY200" s="16" t="s">
        <v>115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6" t="s">
        <v>78</v>
      </c>
      <c r="BK200" s="222">
        <f>ROUND(I200*H200,2)</f>
        <v>0</v>
      </c>
      <c r="BL200" s="16" t="s">
        <v>123</v>
      </c>
      <c r="BM200" s="221" t="s">
        <v>260</v>
      </c>
    </row>
    <row r="201" s="2" customFormat="1">
      <c r="A201" s="37"/>
      <c r="B201" s="38"/>
      <c r="C201" s="39"/>
      <c r="D201" s="223" t="s">
        <v>125</v>
      </c>
      <c r="E201" s="39"/>
      <c r="F201" s="224" t="s">
        <v>261</v>
      </c>
      <c r="G201" s="39"/>
      <c r="H201" s="39"/>
      <c r="I201" s="225"/>
      <c r="J201" s="39"/>
      <c r="K201" s="39"/>
      <c r="L201" s="43"/>
      <c r="M201" s="226"/>
      <c r="N201" s="227"/>
      <c r="O201" s="90"/>
      <c r="P201" s="90"/>
      <c r="Q201" s="90"/>
      <c r="R201" s="90"/>
      <c r="S201" s="90"/>
      <c r="T201" s="91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125</v>
      </c>
      <c r="AU201" s="16" t="s">
        <v>80</v>
      </c>
    </row>
    <row r="202" s="2" customFormat="1" ht="24.15" customHeight="1">
      <c r="A202" s="37"/>
      <c r="B202" s="38"/>
      <c r="C202" s="210" t="s">
        <v>262</v>
      </c>
      <c r="D202" s="210" t="s">
        <v>118</v>
      </c>
      <c r="E202" s="211" t="s">
        <v>263</v>
      </c>
      <c r="F202" s="212" t="s">
        <v>264</v>
      </c>
      <c r="G202" s="213" t="s">
        <v>254</v>
      </c>
      <c r="H202" s="214">
        <v>85.537999999999997</v>
      </c>
      <c r="I202" s="215"/>
      <c r="J202" s="216">
        <f>ROUND(I202*H202,2)</f>
        <v>0</v>
      </c>
      <c r="K202" s="212" t="s">
        <v>122</v>
      </c>
      <c r="L202" s="43"/>
      <c r="M202" s="217" t="s">
        <v>1</v>
      </c>
      <c r="N202" s="218" t="s">
        <v>38</v>
      </c>
      <c r="O202" s="90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1" t="s">
        <v>123</v>
      </c>
      <c r="AT202" s="221" t="s">
        <v>118</v>
      </c>
      <c r="AU202" s="221" t="s">
        <v>80</v>
      </c>
      <c r="AY202" s="16" t="s">
        <v>115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6" t="s">
        <v>78</v>
      </c>
      <c r="BK202" s="222">
        <f>ROUND(I202*H202,2)</f>
        <v>0</v>
      </c>
      <c r="BL202" s="16" t="s">
        <v>123</v>
      </c>
      <c r="BM202" s="221" t="s">
        <v>265</v>
      </c>
    </row>
    <row r="203" s="2" customFormat="1">
      <c r="A203" s="37"/>
      <c r="B203" s="38"/>
      <c r="C203" s="39"/>
      <c r="D203" s="223" t="s">
        <v>125</v>
      </c>
      <c r="E203" s="39"/>
      <c r="F203" s="224" t="s">
        <v>266</v>
      </c>
      <c r="G203" s="39"/>
      <c r="H203" s="39"/>
      <c r="I203" s="225"/>
      <c r="J203" s="39"/>
      <c r="K203" s="39"/>
      <c r="L203" s="43"/>
      <c r="M203" s="226"/>
      <c r="N203" s="227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6" t="s">
        <v>125</v>
      </c>
      <c r="AU203" s="16" t="s">
        <v>80</v>
      </c>
    </row>
    <row r="204" s="13" customFormat="1">
      <c r="A204" s="13"/>
      <c r="B204" s="228"/>
      <c r="C204" s="229"/>
      <c r="D204" s="230" t="s">
        <v>127</v>
      </c>
      <c r="E204" s="231" t="s">
        <v>1</v>
      </c>
      <c r="F204" s="232" t="s">
        <v>267</v>
      </c>
      <c r="G204" s="229"/>
      <c r="H204" s="233">
        <v>85.537999999999997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127</v>
      </c>
      <c r="AU204" s="239" t="s">
        <v>80</v>
      </c>
      <c r="AV204" s="13" t="s">
        <v>80</v>
      </c>
      <c r="AW204" s="13" t="s">
        <v>30</v>
      </c>
      <c r="AX204" s="13" t="s">
        <v>78</v>
      </c>
      <c r="AY204" s="239" t="s">
        <v>115</v>
      </c>
    </row>
    <row r="205" s="2" customFormat="1" ht="44.25" customHeight="1">
      <c r="A205" s="37"/>
      <c r="B205" s="38"/>
      <c r="C205" s="210" t="s">
        <v>268</v>
      </c>
      <c r="D205" s="210" t="s">
        <v>118</v>
      </c>
      <c r="E205" s="211" t="s">
        <v>269</v>
      </c>
      <c r="F205" s="212" t="s">
        <v>270</v>
      </c>
      <c r="G205" s="213" t="s">
        <v>254</v>
      </c>
      <c r="H205" s="214">
        <v>4.5019999999999998</v>
      </c>
      <c r="I205" s="215"/>
      <c r="J205" s="216">
        <f>ROUND(I205*H205,2)</f>
        <v>0</v>
      </c>
      <c r="K205" s="212" t="s">
        <v>122</v>
      </c>
      <c r="L205" s="43"/>
      <c r="M205" s="217" t="s">
        <v>1</v>
      </c>
      <c r="N205" s="218" t="s">
        <v>38</v>
      </c>
      <c r="O205" s="90"/>
      <c r="P205" s="219">
        <f>O205*H205</f>
        <v>0</v>
      </c>
      <c r="Q205" s="219">
        <v>0</v>
      </c>
      <c r="R205" s="219">
        <f>Q205*H205</f>
        <v>0</v>
      </c>
      <c r="S205" s="219">
        <v>0</v>
      </c>
      <c r="T205" s="220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1" t="s">
        <v>123</v>
      </c>
      <c r="AT205" s="221" t="s">
        <v>118</v>
      </c>
      <c r="AU205" s="221" t="s">
        <v>80</v>
      </c>
      <c r="AY205" s="16" t="s">
        <v>115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6" t="s">
        <v>78</v>
      </c>
      <c r="BK205" s="222">
        <f>ROUND(I205*H205,2)</f>
        <v>0</v>
      </c>
      <c r="BL205" s="16" t="s">
        <v>123</v>
      </c>
      <c r="BM205" s="221" t="s">
        <v>271</v>
      </c>
    </row>
    <row r="206" s="2" customFormat="1">
      <c r="A206" s="37"/>
      <c r="B206" s="38"/>
      <c r="C206" s="39"/>
      <c r="D206" s="223" t="s">
        <v>125</v>
      </c>
      <c r="E206" s="39"/>
      <c r="F206" s="224" t="s">
        <v>272</v>
      </c>
      <c r="G206" s="39"/>
      <c r="H206" s="39"/>
      <c r="I206" s="225"/>
      <c r="J206" s="39"/>
      <c r="K206" s="39"/>
      <c r="L206" s="43"/>
      <c r="M206" s="226"/>
      <c r="N206" s="227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125</v>
      </c>
      <c r="AU206" s="16" t="s">
        <v>80</v>
      </c>
    </row>
    <row r="207" s="12" customFormat="1" ht="22.8" customHeight="1">
      <c r="A207" s="12"/>
      <c r="B207" s="194"/>
      <c r="C207" s="195"/>
      <c r="D207" s="196" t="s">
        <v>72</v>
      </c>
      <c r="E207" s="208" t="s">
        <v>273</v>
      </c>
      <c r="F207" s="208" t="s">
        <v>274</v>
      </c>
      <c r="G207" s="195"/>
      <c r="H207" s="195"/>
      <c r="I207" s="198"/>
      <c r="J207" s="209">
        <f>BK207</f>
        <v>0</v>
      </c>
      <c r="K207" s="195"/>
      <c r="L207" s="200"/>
      <c r="M207" s="201"/>
      <c r="N207" s="202"/>
      <c r="O207" s="202"/>
      <c r="P207" s="203">
        <f>SUM(P208:P209)</f>
        <v>0</v>
      </c>
      <c r="Q207" s="202"/>
      <c r="R207" s="203">
        <f>SUM(R208:R209)</f>
        <v>0</v>
      </c>
      <c r="S207" s="202"/>
      <c r="T207" s="204">
        <f>SUM(T208:T209)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205" t="s">
        <v>78</v>
      </c>
      <c r="AT207" s="206" t="s">
        <v>72</v>
      </c>
      <c r="AU207" s="206" t="s">
        <v>78</v>
      </c>
      <c r="AY207" s="205" t="s">
        <v>115</v>
      </c>
      <c r="BK207" s="207">
        <f>SUM(BK208:BK209)</f>
        <v>0</v>
      </c>
    </row>
    <row r="208" s="2" customFormat="1" ht="21.75" customHeight="1">
      <c r="A208" s="37"/>
      <c r="B208" s="38"/>
      <c r="C208" s="210" t="s">
        <v>275</v>
      </c>
      <c r="D208" s="210" t="s">
        <v>118</v>
      </c>
      <c r="E208" s="211" t="s">
        <v>276</v>
      </c>
      <c r="F208" s="212" t="s">
        <v>277</v>
      </c>
      <c r="G208" s="213" t="s">
        <v>254</v>
      </c>
      <c r="H208" s="214">
        <v>3.2709999999999999</v>
      </c>
      <c r="I208" s="215"/>
      <c r="J208" s="216">
        <f>ROUND(I208*H208,2)</f>
        <v>0</v>
      </c>
      <c r="K208" s="212" t="s">
        <v>122</v>
      </c>
      <c r="L208" s="43"/>
      <c r="M208" s="217" t="s">
        <v>1</v>
      </c>
      <c r="N208" s="218" t="s">
        <v>38</v>
      </c>
      <c r="O208" s="90"/>
      <c r="P208" s="219">
        <f>O208*H208</f>
        <v>0</v>
      </c>
      <c r="Q208" s="219">
        <v>0</v>
      </c>
      <c r="R208" s="219">
        <f>Q208*H208</f>
        <v>0</v>
      </c>
      <c r="S208" s="219">
        <v>0</v>
      </c>
      <c r="T208" s="220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1" t="s">
        <v>123</v>
      </c>
      <c r="AT208" s="221" t="s">
        <v>118</v>
      </c>
      <c r="AU208" s="221" t="s">
        <v>80</v>
      </c>
      <c r="AY208" s="16" t="s">
        <v>115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16" t="s">
        <v>78</v>
      </c>
      <c r="BK208" s="222">
        <f>ROUND(I208*H208,2)</f>
        <v>0</v>
      </c>
      <c r="BL208" s="16" t="s">
        <v>123</v>
      </c>
      <c r="BM208" s="221" t="s">
        <v>278</v>
      </c>
    </row>
    <row r="209" s="2" customFormat="1">
      <c r="A209" s="37"/>
      <c r="B209" s="38"/>
      <c r="C209" s="39"/>
      <c r="D209" s="223" t="s">
        <v>125</v>
      </c>
      <c r="E209" s="39"/>
      <c r="F209" s="224" t="s">
        <v>279</v>
      </c>
      <c r="G209" s="39"/>
      <c r="H209" s="39"/>
      <c r="I209" s="225"/>
      <c r="J209" s="39"/>
      <c r="K209" s="39"/>
      <c r="L209" s="43"/>
      <c r="M209" s="226"/>
      <c r="N209" s="227"/>
      <c r="O209" s="90"/>
      <c r="P209" s="90"/>
      <c r="Q209" s="90"/>
      <c r="R209" s="90"/>
      <c r="S209" s="90"/>
      <c r="T209" s="91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125</v>
      </c>
      <c r="AU209" s="16" t="s">
        <v>80</v>
      </c>
    </row>
    <row r="210" s="12" customFormat="1" ht="25.92" customHeight="1">
      <c r="A210" s="12"/>
      <c r="B210" s="194"/>
      <c r="C210" s="195"/>
      <c r="D210" s="196" t="s">
        <v>72</v>
      </c>
      <c r="E210" s="197" t="s">
        <v>280</v>
      </c>
      <c r="F210" s="197" t="s">
        <v>281</v>
      </c>
      <c r="G210" s="195"/>
      <c r="H210" s="195"/>
      <c r="I210" s="198"/>
      <c r="J210" s="199">
        <f>BK210</f>
        <v>0</v>
      </c>
      <c r="K210" s="195"/>
      <c r="L210" s="200"/>
      <c r="M210" s="201"/>
      <c r="N210" s="202"/>
      <c r="O210" s="202"/>
      <c r="P210" s="203">
        <f>P211+P217+P224+P275+P277</f>
        <v>0</v>
      </c>
      <c r="Q210" s="202"/>
      <c r="R210" s="203">
        <f>R211+R217+R224+R275+R277</f>
        <v>1.8719988500000002</v>
      </c>
      <c r="S210" s="202"/>
      <c r="T210" s="204">
        <f>T211+T217+T224+T275+T277</f>
        <v>0.0064000000000000003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5" t="s">
        <v>80</v>
      </c>
      <c r="AT210" s="206" t="s">
        <v>72</v>
      </c>
      <c r="AU210" s="206" t="s">
        <v>73</v>
      </c>
      <c r="AY210" s="205" t="s">
        <v>115</v>
      </c>
      <c r="BK210" s="207">
        <f>BK211+BK217+BK224+BK275+BK277</f>
        <v>0</v>
      </c>
    </row>
    <row r="211" s="12" customFormat="1" ht="22.8" customHeight="1">
      <c r="A211" s="12"/>
      <c r="B211" s="194"/>
      <c r="C211" s="195"/>
      <c r="D211" s="196" t="s">
        <v>72</v>
      </c>
      <c r="E211" s="208" t="s">
        <v>282</v>
      </c>
      <c r="F211" s="208" t="s">
        <v>283</v>
      </c>
      <c r="G211" s="195"/>
      <c r="H211" s="195"/>
      <c r="I211" s="198"/>
      <c r="J211" s="209">
        <f>BK211</f>
        <v>0</v>
      </c>
      <c r="K211" s="195"/>
      <c r="L211" s="200"/>
      <c r="M211" s="201"/>
      <c r="N211" s="202"/>
      <c r="O211" s="202"/>
      <c r="P211" s="203">
        <f>SUM(P212:P216)</f>
        <v>0</v>
      </c>
      <c r="Q211" s="202"/>
      <c r="R211" s="203">
        <f>SUM(R212:R216)</f>
        <v>0</v>
      </c>
      <c r="S211" s="202"/>
      <c r="T211" s="204">
        <f>SUM(T212:T216)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5" t="s">
        <v>80</v>
      </c>
      <c r="AT211" s="206" t="s">
        <v>72</v>
      </c>
      <c r="AU211" s="206" t="s">
        <v>78</v>
      </c>
      <c r="AY211" s="205" t="s">
        <v>115</v>
      </c>
      <c r="BK211" s="207">
        <f>SUM(BK212:BK216)</f>
        <v>0</v>
      </c>
    </row>
    <row r="212" s="2" customFormat="1" ht="16.5" customHeight="1">
      <c r="A212" s="37"/>
      <c r="B212" s="38"/>
      <c r="C212" s="210" t="s">
        <v>284</v>
      </c>
      <c r="D212" s="210" t="s">
        <v>118</v>
      </c>
      <c r="E212" s="211" t="s">
        <v>285</v>
      </c>
      <c r="F212" s="212" t="s">
        <v>286</v>
      </c>
      <c r="G212" s="213" t="s">
        <v>131</v>
      </c>
      <c r="H212" s="214">
        <v>2</v>
      </c>
      <c r="I212" s="215"/>
      <c r="J212" s="216">
        <f>ROUND(I212*H212,2)</f>
        <v>0</v>
      </c>
      <c r="K212" s="212" t="s">
        <v>1</v>
      </c>
      <c r="L212" s="43"/>
      <c r="M212" s="217" t="s">
        <v>1</v>
      </c>
      <c r="N212" s="218" t="s">
        <v>38</v>
      </c>
      <c r="O212" s="90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1" t="s">
        <v>204</v>
      </c>
      <c r="AT212" s="221" t="s">
        <v>118</v>
      </c>
      <c r="AU212" s="221" t="s">
        <v>80</v>
      </c>
      <c r="AY212" s="16" t="s">
        <v>115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6" t="s">
        <v>78</v>
      </c>
      <c r="BK212" s="222">
        <f>ROUND(I212*H212,2)</f>
        <v>0</v>
      </c>
      <c r="BL212" s="16" t="s">
        <v>204</v>
      </c>
      <c r="BM212" s="221" t="s">
        <v>287</v>
      </c>
    </row>
    <row r="213" s="13" customFormat="1">
      <c r="A213" s="13"/>
      <c r="B213" s="228"/>
      <c r="C213" s="229"/>
      <c r="D213" s="230" t="s">
        <v>127</v>
      </c>
      <c r="E213" s="231" t="s">
        <v>1</v>
      </c>
      <c r="F213" s="232" t="s">
        <v>288</v>
      </c>
      <c r="G213" s="229"/>
      <c r="H213" s="233">
        <v>1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9" t="s">
        <v>127</v>
      </c>
      <c r="AU213" s="239" t="s">
        <v>80</v>
      </c>
      <c r="AV213" s="13" t="s">
        <v>80</v>
      </c>
      <c r="AW213" s="13" t="s">
        <v>30</v>
      </c>
      <c r="AX213" s="13" t="s">
        <v>73</v>
      </c>
      <c r="AY213" s="239" t="s">
        <v>115</v>
      </c>
    </row>
    <row r="214" s="13" customFormat="1">
      <c r="A214" s="13"/>
      <c r="B214" s="228"/>
      <c r="C214" s="229"/>
      <c r="D214" s="230" t="s">
        <v>127</v>
      </c>
      <c r="E214" s="231" t="s">
        <v>1</v>
      </c>
      <c r="F214" s="232" t="s">
        <v>289</v>
      </c>
      <c r="G214" s="229"/>
      <c r="H214" s="233">
        <v>1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127</v>
      </c>
      <c r="AU214" s="239" t="s">
        <v>80</v>
      </c>
      <c r="AV214" s="13" t="s">
        <v>80</v>
      </c>
      <c r="AW214" s="13" t="s">
        <v>30</v>
      </c>
      <c r="AX214" s="13" t="s">
        <v>73</v>
      </c>
      <c r="AY214" s="239" t="s">
        <v>115</v>
      </c>
    </row>
    <row r="215" s="14" customFormat="1">
      <c r="A215" s="14"/>
      <c r="B215" s="250"/>
      <c r="C215" s="251"/>
      <c r="D215" s="230" t="s">
        <v>127</v>
      </c>
      <c r="E215" s="252" t="s">
        <v>1</v>
      </c>
      <c r="F215" s="253" t="s">
        <v>150</v>
      </c>
      <c r="G215" s="251"/>
      <c r="H215" s="254">
        <v>2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127</v>
      </c>
      <c r="AU215" s="260" t="s">
        <v>80</v>
      </c>
      <c r="AV215" s="14" t="s">
        <v>123</v>
      </c>
      <c r="AW215" s="14" t="s">
        <v>30</v>
      </c>
      <c r="AX215" s="14" t="s">
        <v>78</v>
      </c>
      <c r="AY215" s="260" t="s">
        <v>115</v>
      </c>
    </row>
    <row r="216" s="2" customFormat="1" ht="21.75" customHeight="1">
      <c r="A216" s="37"/>
      <c r="B216" s="38"/>
      <c r="C216" s="210" t="s">
        <v>290</v>
      </c>
      <c r="D216" s="210" t="s">
        <v>118</v>
      </c>
      <c r="E216" s="211" t="s">
        <v>291</v>
      </c>
      <c r="F216" s="212" t="s">
        <v>292</v>
      </c>
      <c r="G216" s="213" t="s">
        <v>131</v>
      </c>
      <c r="H216" s="214">
        <v>1</v>
      </c>
      <c r="I216" s="215"/>
      <c r="J216" s="216">
        <f>ROUND(I216*H216,2)</f>
        <v>0</v>
      </c>
      <c r="K216" s="212" t="s">
        <v>1</v>
      </c>
      <c r="L216" s="43"/>
      <c r="M216" s="217" t="s">
        <v>1</v>
      </c>
      <c r="N216" s="218" t="s">
        <v>38</v>
      </c>
      <c r="O216" s="90"/>
      <c r="P216" s="219">
        <f>O216*H216</f>
        <v>0</v>
      </c>
      <c r="Q216" s="219">
        <v>0</v>
      </c>
      <c r="R216" s="219">
        <f>Q216*H216</f>
        <v>0</v>
      </c>
      <c r="S216" s="219">
        <v>0</v>
      </c>
      <c r="T216" s="220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1" t="s">
        <v>204</v>
      </c>
      <c r="AT216" s="221" t="s">
        <v>118</v>
      </c>
      <c r="AU216" s="221" t="s">
        <v>80</v>
      </c>
      <c r="AY216" s="16" t="s">
        <v>115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6" t="s">
        <v>78</v>
      </c>
      <c r="BK216" s="222">
        <f>ROUND(I216*H216,2)</f>
        <v>0</v>
      </c>
      <c r="BL216" s="16" t="s">
        <v>204</v>
      </c>
      <c r="BM216" s="221" t="s">
        <v>293</v>
      </c>
    </row>
    <row r="217" s="12" customFormat="1" ht="22.8" customHeight="1">
      <c r="A217" s="12"/>
      <c r="B217" s="194"/>
      <c r="C217" s="195"/>
      <c r="D217" s="196" t="s">
        <v>72</v>
      </c>
      <c r="E217" s="208" t="s">
        <v>294</v>
      </c>
      <c r="F217" s="208" t="s">
        <v>295</v>
      </c>
      <c r="G217" s="195"/>
      <c r="H217" s="195"/>
      <c r="I217" s="198"/>
      <c r="J217" s="209">
        <f>BK217</f>
        <v>0</v>
      </c>
      <c r="K217" s="195"/>
      <c r="L217" s="200"/>
      <c r="M217" s="201"/>
      <c r="N217" s="202"/>
      <c r="O217" s="202"/>
      <c r="P217" s="203">
        <f>SUM(P218:P223)</f>
        <v>0</v>
      </c>
      <c r="Q217" s="202"/>
      <c r="R217" s="203">
        <f>SUM(R218:R223)</f>
        <v>0</v>
      </c>
      <c r="S217" s="202"/>
      <c r="T217" s="204">
        <f>SUM(T218:T223)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5" t="s">
        <v>80</v>
      </c>
      <c r="AT217" s="206" t="s">
        <v>72</v>
      </c>
      <c r="AU217" s="206" t="s">
        <v>78</v>
      </c>
      <c r="AY217" s="205" t="s">
        <v>115</v>
      </c>
      <c r="BK217" s="207">
        <f>SUM(BK218:BK223)</f>
        <v>0</v>
      </c>
    </row>
    <row r="218" s="2" customFormat="1" ht="21.75" customHeight="1">
      <c r="A218" s="37"/>
      <c r="B218" s="38"/>
      <c r="C218" s="210" t="s">
        <v>296</v>
      </c>
      <c r="D218" s="210" t="s">
        <v>118</v>
      </c>
      <c r="E218" s="211" t="s">
        <v>297</v>
      </c>
      <c r="F218" s="212" t="s">
        <v>298</v>
      </c>
      <c r="G218" s="213" t="s">
        <v>131</v>
      </c>
      <c r="H218" s="214">
        <v>2</v>
      </c>
      <c r="I218" s="215"/>
      <c r="J218" s="216">
        <f>ROUND(I218*H218,2)</f>
        <v>0</v>
      </c>
      <c r="K218" s="212" t="s">
        <v>122</v>
      </c>
      <c r="L218" s="43"/>
      <c r="M218" s="217" t="s">
        <v>1</v>
      </c>
      <c r="N218" s="218" t="s">
        <v>38</v>
      </c>
      <c r="O218" s="90"/>
      <c r="P218" s="219">
        <f>O218*H218</f>
        <v>0</v>
      </c>
      <c r="Q218" s="219">
        <v>0</v>
      </c>
      <c r="R218" s="219">
        <f>Q218*H218</f>
        <v>0</v>
      </c>
      <c r="S218" s="219">
        <v>0</v>
      </c>
      <c r="T218" s="220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1" t="s">
        <v>204</v>
      </c>
      <c r="AT218" s="221" t="s">
        <v>118</v>
      </c>
      <c r="AU218" s="221" t="s">
        <v>80</v>
      </c>
      <c r="AY218" s="16" t="s">
        <v>115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16" t="s">
        <v>78</v>
      </c>
      <c r="BK218" s="222">
        <f>ROUND(I218*H218,2)</f>
        <v>0</v>
      </c>
      <c r="BL218" s="16" t="s">
        <v>204</v>
      </c>
      <c r="BM218" s="221" t="s">
        <v>299</v>
      </c>
    </row>
    <row r="219" s="2" customFormat="1">
      <c r="A219" s="37"/>
      <c r="B219" s="38"/>
      <c r="C219" s="39"/>
      <c r="D219" s="223" t="s">
        <v>125</v>
      </c>
      <c r="E219" s="39"/>
      <c r="F219" s="224" t="s">
        <v>300</v>
      </c>
      <c r="G219" s="39"/>
      <c r="H219" s="39"/>
      <c r="I219" s="225"/>
      <c r="J219" s="39"/>
      <c r="K219" s="39"/>
      <c r="L219" s="43"/>
      <c r="M219" s="226"/>
      <c r="N219" s="227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125</v>
      </c>
      <c r="AU219" s="16" t="s">
        <v>80</v>
      </c>
    </row>
    <row r="220" s="13" customFormat="1">
      <c r="A220" s="13"/>
      <c r="B220" s="228"/>
      <c r="C220" s="229"/>
      <c r="D220" s="230" t="s">
        <v>127</v>
      </c>
      <c r="E220" s="231" t="s">
        <v>1</v>
      </c>
      <c r="F220" s="232" t="s">
        <v>301</v>
      </c>
      <c r="G220" s="229"/>
      <c r="H220" s="233">
        <v>1</v>
      </c>
      <c r="I220" s="234"/>
      <c r="J220" s="229"/>
      <c r="K220" s="229"/>
      <c r="L220" s="235"/>
      <c r="M220" s="236"/>
      <c r="N220" s="237"/>
      <c r="O220" s="237"/>
      <c r="P220" s="237"/>
      <c r="Q220" s="237"/>
      <c r="R220" s="237"/>
      <c r="S220" s="237"/>
      <c r="T220" s="23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9" t="s">
        <v>127</v>
      </c>
      <c r="AU220" s="239" t="s">
        <v>80</v>
      </c>
      <c r="AV220" s="13" t="s">
        <v>80</v>
      </c>
      <c r="AW220" s="13" t="s">
        <v>30</v>
      </c>
      <c r="AX220" s="13" t="s">
        <v>73</v>
      </c>
      <c r="AY220" s="239" t="s">
        <v>115</v>
      </c>
    </row>
    <row r="221" s="13" customFormat="1">
      <c r="A221" s="13"/>
      <c r="B221" s="228"/>
      <c r="C221" s="229"/>
      <c r="D221" s="230" t="s">
        <v>127</v>
      </c>
      <c r="E221" s="231" t="s">
        <v>1</v>
      </c>
      <c r="F221" s="232" t="s">
        <v>302</v>
      </c>
      <c r="G221" s="229"/>
      <c r="H221" s="233">
        <v>1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127</v>
      </c>
      <c r="AU221" s="239" t="s">
        <v>80</v>
      </c>
      <c r="AV221" s="13" t="s">
        <v>80</v>
      </c>
      <c r="AW221" s="13" t="s">
        <v>30</v>
      </c>
      <c r="AX221" s="13" t="s">
        <v>73</v>
      </c>
      <c r="AY221" s="239" t="s">
        <v>115</v>
      </c>
    </row>
    <row r="222" s="14" customFormat="1">
      <c r="A222" s="14"/>
      <c r="B222" s="250"/>
      <c r="C222" s="251"/>
      <c r="D222" s="230" t="s">
        <v>127</v>
      </c>
      <c r="E222" s="252" t="s">
        <v>1</v>
      </c>
      <c r="F222" s="253" t="s">
        <v>150</v>
      </c>
      <c r="G222" s="251"/>
      <c r="H222" s="254">
        <v>2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127</v>
      </c>
      <c r="AU222" s="260" t="s">
        <v>80</v>
      </c>
      <c r="AV222" s="14" t="s">
        <v>123</v>
      </c>
      <c r="AW222" s="14" t="s">
        <v>30</v>
      </c>
      <c r="AX222" s="14" t="s">
        <v>78</v>
      </c>
      <c r="AY222" s="260" t="s">
        <v>115</v>
      </c>
    </row>
    <row r="223" s="2" customFormat="1" ht="16.5" customHeight="1">
      <c r="A223" s="37"/>
      <c r="B223" s="38"/>
      <c r="C223" s="240" t="s">
        <v>303</v>
      </c>
      <c r="D223" s="240" t="s">
        <v>135</v>
      </c>
      <c r="E223" s="241" t="s">
        <v>304</v>
      </c>
      <c r="F223" s="242" t="s">
        <v>305</v>
      </c>
      <c r="G223" s="243" t="s">
        <v>306</v>
      </c>
      <c r="H223" s="244">
        <v>2</v>
      </c>
      <c r="I223" s="245"/>
      <c r="J223" s="246">
        <f>ROUND(I223*H223,2)</f>
        <v>0</v>
      </c>
      <c r="K223" s="242" t="s">
        <v>1</v>
      </c>
      <c r="L223" s="247"/>
      <c r="M223" s="248" t="s">
        <v>1</v>
      </c>
      <c r="N223" s="249" t="s">
        <v>38</v>
      </c>
      <c r="O223" s="90"/>
      <c r="P223" s="219">
        <f>O223*H223</f>
        <v>0</v>
      </c>
      <c r="Q223" s="219">
        <v>0</v>
      </c>
      <c r="R223" s="219">
        <f>Q223*H223</f>
        <v>0</v>
      </c>
      <c r="S223" s="219">
        <v>0</v>
      </c>
      <c r="T223" s="220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21" t="s">
        <v>303</v>
      </c>
      <c r="AT223" s="221" t="s">
        <v>135</v>
      </c>
      <c r="AU223" s="221" t="s">
        <v>80</v>
      </c>
      <c r="AY223" s="16" t="s">
        <v>115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16" t="s">
        <v>78</v>
      </c>
      <c r="BK223" s="222">
        <f>ROUND(I223*H223,2)</f>
        <v>0</v>
      </c>
      <c r="BL223" s="16" t="s">
        <v>204</v>
      </c>
      <c r="BM223" s="221" t="s">
        <v>307</v>
      </c>
    </row>
    <row r="224" s="12" customFormat="1" ht="22.8" customHeight="1">
      <c r="A224" s="12"/>
      <c r="B224" s="194"/>
      <c r="C224" s="195"/>
      <c r="D224" s="196" t="s">
        <v>72</v>
      </c>
      <c r="E224" s="208" t="s">
        <v>308</v>
      </c>
      <c r="F224" s="208" t="s">
        <v>309</v>
      </c>
      <c r="G224" s="195"/>
      <c r="H224" s="195"/>
      <c r="I224" s="198"/>
      <c r="J224" s="209">
        <f>BK224</f>
        <v>0</v>
      </c>
      <c r="K224" s="195"/>
      <c r="L224" s="200"/>
      <c r="M224" s="201"/>
      <c r="N224" s="202"/>
      <c r="O224" s="202"/>
      <c r="P224" s="203">
        <f>SUM(P225:P274)</f>
        <v>0</v>
      </c>
      <c r="Q224" s="202"/>
      <c r="R224" s="203">
        <f>SUM(R225:R274)</f>
        <v>1.8287000000000002</v>
      </c>
      <c r="S224" s="202"/>
      <c r="T224" s="204">
        <f>SUM(T225:T274)</f>
        <v>0.0064000000000000003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05" t="s">
        <v>80</v>
      </c>
      <c r="AT224" s="206" t="s">
        <v>72</v>
      </c>
      <c r="AU224" s="206" t="s">
        <v>78</v>
      </c>
      <c r="AY224" s="205" t="s">
        <v>115</v>
      </c>
      <c r="BK224" s="207">
        <f>SUM(BK225:BK274)</f>
        <v>0</v>
      </c>
    </row>
    <row r="225" s="2" customFormat="1" ht="21.75" customHeight="1">
      <c r="A225" s="37"/>
      <c r="B225" s="38"/>
      <c r="C225" s="210" t="s">
        <v>310</v>
      </c>
      <c r="D225" s="210" t="s">
        <v>118</v>
      </c>
      <c r="E225" s="211" t="s">
        <v>311</v>
      </c>
      <c r="F225" s="212" t="s">
        <v>312</v>
      </c>
      <c r="G225" s="213" t="s">
        <v>131</v>
      </c>
      <c r="H225" s="214">
        <v>6</v>
      </c>
      <c r="I225" s="215"/>
      <c r="J225" s="216">
        <f>ROUND(I225*H225,2)</f>
        <v>0</v>
      </c>
      <c r="K225" s="212" t="s">
        <v>122</v>
      </c>
      <c r="L225" s="43"/>
      <c r="M225" s="217" t="s">
        <v>1</v>
      </c>
      <c r="N225" s="218" t="s">
        <v>38</v>
      </c>
      <c r="O225" s="90"/>
      <c r="P225" s="219">
        <f>O225*H225</f>
        <v>0</v>
      </c>
      <c r="Q225" s="219">
        <v>0.00033</v>
      </c>
      <c r="R225" s="219">
        <f>Q225*H225</f>
        <v>0.00198</v>
      </c>
      <c r="S225" s="219">
        <v>0</v>
      </c>
      <c r="T225" s="220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21" t="s">
        <v>204</v>
      </c>
      <c r="AT225" s="221" t="s">
        <v>118</v>
      </c>
      <c r="AU225" s="221" t="s">
        <v>80</v>
      </c>
      <c r="AY225" s="16" t="s">
        <v>115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16" t="s">
        <v>78</v>
      </c>
      <c r="BK225" s="222">
        <f>ROUND(I225*H225,2)</f>
        <v>0</v>
      </c>
      <c r="BL225" s="16" t="s">
        <v>204</v>
      </c>
      <c r="BM225" s="221" t="s">
        <v>313</v>
      </c>
    </row>
    <row r="226" s="2" customFormat="1">
      <c r="A226" s="37"/>
      <c r="B226" s="38"/>
      <c r="C226" s="39"/>
      <c r="D226" s="223" t="s">
        <v>125</v>
      </c>
      <c r="E226" s="39"/>
      <c r="F226" s="224" t="s">
        <v>314</v>
      </c>
      <c r="G226" s="39"/>
      <c r="H226" s="39"/>
      <c r="I226" s="225"/>
      <c r="J226" s="39"/>
      <c r="K226" s="39"/>
      <c r="L226" s="43"/>
      <c r="M226" s="226"/>
      <c r="N226" s="227"/>
      <c r="O226" s="90"/>
      <c r="P226" s="90"/>
      <c r="Q226" s="90"/>
      <c r="R226" s="90"/>
      <c r="S226" s="90"/>
      <c r="T226" s="91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125</v>
      </c>
      <c r="AU226" s="16" t="s">
        <v>80</v>
      </c>
    </row>
    <row r="227" s="13" customFormat="1">
      <c r="A227" s="13"/>
      <c r="B227" s="228"/>
      <c r="C227" s="229"/>
      <c r="D227" s="230" t="s">
        <v>127</v>
      </c>
      <c r="E227" s="231" t="s">
        <v>1</v>
      </c>
      <c r="F227" s="232" t="s">
        <v>315</v>
      </c>
      <c r="G227" s="229"/>
      <c r="H227" s="233">
        <v>4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127</v>
      </c>
      <c r="AU227" s="239" t="s">
        <v>80</v>
      </c>
      <c r="AV227" s="13" t="s">
        <v>80</v>
      </c>
      <c r="AW227" s="13" t="s">
        <v>30</v>
      </c>
      <c r="AX227" s="13" t="s">
        <v>73</v>
      </c>
      <c r="AY227" s="239" t="s">
        <v>115</v>
      </c>
    </row>
    <row r="228" s="13" customFormat="1">
      <c r="A228" s="13"/>
      <c r="B228" s="228"/>
      <c r="C228" s="229"/>
      <c r="D228" s="230" t="s">
        <v>127</v>
      </c>
      <c r="E228" s="231" t="s">
        <v>1</v>
      </c>
      <c r="F228" s="232" t="s">
        <v>316</v>
      </c>
      <c r="G228" s="229"/>
      <c r="H228" s="233">
        <v>2</v>
      </c>
      <c r="I228" s="234"/>
      <c r="J228" s="229"/>
      <c r="K228" s="229"/>
      <c r="L228" s="235"/>
      <c r="M228" s="236"/>
      <c r="N228" s="237"/>
      <c r="O228" s="237"/>
      <c r="P228" s="237"/>
      <c r="Q228" s="237"/>
      <c r="R228" s="237"/>
      <c r="S228" s="237"/>
      <c r="T228" s="23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9" t="s">
        <v>127</v>
      </c>
      <c r="AU228" s="239" t="s">
        <v>80</v>
      </c>
      <c r="AV228" s="13" t="s">
        <v>80</v>
      </c>
      <c r="AW228" s="13" t="s">
        <v>30</v>
      </c>
      <c r="AX228" s="13" t="s">
        <v>73</v>
      </c>
      <c r="AY228" s="239" t="s">
        <v>115</v>
      </c>
    </row>
    <row r="229" s="14" customFormat="1">
      <c r="A229" s="14"/>
      <c r="B229" s="250"/>
      <c r="C229" s="251"/>
      <c r="D229" s="230" t="s">
        <v>127</v>
      </c>
      <c r="E229" s="252" t="s">
        <v>1</v>
      </c>
      <c r="F229" s="253" t="s">
        <v>150</v>
      </c>
      <c r="G229" s="251"/>
      <c r="H229" s="254">
        <v>6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127</v>
      </c>
      <c r="AU229" s="260" t="s">
        <v>80</v>
      </c>
      <c r="AV229" s="14" t="s">
        <v>123</v>
      </c>
      <c r="AW229" s="14" t="s">
        <v>30</v>
      </c>
      <c r="AX229" s="14" t="s">
        <v>78</v>
      </c>
      <c r="AY229" s="260" t="s">
        <v>115</v>
      </c>
    </row>
    <row r="230" s="2" customFormat="1" ht="24.15" customHeight="1">
      <c r="A230" s="37"/>
      <c r="B230" s="38"/>
      <c r="C230" s="240" t="s">
        <v>317</v>
      </c>
      <c r="D230" s="240" t="s">
        <v>135</v>
      </c>
      <c r="E230" s="241" t="s">
        <v>318</v>
      </c>
      <c r="F230" s="242" t="s">
        <v>319</v>
      </c>
      <c r="G230" s="243" t="s">
        <v>131</v>
      </c>
      <c r="H230" s="244">
        <v>2</v>
      </c>
      <c r="I230" s="245"/>
      <c r="J230" s="246">
        <f>ROUND(I230*H230,2)</f>
        <v>0</v>
      </c>
      <c r="K230" s="242" t="s">
        <v>1</v>
      </c>
      <c r="L230" s="247"/>
      <c r="M230" s="248" t="s">
        <v>1</v>
      </c>
      <c r="N230" s="249" t="s">
        <v>38</v>
      </c>
      <c r="O230" s="90"/>
      <c r="P230" s="219">
        <f>O230*H230</f>
        <v>0</v>
      </c>
      <c r="Q230" s="219">
        <v>0.084000000000000005</v>
      </c>
      <c r="R230" s="219">
        <f>Q230*H230</f>
        <v>0.16800000000000001</v>
      </c>
      <c r="S230" s="219">
        <v>0</v>
      </c>
      <c r="T230" s="220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1" t="s">
        <v>303</v>
      </c>
      <c r="AT230" s="221" t="s">
        <v>135</v>
      </c>
      <c r="AU230" s="221" t="s">
        <v>80</v>
      </c>
      <c r="AY230" s="16" t="s">
        <v>115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16" t="s">
        <v>78</v>
      </c>
      <c r="BK230" s="222">
        <f>ROUND(I230*H230,2)</f>
        <v>0</v>
      </c>
      <c r="BL230" s="16" t="s">
        <v>204</v>
      </c>
      <c r="BM230" s="221" t="s">
        <v>320</v>
      </c>
    </row>
    <row r="231" s="2" customFormat="1">
      <c r="A231" s="37"/>
      <c r="B231" s="38"/>
      <c r="C231" s="39"/>
      <c r="D231" s="230" t="s">
        <v>321</v>
      </c>
      <c r="E231" s="39"/>
      <c r="F231" s="261" t="s">
        <v>322</v>
      </c>
      <c r="G231" s="39"/>
      <c r="H231" s="39"/>
      <c r="I231" s="225"/>
      <c r="J231" s="39"/>
      <c r="K231" s="39"/>
      <c r="L231" s="43"/>
      <c r="M231" s="226"/>
      <c r="N231" s="227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6" t="s">
        <v>321</v>
      </c>
      <c r="AU231" s="16" t="s">
        <v>80</v>
      </c>
    </row>
    <row r="232" s="13" customFormat="1">
      <c r="A232" s="13"/>
      <c r="B232" s="228"/>
      <c r="C232" s="229"/>
      <c r="D232" s="230" t="s">
        <v>127</v>
      </c>
      <c r="E232" s="231" t="s">
        <v>1</v>
      </c>
      <c r="F232" s="232" t="s">
        <v>323</v>
      </c>
      <c r="G232" s="229"/>
      <c r="H232" s="233">
        <v>2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9" t="s">
        <v>127</v>
      </c>
      <c r="AU232" s="239" t="s">
        <v>80</v>
      </c>
      <c r="AV232" s="13" t="s">
        <v>80</v>
      </c>
      <c r="AW232" s="13" t="s">
        <v>30</v>
      </c>
      <c r="AX232" s="13" t="s">
        <v>78</v>
      </c>
      <c r="AY232" s="239" t="s">
        <v>115</v>
      </c>
    </row>
    <row r="233" s="2" customFormat="1" ht="24.15" customHeight="1">
      <c r="A233" s="37"/>
      <c r="B233" s="38"/>
      <c r="C233" s="240" t="s">
        <v>324</v>
      </c>
      <c r="D233" s="240" t="s">
        <v>135</v>
      </c>
      <c r="E233" s="241" t="s">
        <v>325</v>
      </c>
      <c r="F233" s="242" t="s">
        <v>326</v>
      </c>
      <c r="G233" s="243" t="s">
        <v>131</v>
      </c>
      <c r="H233" s="244">
        <v>2</v>
      </c>
      <c r="I233" s="245"/>
      <c r="J233" s="246">
        <f>ROUND(I233*H233,2)</f>
        <v>0</v>
      </c>
      <c r="K233" s="242" t="s">
        <v>1</v>
      </c>
      <c r="L233" s="247"/>
      <c r="M233" s="248" t="s">
        <v>1</v>
      </c>
      <c r="N233" s="249" t="s">
        <v>38</v>
      </c>
      <c r="O233" s="90"/>
      <c r="P233" s="219">
        <f>O233*H233</f>
        <v>0</v>
      </c>
      <c r="Q233" s="219">
        <v>0.076999999999999999</v>
      </c>
      <c r="R233" s="219">
        <f>Q233*H233</f>
        <v>0.154</v>
      </c>
      <c r="S233" s="219">
        <v>0</v>
      </c>
      <c r="T233" s="220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21" t="s">
        <v>303</v>
      </c>
      <c r="AT233" s="221" t="s">
        <v>135</v>
      </c>
      <c r="AU233" s="221" t="s">
        <v>80</v>
      </c>
      <c r="AY233" s="16" t="s">
        <v>115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16" t="s">
        <v>78</v>
      </c>
      <c r="BK233" s="222">
        <f>ROUND(I233*H233,2)</f>
        <v>0</v>
      </c>
      <c r="BL233" s="16" t="s">
        <v>204</v>
      </c>
      <c r="BM233" s="221" t="s">
        <v>327</v>
      </c>
    </row>
    <row r="234" s="2" customFormat="1">
      <c r="A234" s="37"/>
      <c r="B234" s="38"/>
      <c r="C234" s="39"/>
      <c r="D234" s="230" t="s">
        <v>321</v>
      </c>
      <c r="E234" s="39"/>
      <c r="F234" s="261" t="s">
        <v>322</v>
      </c>
      <c r="G234" s="39"/>
      <c r="H234" s="39"/>
      <c r="I234" s="225"/>
      <c r="J234" s="39"/>
      <c r="K234" s="39"/>
      <c r="L234" s="43"/>
      <c r="M234" s="226"/>
      <c r="N234" s="227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6" t="s">
        <v>321</v>
      </c>
      <c r="AU234" s="16" t="s">
        <v>80</v>
      </c>
    </row>
    <row r="235" s="13" customFormat="1">
      <c r="A235" s="13"/>
      <c r="B235" s="228"/>
      <c r="C235" s="229"/>
      <c r="D235" s="230" t="s">
        <v>127</v>
      </c>
      <c r="E235" s="231" t="s">
        <v>1</v>
      </c>
      <c r="F235" s="232" t="s">
        <v>316</v>
      </c>
      <c r="G235" s="229"/>
      <c r="H235" s="233">
        <v>2</v>
      </c>
      <c r="I235" s="234"/>
      <c r="J235" s="229"/>
      <c r="K235" s="229"/>
      <c r="L235" s="235"/>
      <c r="M235" s="236"/>
      <c r="N235" s="237"/>
      <c r="O235" s="237"/>
      <c r="P235" s="237"/>
      <c r="Q235" s="237"/>
      <c r="R235" s="237"/>
      <c r="S235" s="237"/>
      <c r="T235" s="23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9" t="s">
        <v>127</v>
      </c>
      <c r="AU235" s="239" t="s">
        <v>80</v>
      </c>
      <c r="AV235" s="13" t="s">
        <v>80</v>
      </c>
      <c r="AW235" s="13" t="s">
        <v>30</v>
      </c>
      <c r="AX235" s="13" t="s">
        <v>78</v>
      </c>
      <c r="AY235" s="239" t="s">
        <v>115</v>
      </c>
    </row>
    <row r="236" s="2" customFormat="1" ht="24.15" customHeight="1">
      <c r="A236" s="37"/>
      <c r="B236" s="38"/>
      <c r="C236" s="240" t="s">
        <v>328</v>
      </c>
      <c r="D236" s="240" t="s">
        <v>135</v>
      </c>
      <c r="E236" s="241" t="s">
        <v>329</v>
      </c>
      <c r="F236" s="242" t="s">
        <v>330</v>
      </c>
      <c r="G236" s="243" t="s">
        <v>131</v>
      </c>
      <c r="H236" s="244">
        <v>1</v>
      </c>
      <c r="I236" s="245"/>
      <c r="J236" s="246">
        <f>ROUND(I236*H236,2)</f>
        <v>0</v>
      </c>
      <c r="K236" s="242" t="s">
        <v>1</v>
      </c>
      <c r="L236" s="247"/>
      <c r="M236" s="248" t="s">
        <v>1</v>
      </c>
      <c r="N236" s="249" t="s">
        <v>38</v>
      </c>
      <c r="O236" s="90"/>
      <c r="P236" s="219">
        <f>O236*H236</f>
        <v>0</v>
      </c>
      <c r="Q236" s="219">
        <v>0.069000000000000006</v>
      </c>
      <c r="R236" s="219">
        <f>Q236*H236</f>
        <v>0.069000000000000006</v>
      </c>
      <c r="S236" s="219">
        <v>0</v>
      </c>
      <c r="T236" s="220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21" t="s">
        <v>303</v>
      </c>
      <c r="AT236" s="221" t="s">
        <v>135</v>
      </c>
      <c r="AU236" s="221" t="s">
        <v>80</v>
      </c>
      <c r="AY236" s="16" t="s">
        <v>115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16" t="s">
        <v>78</v>
      </c>
      <c r="BK236" s="222">
        <f>ROUND(I236*H236,2)</f>
        <v>0</v>
      </c>
      <c r="BL236" s="16" t="s">
        <v>204</v>
      </c>
      <c r="BM236" s="221" t="s">
        <v>331</v>
      </c>
    </row>
    <row r="237" s="2" customFormat="1">
      <c r="A237" s="37"/>
      <c r="B237" s="38"/>
      <c r="C237" s="39"/>
      <c r="D237" s="230" t="s">
        <v>321</v>
      </c>
      <c r="E237" s="39"/>
      <c r="F237" s="261" t="s">
        <v>322</v>
      </c>
      <c r="G237" s="39"/>
      <c r="H237" s="39"/>
      <c r="I237" s="225"/>
      <c r="J237" s="39"/>
      <c r="K237" s="39"/>
      <c r="L237" s="43"/>
      <c r="M237" s="226"/>
      <c r="N237" s="227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321</v>
      </c>
      <c r="AU237" s="16" t="s">
        <v>80</v>
      </c>
    </row>
    <row r="238" s="13" customFormat="1">
      <c r="A238" s="13"/>
      <c r="B238" s="228"/>
      <c r="C238" s="229"/>
      <c r="D238" s="230" t="s">
        <v>127</v>
      </c>
      <c r="E238" s="231" t="s">
        <v>1</v>
      </c>
      <c r="F238" s="232" t="s">
        <v>332</v>
      </c>
      <c r="G238" s="229"/>
      <c r="H238" s="233">
        <v>1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127</v>
      </c>
      <c r="AU238" s="239" t="s">
        <v>80</v>
      </c>
      <c r="AV238" s="13" t="s">
        <v>80</v>
      </c>
      <c r="AW238" s="13" t="s">
        <v>30</v>
      </c>
      <c r="AX238" s="13" t="s">
        <v>78</v>
      </c>
      <c r="AY238" s="239" t="s">
        <v>115</v>
      </c>
    </row>
    <row r="239" s="2" customFormat="1" ht="24.15" customHeight="1">
      <c r="A239" s="37"/>
      <c r="B239" s="38"/>
      <c r="C239" s="240" t="s">
        <v>333</v>
      </c>
      <c r="D239" s="240" t="s">
        <v>135</v>
      </c>
      <c r="E239" s="241" t="s">
        <v>334</v>
      </c>
      <c r="F239" s="242" t="s">
        <v>335</v>
      </c>
      <c r="G239" s="243" t="s">
        <v>131</v>
      </c>
      <c r="H239" s="244">
        <v>1</v>
      </c>
      <c r="I239" s="245"/>
      <c r="J239" s="246">
        <f>ROUND(I239*H239,2)</f>
        <v>0</v>
      </c>
      <c r="K239" s="242" t="s">
        <v>1</v>
      </c>
      <c r="L239" s="247"/>
      <c r="M239" s="248" t="s">
        <v>1</v>
      </c>
      <c r="N239" s="249" t="s">
        <v>38</v>
      </c>
      <c r="O239" s="90"/>
      <c r="P239" s="219">
        <f>O239*H239</f>
        <v>0</v>
      </c>
      <c r="Q239" s="219">
        <v>0.076999999999999999</v>
      </c>
      <c r="R239" s="219">
        <f>Q239*H239</f>
        <v>0.076999999999999999</v>
      </c>
      <c r="S239" s="219">
        <v>0</v>
      </c>
      <c r="T239" s="220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21" t="s">
        <v>303</v>
      </c>
      <c r="AT239" s="221" t="s">
        <v>135</v>
      </c>
      <c r="AU239" s="221" t="s">
        <v>80</v>
      </c>
      <c r="AY239" s="16" t="s">
        <v>115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16" t="s">
        <v>78</v>
      </c>
      <c r="BK239" s="222">
        <f>ROUND(I239*H239,2)</f>
        <v>0</v>
      </c>
      <c r="BL239" s="16" t="s">
        <v>204</v>
      </c>
      <c r="BM239" s="221" t="s">
        <v>336</v>
      </c>
    </row>
    <row r="240" s="13" customFormat="1">
      <c r="A240" s="13"/>
      <c r="B240" s="228"/>
      <c r="C240" s="229"/>
      <c r="D240" s="230" t="s">
        <v>127</v>
      </c>
      <c r="E240" s="231" t="s">
        <v>1</v>
      </c>
      <c r="F240" s="232" t="s">
        <v>332</v>
      </c>
      <c r="G240" s="229"/>
      <c r="H240" s="233">
        <v>1</v>
      </c>
      <c r="I240" s="234"/>
      <c r="J240" s="229"/>
      <c r="K240" s="229"/>
      <c r="L240" s="235"/>
      <c r="M240" s="236"/>
      <c r="N240" s="237"/>
      <c r="O240" s="237"/>
      <c r="P240" s="237"/>
      <c r="Q240" s="237"/>
      <c r="R240" s="237"/>
      <c r="S240" s="237"/>
      <c r="T240" s="23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9" t="s">
        <v>127</v>
      </c>
      <c r="AU240" s="239" t="s">
        <v>80</v>
      </c>
      <c r="AV240" s="13" t="s">
        <v>80</v>
      </c>
      <c r="AW240" s="13" t="s">
        <v>30</v>
      </c>
      <c r="AX240" s="13" t="s">
        <v>78</v>
      </c>
      <c r="AY240" s="239" t="s">
        <v>115</v>
      </c>
    </row>
    <row r="241" s="2" customFormat="1" ht="24.15" customHeight="1">
      <c r="A241" s="37"/>
      <c r="B241" s="38"/>
      <c r="C241" s="210" t="s">
        <v>337</v>
      </c>
      <c r="D241" s="210" t="s">
        <v>118</v>
      </c>
      <c r="E241" s="211" t="s">
        <v>338</v>
      </c>
      <c r="F241" s="212" t="s">
        <v>339</v>
      </c>
      <c r="G241" s="213" t="s">
        <v>131</v>
      </c>
      <c r="H241" s="214">
        <v>9</v>
      </c>
      <c r="I241" s="215"/>
      <c r="J241" s="216">
        <f>ROUND(I241*H241,2)</f>
        <v>0</v>
      </c>
      <c r="K241" s="212" t="s">
        <v>122</v>
      </c>
      <c r="L241" s="43"/>
      <c r="M241" s="217" t="s">
        <v>1</v>
      </c>
      <c r="N241" s="218" t="s">
        <v>38</v>
      </c>
      <c r="O241" s="90"/>
      <c r="P241" s="219">
        <f>O241*H241</f>
        <v>0</v>
      </c>
      <c r="Q241" s="219">
        <v>0.00055999999999999995</v>
      </c>
      <c r="R241" s="219">
        <f>Q241*H241</f>
        <v>0.0050399999999999993</v>
      </c>
      <c r="S241" s="219">
        <v>0</v>
      </c>
      <c r="T241" s="220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21" t="s">
        <v>204</v>
      </c>
      <c r="AT241" s="221" t="s">
        <v>118</v>
      </c>
      <c r="AU241" s="221" t="s">
        <v>80</v>
      </c>
      <c r="AY241" s="16" t="s">
        <v>115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16" t="s">
        <v>78</v>
      </c>
      <c r="BK241" s="222">
        <f>ROUND(I241*H241,2)</f>
        <v>0</v>
      </c>
      <c r="BL241" s="16" t="s">
        <v>204</v>
      </c>
      <c r="BM241" s="221" t="s">
        <v>340</v>
      </c>
    </row>
    <row r="242" s="2" customFormat="1">
      <c r="A242" s="37"/>
      <c r="B242" s="38"/>
      <c r="C242" s="39"/>
      <c r="D242" s="223" t="s">
        <v>125</v>
      </c>
      <c r="E242" s="39"/>
      <c r="F242" s="224" t="s">
        <v>341</v>
      </c>
      <c r="G242" s="39"/>
      <c r="H242" s="39"/>
      <c r="I242" s="225"/>
      <c r="J242" s="39"/>
      <c r="K242" s="39"/>
      <c r="L242" s="43"/>
      <c r="M242" s="226"/>
      <c r="N242" s="227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6" t="s">
        <v>125</v>
      </c>
      <c r="AU242" s="16" t="s">
        <v>80</v>
      </c>
    </row>
    <row r="243" s="13" customFormat="1">
      <c r="A243" s="13"/>
      <c r="B243" s="228"/>
      <c r="C243" s="229"/>
      <c r="D243" s="230" t="s">
        <v>127</v>
      </c>
      <c r="E243" s="231" t="s">
        <v>1</v>
      </c>
      <c r="F243" s="232" t="s">
        <v>342</v>
      </c>
      <c r="G243" s="229"/>
      <c r="H243" s="233">
        <v>9</v>
      </c>
      <c r="I243" s="234"/>
      <c r="J243" s="229"/>
      <c r="K243" s="229"/>
      <c r="L243" s="235"/>
      <c r="M243" s="236"/>
      <c r="N243" s="237"/>
      <c r="O243" s="237"/>
      <c r="P243" s="237"/>
      <c r="Q243" s="237"/>
      <c r="R243" s="237"/>
      <c r="S243" s="237"/>
      <c r="T243" s="23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9" t="s">
        <v>127</v>
      </c>
      <c r="AU243" s="239" t="s">
        <v>80</v>
      </c>
      <c r="AV243" s="13" t="s">
        <v>80</v>
      </c>
      <c r="AW243" s="13" t="s">
        <v>30</v>
      </c>
      <c r="AX243" s="13" t="s">
        <v>78</v>
      </c>
      <c r="AY243" s="239" t="s">
        <v>115</v>
      </c>
    </row>
    <row r="244" s="2" customFormat="1" ht="24.15" customHeight="1">
      <c r="A244" s="37"/>
      <c r="B244" s="38"/>
      <c r="C244" s="240" t="s">
        <v>343</v>
      </c>
      <c r="D244" s="240" t="s">
        <v>135</v>
      </c>
      <c r="E244" s="241" t="s">
        <v>344</v>
      </c>
      <c r="F244" s="242" t="s">
        <v>345</v>
      </c>
      <c r="G244" s="243" t="s">
        <v>131</v>
      </c>
      <c r="H244" s="244">
        <v>2</v>
      </c>
      <c r="I244" s="245"/>
      <c r="J244" s="246">
        <f>ROUND(I244*H244,2)</f>
        <v>0</v>
      </c>
      <c r="K244" s="242" t="s">
        <v>1</v>
      </c>
      <c r="L244" s="247"/>
      <c r="M244" s="248" t="s">
        <v>1</v>
      </c>
      <c r="N244" s="249" t="s">
        <v>38</v>
      </c>
      <c r="O244" s="90"/>
      <c r="P244" s="219">
        <f>O244*H244</f>
        <v>0</v>
      </c>
      <c r="Q244" s="219">
        <v>0.13600000000000001</v>
      </c>
      <c r="R244" s="219">
        <f>Q244*H244</f>
        <v>0.27200000000000002</v>
      </c>
      <c r="S244" s="219">
        <v>0</v>
      </c>
      <c r="T244" s="220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1" t="s">
        <v>303</v>
      </c>
      <c r="AT244" s="221" t="s">
        <v>135</v>
      </c>
      <c r="AU244" s="221" t="s">
        <v>80</v>
      </c>
      <c r="AY244" s="16" t="s">
        <v>115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16" t="s">
        <v>78</v>
      </c>
      <c r="BK244" s="222">
        <f>ROUND(I244*H244,2)</f>
        <v>0</v>
      </c>
      <c r="BL244" s="16" t="s">
        <v>204</v>
      </c>
      <c r="BM244" s="221" t="s">
        <v>346</v>
      </c>
    </row>
    <row r="245" s="2" customFormat="1">
      <c r="A245" s="37"/>
      <c r="B245" s="38"/>
      <c r="C245" s="39"/>
      <c r="D245" s="230" t="s">
        <v>321</v>
      </c>
      <c r="E245" s="39"/>
      <c r="F245" s="261" t="s">
        <v>322</v>
      </c>
      <c r="G245" s="39"/>
      <c r="H245" s="39"/>
      <c r="I245" s="225"/>
      <c r="J245" s="39"/>
      <c r="K245" s="39"/>
      <c r="L245" s="43"/>
      <c r="M245" s="226"/>
      <c r="N245" s="227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6" t="s">
        <v>321</v>
      </c>
      <c r="AU245" s="16" t="s">
        <v>80</v>
      </c>
    </row>
    <row r="246" s="2" customFormat="1" ht="24.15" customHeight="1">
      <c r="A246" s="37"/>
      <c r="B246" s="38"/>
      <c r="C246" s="240" t="s">
        <v>347</v>
      </c>
      <c r="D246" s="240" t="s">
        <v>135</v>
      </c>
      <c r="E246" s="241" t="s">
        <v>348</v>
      </c>
      <c r="F246" s="242" t="s">
        <v>349</v>
      </c>
      <c r="G246" s="243" t="s">
        <v>131</v>
      </c>
      <c r="H246" s="244">
        <v>5</v>
      </c>
      <c r="I246" s="245"/>
      <c r="J246" s="246">
        <f>ROUND(I246*H246,2)</f>
        <v>0</v>
      </c>
      <c r="K246" s="242" t="s">
        <v>1</v>
      </c>
      <c r="L246" s="247"/>
      <c r="M246" s="248" t="s">
        <v>1</v>
      </c>
      <c r="N246" s="249" t="s">
        <v>38</v>
      </c>
      <c r="O246" s="90"/>
      <c r="P246" s="219">
        <f>O246*H246</f>
        <v>0</v>
      </c>
      <c r="Q246" s="219">
        <v>0.13600000000000001</v>
      </c>
      <c r="R246" s="219">
        <f>Q246*H246</f>
        <v>0.68000000000000005</v>
      </c>
      <c r="S246" s="219">
        <v>0</v>
      </c>
      <c r="T246" s="220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1" t="s">
        <v>303</v>
      </c>
      <c r="AT246" s="221" t="s">
        <v>135</v>
      </c>
      <c r="AU246" s="221" t="s">
        <v>80</v>
      </c>
      <c r="AY246" s="16" t="s">
        <v>115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16" t="s">
        <v>78</v>
      </c>
      <c r="BK246" s="222">
        <f>ROUND(I246*H246,2)</f>
        <v>0</v>
      </c>
      <c r="BL246" s="16" t="s">
        <v>204</v>
      </c>
      <c r="BM246" s="221" t="s">
        <v>350</v>
      </c>
    </row>
    <row r="247" s="2" customFormat="1">
      <c r="A247" s="37"/>
      <c r="B247" s="38"/>
      <c r="C247" s="39"/>
      <c r="D247" s="230" t="s">
        <v>321</v>
      </c>
      <c r="E247" s="39"/>
      <c r="F247" s="261" t="s">
        <v>322</v>
      </c>
      <c r="G247" s="39"/>
      <c r="H247" s="39"/>
      <c r="I247" s="225"/>
      <c r="J247" s="39"/>
      <c r="K247" s="39"/>
      <c r="L247" s="43"/>
      <c r="M247" s="226"/>
      <c r="N247" s="227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321</v>
      </c>
      <c r="AU247" s="16" t="s">
        <v>80</v>
      </c>
    </row>
    <row r="248" s="2" customFormat="1" ht="24.15" customHeight="1">
      <c r="A248" s="37"/>
      <c r="B248" s="38"/>
      <c r="C248" s="240" t="s">
        <v>351</v>
      </c>
      <c r="D248" s="240" t="s">
        <v>135</v>
      </c>
      <c r="E248" s="241" t="s">
        <v>352</v>
      </c>
      <c r="F248" s="242" t="s">
        <v>353</v>
      </c>
      <c r="G248" s="243" t="s">
        <v>131</v>
      </c>
      <c r="H248" s="244">
        <v>2</v>
      </c>
      <c r="I248" s="245"/>
      <c r="J248" s="246">
        <f>ROUND(I248*H248,2)</f>
        <v>0</v>
      </c>
      <c r="K248" s="242" t="s">
        <v>1</v>
      </c>
      <c r="L248" s="247"/>
      <c r="M248" s="248" t="s">
        <v>1</v>
      </c>
      <c r="N248" s="249" t="s">
        <v>38</v>
      </c>
      <c r="O248" s="90"/>
      <c r="P248" s="219">
        <f>O248*H248</f>
        <v>0</v>
      </c>
      <c r="Q248" s="219">
        <v>0.13600000000000001</v>
      </c>
      <c r="R248" s="219">
        <f>Q248*H248</f>
        <v>0.27200000000000002</v>
      </c>
      <c r="S248" s="219">
        <v>0</v>
      </c>
      <c r="T248" s="220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1" t="s">
        <v>303</v>
      </c>
      <c r="AT248" s="221" t="s">
        <v>135</v>
      </c>
      <c r="AU248" s="221" t="s">
        <v>80</v>
      </c>
      <c r="AY248" s="16" t="s">
        <v>115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16" t="s">
        <v>78</v>
      </c>
      <c r="BK248" s="222">
        <f>ROUND(I248*H248,2)</f>
        <v>0</v>
      </c>
      <c r="BL248" s="16" t="s">
        <v>204</v>
      </c>
      <c r="BM248" s="221" t="s">
        <v>354</v>
      </c>
    </row>
    <row r="249" s="2" customFormat="1">
      <c r="A249" s="37"/>
      <c r="B249" s="38"/>
      <c r="C249" s="39"/>
      <c r="D249" s="230" t="s">
        <v>321</v>
      </c>
      <c r="E249" s="39"/>
      <c r="F249" s="261" t="s">
        <v>322</v>
      </c>
      <c r="G249" s="39"/>
      <c r="H249" s="39"/>
      <c r="I249" s="225"/>
      <c r="J249" s="39"/>
      <c r="K249" s="39"/>
      <c r="L249" s="43"/>
      <c r="M249" s="226"/>
      <c r="N249" s="227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6" t="s">
        <v>321</v>
      </c>
      <c r="AU249" s="16" t="s">
        <v>80</v>
      </c>
    </row>
    <row r="250" s="2" customFormat="1" ht="24.15" customHeight="1">
      <c r="A250" s="37"/>
      <c r="B250" s="38"/>
      <c r="C250" s="210" t="s">
        <v>355</v>
      </c>
      <c r="D250" s="210" t="s">
        <v>118</v>
      </c>
      <c r="E250" s="211" t="s">
        <v>356</v>
      </c>
      <c r="F250" s="212" t="s">
        <v>357</v>
      </c>
      <c r="G250" s="213" t="s">
        <v>131</v>
      </c>
      <c r="H250" s="214">
        <v>1</v>
      </c>
      <c r="I250" s="215"/>
      <c r="J250" s="216">
        <f>ROUND(I250*H250,2)</f>
        <v>0</v>
      </c>
      <c r="K250" s="212" t="s">
        <v>122</v>
      </c>
      <c r="L250" s="43"/>
      <c r="M250" s="217" t="s">
        <v>1</v>
      </c>
      <c r="N250" s="218" t="s">
        <v>38</v>
      </c>
      <c r="O250" s="90"/>
      <c r="P250" s="219">
        <f>O250*H250</f>
        <v>0</v>
      </c>
      <c r="Q250" s="219">
        <v>0.00066</v>
      </c>
      <c r="R250" s="219">
        <f>Q250*H250</f>
        <v>0.00066</v>
      </c>
      <c r="S250" s="219">
        <v>0</v>
      </c>
      <c r="T250" s="220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1" t="s">
        <v>204</v>
      </c>
      <c r="AT250" s="221" t="s">
        <v>118</v>
      </c>
      <c r="AU250" s="221" t="s">
        <v>80</v>
      </c>
      <c r="AY250" s="16" t="s">
        <v>115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16" t="s">
        <v>78</v>
      </c>
      <c r="BK250" s="222">
        <f>ROUND(I250*H250,2)</f>
        <v>0</v>
      </c>
      <c r="BL250" s="16" t="s">
        <v>204</v>
      </c>
      <c r="BM250" s="221" t="s">
        <v>358</v>
      </c>
    </row>
    <row r="251" s="2" customFormat="1">
      <c r="A251" s="37"/>
      <c r="B251" s="38"/>
      <c r="C251" s="39"/>
      <c r="D251" s="223" t="s">
        <v>125</v>
      </c>
      <c r="E251" s="39"/>
      <c r="F251" s="224" t="s">
        <v>359</v>
      </c>
      <c r="G251" s="39"/>
      <c r="H251" s="39"/>
      <c r="I251" s="225"/>
      <c r="J251" s="39"/>
      <c r="K251" s="39"/>
      <c r="L251" s="43"/>
      <c r="M251" s="226"/>
      <c r="N251" s="227"/>
      <c r="O251" s="90"/>
      <c r="P251" s="90"/>
      <c r="Q251" s="90"/>
      <c r="R251" s="90"/>
      <c r="S251" s="90"/>
      <c r="T251" s="91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125</v>
      </c>
      <c r="AU251" s="16" t="s">
        <v>80</v>
      </c>
    </row>
    <row r="252" s="2" customFormat="1" ht="24.15" customHeight="1">
      <c r="A252" s="37"/>
      <c r="B252" s="38"/>
      <c r="C252" s="240" t="s">
        <v>360</v>
      </c>
      <c r="D252" s="240" t="s">
        <v>135</v>
      </c>
      <c r="E252" s="241" t="s">
        <v>361</v>
      </c>
      <c r="F252" s="242" t="s">
        <v>362</v>
      </c>
      <c r="G252" s="243" t="s">
        <v>131</v>
      </c>
      <c r="H252" s="244">
        <v>1</v>
      </c>
      <c r="I252" s="245"/>
      <c r="J252" s="246">
        <f>ROUND(I252*H252,2)</f>
        <v>0</v>
      </c>
      <c r="K252" s="242" t="s">
        <v>1</v>
      </c>
      <c r="L252" s="247"/>
      <c r="M252" s="248" t="s">
        <v>1</v>
      </c>
      <c r="N252" s="249" t="s">
        <v>38</v>
      </c>
      <c r="O252" s="90"/>
      <c r="P252" s="219">
        <f>O252*H252</f>
        <v>0</v>
      </c>
      <c r="Q252" s="219">
        <v>0.045999999999999999</v>
      </c>
      <c r="R252" s="219">
        <f>Q252*H252</f>
        <v>0.045999999999999999</v>
      </c>
      <c r="S252" s="219">
        <v>0</v>
      </c>
      <c r="T252" s="220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1" t="s">
        <v>303</v>
      </c>
      <c r="AT252" s="221" t="s">
        <v>135</v>
      </c>
      <c r="AU252" s="221" t="s">
        <v>80</v>
      </c>
      <c r="AY252" s="16" t="s">
        <v>115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16" t="s">
        <v>78</v>
      </c>
      <c r="BK252" s="222">
        <f>ROUND(I252*H252,2)</f>
        <v>0</v>
      </c>
      <c r="BL252" s="16" t="s">
        <v>204</v>
      </c>
      <c r="BM252" s="221" t="s">
        <v>363</v>
      </c>
    </row>
    <row r="253" s="2" customFormat="1" ht="16.5" customHeight="1">
      <c r="A253" s="37"/>
      <c r="B253" s="38"/>
      <c r="C253" s="210" t="s">
        <v>364</v>
      </c>
      <c r="D253" s="210" t="s">
        <v>118</v>
      </c>
      <c r="E253" s="211" t="s">
        <v>365</v>
      </c>
      <c r="F253" s="212" t="s">
        <v>366</v>
      </c>
      <c r="G253" s="213" t="s">
        <v>131</v>
      </c>
      <c r="H253" s="214">
        <v>16</v>
      </c>
      <c r="I253" s="215"/>
      <c r="J253" s="216">
        <f>ROUND(I253*H253,2)</f>
        <v>0</v>
      </c>
      <c r="K253" s="212" t="s">
        <v>122</v>
      </c>
      <c r="L253" s="43"/>
      <c r="M253" s="217" t="s">
        <v>1</v>
      </c>
      <c r="N253" s="218" t="s">
        <v>38</v>
      </c>
      <c r="O253" s="90"/>
      <c r="P253" s="219">
        <f>O253*H253</f>
        <v>0</v>
      </c>
      <c r="Q253" s="219">
        <v>0</v>
      </c>
      <c r="R253" s="219">
        <f>Q253*H253</f>
        <v>0</v>
      </c>
      <c r="S253" s="219">
        <v>0</v>
      </c>
      <c r="T253" s="220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21" t="s">
        <v>204</v>
      </c>
      <c r="AT253" s="221" t="s">
        <v>118</v>
      </c>
      <c r="AU253" s="221" t="s">
        <v>80</v>
      </c>
      <c r="AY253" s="16" t="s">
        <v>115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16" t="s">
        <v>78</v>
      </c>
      <c r="BK253" s="222">
        <f>ROUND(I253*H253,2)</f>
        <v>0</v>
      </c>
      <c r="BL253" s="16" t="s">
        <v>204</v>
      </c>
      <c r="BM253" s="221" t="s">
        <v>367</v>
      </c>
    </row>
    <row r="254" s="2" customFormat="1">
      <c r="A254" s="37"/>
      <c r="B254" s="38"/>
      <c r="C254" s="39"/>
      <c r="D254" s="223" t="s">
        <v>125</v>
      </c>
      <c r="E254" s="39"/>
      <c r="F254" s="224" t="s">
        <v>368</v>
      </c>
      <c r="G254" s="39"/>
      <c r="H254" s="39"/>
      <c r="I254" s="225"/>
      <c r="J254" s="39"/>
      <c r="K254" s="39"/>
      <c r="L254" s="43"/>
      <c r="M254" s="226"/>
      <c r="N254" s="227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6" t="s">
        <v>125</v>
      </c>
      <c r="AU254" s="16" t="s">
        <v>80</v>
      </c>
    </row>
    <row r="255" s="2" customFormat="1" ht="21.75" customHeight="1">
      <c r="A255" s="37"/>
      <c r="B255" s="38"/>
      <c r="C255" s="240" t="s">
        <v>369</v>
      </c>
      <c r="D255" s="240" t="s">
        <v>135</v>
      </c>
      <c r="E255" s="241" t="s">
        <v>370</v>
      </c>
      <c r="F255" s="242" t="s">
        <v>371</v>
      </c>
      <c r="G255" s="243" t="s">
        <v>131</v>
      </c>
      <c r="H255" s="244">
        <v>16</v>
      </c>
      <c r="I255" s="245"/>
      <c r="J255" s="246">
        <f>ROUND(I255*H255,2)</f>
        <v>0</v>
      </c>
      <c r="K255" s="242" t="s">
        <v>372</v>
      </c>
      <c r="L255" s="247"/>
      <c r="M255" s="248" t="s">
        <v>1</v>
      </c>
      <c r="N255" s="249" t="s">
        <v>38</v>
      </c>
      <c r="O255" s="90"/>
      <c r="P255" s="219">
        <f>O255*H255</f>
        <v>0</v>
      </c>
      <c r="Q255" s="219">
        <v>0.0047000000000000002</v>
      </c>
      <c r="R255" s="219">
        <f>Q255*H255</f>
        <v>0.075200000000000003</v>
      </c>
      <c r="S255" s="219">
        <v>0</v>
      </c>
      <c r="T255" s="220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1" t="s">
        <v>303</v>
      </c>
      <c r="AT255" s="221" t="s">
        <v>135</v>
      </c>
      <c r="AU255" s="221" t="s">
        <v>80</v>
      </c>
      <c r="AY255" s="16" t="s">
        <v>115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16" t="s">
        <v>78</v>
      </c>
      <c r="BK255" s="222">
        <f>ROUND(I255*H255,2)</f>
        <v>0</v>
      </c>
      <c r="BL255" s="16" t="s">
        <v>204</v>
      </c>
      <c r="BM255" s="221" t="s">
        <v>373</v>
      </c>
    </row>
    <row r="256" s="2" customFormat="1" ht="21.75" customHeight="1">
      <c r="A256" s="37"/>
      <c r="B256" s="38"/>
      <c r="C256" s="210" t="s">
        <v>374</v>
      </c>
      <c r="D256" s="210" t="s">
        <v>118</v>
      </c>
      <c r="E256" s="211" t="s">
        <v>375</v>
      </c>
      <c r="F256" s="212" t="s">
        <v>376</v>
      </c>
      <c r="G256" s="213" t="s">
        <v>131</v>
      </c>
      <c r="H256" s="214">
        <v>10</v>
      </c>
      <c r="I256" s="215"/>
      <c r="J256" s="216">
        <f>ROUND(I256*H256,2)</f>
        <v>0</v>
      </c>
      <c r="K256" s="212" t="s">
        <v>122</v>
      </c>
      <c r="L256" s="43"/>
      <c r="M256" s="217" t="s">
        <v>1</v>
      </c>
      <c r="N256" s="218" t="s">
        <v>38</v>
      </c>
      <c r="O256" s="90"/>
      <c r="P256" s="219">
        <f>O256*H256</f>
        <v>0</v>
      </c>
      <c r="Q256" s="219">
        <v>0</v>
      </c>
      <c r="R256" s="219">
        <f>Q256*H256</f>
        <v>0</v>
      </c>
      <c r="S256" s="219">
        <v>0</v>
      </c>
      <c r="T256" s="220">
        <f>S256*H256</f>
        <v>0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221" t="s">
        <v>204</v>
      </c>
      <c r="AT256" s="221" t="s">
        <v>118</v>
      </c>
      <c r="AU256" s="221" t="s">
        <v>80</v>
      </c>
      <c r="AY256" s="16" t="s">
        <v>115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16" t="s">
        <v>78</v>
      </c>
      <c r="BK256" s="222">
        <f>ROUND(I256*H256,2)</f>
        <v>0</v>
      </c>
      <c r="BL256" s="16" t="s">
        <v>204</v>
      </c>
      <c r="BM256" s="221" t="s">
        <v>377</v>
      </c>
    </row>
    <row r="257" s="2" customFormat="1">
      <c r="A257" s="37"/>
      <c r="B257" s="38"/>
      <c r="C257" s="39"/>
      <c r="D257" s="223" t="s">
        <v>125</v>
      </c>
      <c r="E257" s="39"/>
      <c r="F257" s="224" t="s">
        <v>378</v>
      </c>
      <c r="G257" s="39"/>
      <c r="H257" s="39"/>
      <c r="I257" s="225"/>
      <c r="J257" s="39"/>
      <c r="K257" s="39"/>
      <c r="L257" s="43"/>
      <c r="M257" s="226"/>
      <c r="N257" s="227"/>
      <c r="O257" s="90"/>
      <c r="P257" s="90"/>
      <c r="Q257" s="90"/>
      <c r="R257" s="90"/>
      <c r="S257" s="90"/>
      <c r="T257" s="91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125</v>
      </c>
      <c r="AU257" s="16" t="s">
        <v>80</v>
      </c>
    </row>
    <row r="258" s="2" customFormat="1" ht="21.75" customHeight="1">
      <c r="A258" s="37"/>
      <c r="B258" s="38"/>
      <c r="C258" s="210" t="s">
        <v>379</v>
      </c>
      <c r="D258" s="210" t="s">
        <v>118</v>
      </c>
      <c r="E258" s="211" t="s">
        <v>380</v>
      </c>
      <c r="F258" s="212" t="s">
        <v>381</v>
      </c>
      <c r="G258" s="213" t="s">
        <v>131</v>
      </c>
      <c r="H258" s="214">
        <v>9</v>
      </c>
      <c r="I258" s="215"/>
      <c r="J258" s="216">
        <f>ROUND(I258*H258,2)</f>
        <v>0</v>
      </c>
      <c r="K258" s="212" t="s">
        <v>122</v>
      </c>
      <c r="L258" s="43"/>
      <c r="M258" s="217" t="s">
        <v>1</v>
      </c>
      <c r="N258" s="218" t="s">
        <v>38</v>
      </c>
      <c r="O258" s="90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21" t="s">
        <v>204</v>
      </c>
      <c r="AT258" s="221" t="s">
        <v>118</v>
      </c>
      <c r="AU258" s="221" t="s">
        <v>80</v>
      </c>
      <c r="AY258" s="16" t="s">
        <v>115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16" t="s">
        <v>78</v>
      </c>
      <c r="BK258" s="222">
        <f>ROUND(I258*H258,2)</f>
        <v>0</v>
      </c>
      <c r="BL258" s="16" t="s">
        <v>204</v>
      </c>
      <c r="BM258" s="221" t="s">
        <v>382</v>
      </c>
    </row>
    <row r="259" s="2" customFormat="1">
      <c r="A259" s="37"/>
      <c r="B259" s="38"/>
      <c r="C259" s="39"/>
      <c r="D259" s="223" t="s">
        <v>125</v>
      </c>
      <c r="E259" s="39"/>
      <c r="F259" s="224" t="s">
        <v>383</v>
      </c>
      <c r="G259" s="39"/>
      <c r="H259" s="39"/>
      <c r="I259" s="225"/>
      <c r="J259" s="39"/>
      <c r="K259" s="39"/>
      <c r="L259" s="43"/>
      <c r="M259" s="226"/>
      <c r="N259" s="227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6" t="s">
        <v>125</v>
      </c>
      <c r="AU259" s="16" t="s">
        <v>80</v>
      </c>
    </row>
    <row r="260" s="13" customFormat="1">
      <c r="A260" s="13"/>
      <c r="B260" s="228"/>
      <c r="C260" s="229"/>
      <c r="D260" s="230" t="s">
        <v>127</v>
      </c>
      <c r="E260" s="231" t="s">
        <v>1</v>
      </c>
      <c r="F260" s="232" t="s">
        <v>170</v>
      </c>
      <c r="G260" s="229"/>
      <c r="H260" s="233">
        <v>9</v>
      </c>
      <c r="I260" s="234"/>
      <c r="J260" s="229"/>
      <c r="K260" s="229"/>
      <c r="L260" s="235"/>
      <c r="M260" s="236"/>
      <c r="N260" s="237"/>
      <c r="O260" s="237"/>
      <c r="P260" s="237"/>
      <c r="Q260" s="237"/>
      <c r="R260" s="237"/>
      <c r="S260" s="237"/>
      <c r="T260" s="23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9" t="s">
        <v>127</v>
      </c>
      <c r="AU260" s="239" t="s">
        <v>80</v>
      </c>
      <c r="AV260" s="13" t="s">
        <v>80</v>
      </c>
      <c r="AW260" s="13" t="s">
        <v>30</v>
      </c>
      <c r="AX260" s="13" t="s">
        <v>78</v>
      </c>
      <c r="AY260" s="239" t="s">
        <v>115</v>
      </c>
    </row>
    <row r="261" s="2" customFormat="1" ht="16.5" customHeight="1">
      <c r="A261" s="37"/>
      <c r="B261" s="38"/>
      <c r="C261" s="210" t="s">
        <v>384</v>
      </c>
      <c r="D261" s="210" t="s">
        <v>118</v>
      </c>
      <c r="E261" s="211" t="s">
        <v>385</v>
      </c>
      <c r="F261" s="212" t="s">
        <v>386</v>
      </c>
      <c r="G261" s="213" t="s">
        <v>131</v>
      </c>
      <c r="H261" s="214">
        <v>17</v>
      </c>
      <c r="I261" s="215"/>
      <c r="J261" s="216">
        <f>ROUND(I261*H261,2)</f>
        <v>0</v>
      </c>
      <c r="K261" s="212" t="s">
        <v>1</v>
      </c>
      <c r="L261" s="43"/>
      <c r="M261" s="217" t="s">
        <v>1</v>
      </c>
      <c r="N261" s="218" t="s">
        <v>38</v>
      </c>
      <c r="O261" s="90"/>
      <c r="P261" s="219">
        <f>O261*H261</f>
        <v>0</v>
      </c>
      <c r="Q261" s="219">
        <v>0</v>
      </c>
      <c r="R261" s="219">
        <f>Q261*H261</f>
        <v>0</v>
      </c>
      <c r="S261" s="219">
        <v>0</v>
      </c>
      <c r="T261" s="220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21" t="s">
        <v>204</v>
      </c>
      <c r="AT261" s="221" t="s">
        <v>118</v>
      </c>
      <c r="AU261" s="221" t="s">
        <v>80</v>
      </c>
      <c r="AY261" s="16" t="s">
        <v>115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16" t="s">
        <v>78</v>
      </c>
      <c r="BK261" s="222">
        <f>ROUND(I261*H261,2)</f>
        <v>0</v>
      </c>
      <c r="BL261" s="16" t="s">
        <v>204</v>
      </c>
      <c r="BM261" s="221" t="s">
        <v>387</v>
      </c>
    </row>
    <row r="262" s="13" customFormat="1">
      <c r="A262" s="13"/>
      <c r="B262" s="228"/>
      <c r="C262" s="229"/>
      <c r="D262" s="230" t="s">
        <v>127</v>
      </c>
      <c r="E262" s="231" t="s">
        <v>1</v>
      </c>
      <c r="F262" s="232" t="s">
        <v>388</v>
      </c>
      <c r="G262" s="229"/>
      <c r="H262" s="233">
        <v>17</v>
      </c>
      <c r="I262" s="234"/>
      <c r="J262" s="229"/>
      <c r="K262" s="229"/>
      <c r="L262" s="235"/>
      <c r="M262" s="236"/>
      <c r="N262" s="237"/>
      <c r="O262" s="237"/>
      <c r="P262" s="237"/>
      <c r="Q262" s="237"/>
      <c r="R262" s="237"/>
      <c r="S262" s="237"/>
      <c r="T262" s="238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9" t="s">
        <v>127</v>
      </c>
      <c r="AU262" s="239" t="s">
        <v>80</v>
      </c>
      <c r="AV262" s="13" t="s">
        <v>80</v>
      </c>
      <c r="AW262" s="13" t="s">
        <v>30</v>
      </c>
      <c r="AX262" s="13" t="s">
        <v>78</v>
      </c>
      <c r="AY262" s="239" t="s">
        <v>115</v>
      </c>
    </row>
    <row r="263" s="2" customFormat="1" ht="16.5" customHeight="1">
      <c r="A263" s="37"/>
      <c r="B263" s="38"/>
      <c r="C263" s="240" t="s">
        <v>389</v>
      </c>
      <c r="D263" s="240" t="s">
        <v>135</v>
      </c>
      <c r="E263" s="241" t="s">
        <v>390</v>
      </c>
      <c r="F263" s="242" t="s">
        <v>391</v>
      </c>
      <c r="G263" s="243" t="s">
        <v>131</v>
      </c>
      <c r="H263" s="244">
        <v>8</v>
      </c>
      <c r="I263" s="245"/>
      <c r="J263" s="246">
        <f>ROUND(I263*H263,2)</f>
        <v>0</v>
      </c>
      <c r="K263" s="242" t="s">
        <v>1</v>
      </c>
      <c r="L263" s="247"/>
      <c r="M263" s="248" t="s">
        <v>1</v>
      </c>
      <c r="N263" s="249" t="s">
        <v>38</v>
      </c>
      <c r="O263" s="90"/>
      <c r="P263" s="219">
        <f>O263*H263</f>
        <v>0</v>
      </c>
      <c r="Q263" s="219">
        <v>0.00046000000000000001</v>
      </c>
      <c r="R263" s="219">
        <f>Q263*H263</f>
        <v>0.0036800000000000001</v>
      </c>
      <c r="S263" s="219">
        <v>0</v>
      </c>
      <c r="T263" s="220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1" t="s">
        <v>303</v>
      </c>
      <c r="AT263" s="221" t="s">
        <v>135</v>
      </c>
      <c r="AU263" s="221" t="s">
        <v>80</v>
      </c>
      <c r="AY263" s="16" t="s">
        <v>115</v>
      </c>
      <c r="BE263" s="222">
        <f>IF(N263="základní",J263,0)</f>
        <v>0</v>
      </c>
      <c r="BF263" s="222">
        <f>IF(N263="snížená",J263,0)</f>
        <v>0</v>
      </c>
      <c r="BG263" s="222">
        <f>IF(N263="zákl. přenesená",J263,0)</f>
        <v>0</v>
      </c>
      <c r="BH263" s="222">
        <f>IF(N263="sníž. přenesená",J263,0)</f>
        <v>0</v>
      </c>
      <c r="BI263" s="222">
        <f>IF(N263="nulová",J263,0)</f>
        <v>0</v>
      </c>
      <c r="BJ263" s="16" t="s">
        <v>78</v>
      </c>
      <c r="BK263" s="222">
        <f>ROUND(I263*H263,2)</f>
        <v>0</v>
      </c>
      <c r="BL263" s="16" t="s">
        <v>204</v>
      </c>
      <c r="BM263" s="221" t="s">
        <v>392</v>
      </c>
    </row>
    <row r="264" s="2" customFormat="1">
      <c r="A264" s="37"/>
      <c r="B264" s="38"/>
      <c r="C264" s="39"/>
      <c r="D264" s="230" t="s">
        <v>321</v>
      </c>
      <c r="E264" s="39"/>
      <c r="F264" s="261" t="s">
        <v>393</v>
      </c>
      <c r="G264" s="39"/>
      <c r="H264" s="39"/>
      <c r="I264" s="225"/>
      <c r="J264" s="39"/>
      <c r="K264" s="39"/>
      <c r="L264" s="43"/>
      <c r="M264" s="226"/>
      <c r="N264" s="227"/>
      <c r="O264" s="90"/>
      <c r="P264" s="90"/>
      <c r="Q264" s="90"/>
      <c r="R264" s="90"/>
      <c r="S264" s="90"/>
      <c r="T264" s="91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T264" s="16" t="s">
        <v>321</v>
      </c>
      <c r="AU264" s="16" t="s">
        <v>80</v>
      </c>
    </row>
    <row r="265" s="2" customFormat="1" ht="16.5" customHeight="1">
      <c r="A265" s="37"/>
      <c r="B265" s="38"/>
      <c r="C265" s="240" t="s">
        <v>394</v>
      </c>
      <c r="D265" s="240" t="s">
        <v>135</v>
      </c>
      <c r="E265" s="241" t="s">
        <v>395</v>
      </c>
      <c r="F265" s="242" t="s">
        <v>396</v>
      </c>
      <c r="G265" s="243" t="s">
        <v>131</v>
      </c>
      <c r="H265" s="244">
        <v>3</v>
      </c>
      <c r="I265" s="245"/>
      <c r="J265" s="246">
        <f>ROUND(I265*H265,2)</f>
        <v>0</v>
      </c>
      <c r="K265" s="242" t="s">
        <v>1</v>
      </c>
      <c r="L265" s="247"/>
      <c r="M265" s="248" t="s">
        <v>1</v>
      </c>
      <c r="N265" s="249" t="s">
        <v>38</v>
      </c>
      <c r="O265" s="90"/>
      <c r="P265" s="219">
        <f>O265*H265</f>
        <v>0</v>
      </c>
      <c r="Q265" s="219">
        <v>0.00046000000000000001</v>
      </c>
      <c r="R265" s="219">
        <f>Q265*H265</f>
        <v>0.0013800000000000002</v>
      </c>
      <c r="S265" s="219">
        <v>0</v>
      </c>
      <c r="T265" s="220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1" t="s">
        <v>303</v>
      </c>
      <c r="AT265" s="221" t="s">
        <v>135</v>
      </c>
      <c r="AU265" s="221" t="s">
        <v>80</v>
      </c>
      <c r="AY265" s="16" t="s">
        <v>115</v>
      </c>
      <c r="BE265" s="222">
        <f>IF(N265="základní",J265,0)</f>
        <v>0</v>
      </c>
      <c r="BF265" s="222">
        <f>IF(N265="snížená",J265,0)</f>
        <v>0</v>
      </c>
      <c r="BG265" s="222">
        <f>IF(N265="zákl. přenesená",J265,0)</f>
        <v>0</v>
      </c>
      <c r="BH265" s="222">
        <f>IF(N265="sníž. přenesená",J265,0)</f>
        <v>0</v>
      </c>
      <c r="BI265" s="222">
        <f>IF(N265="nulová",J265,0)</f>
        <v>0</v>
      </c>
      <c r="BJ265" s="16" t="s">
        <v>78</v>
      </c>
      <c r="BK265" s="222">
        <f>ROUND(I265*H265,2)</f>
        <v>0</v>
      </c>
      <c r="BL265" s="16" t="s">
        <v>204</v>
      </c>
      <c r="BM265" s="221" t="s">
        <v>397</v>
      </c>
    </row>
    <row r="266" s="2" customFormat="1">
      <c r="A266" s="37"/>
      <c r="B266" s="38"/>
      <c r="C266" s="39"/>
      <c r="D266" s="230" t="s">
        <v>321</v>
      </c>
      <c r="E266" s="39"/>
      <c r="F266" s="261" t="s">
        <v>398</v>
      </c>
      <c r="G266" s="39"/>
      <c r="H266" s="39"/>
      <c r="I266" s="225"/>
      <c r="J266" s="39"/>
      <c r="K266" s="39"/>
      <c r="L266" s="43"/>
      <c r="M266" s="226"/>
      <c r="N266" s="227"/>
      <c r="O266" s="90"/>
      <c r="P266" s="90"/>
      <c r="Q266" s="90"/>
      <c r="R266" s="90"/>
      <c r="S266" s="90"/>
      <c r="T266" s="91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321</v>
      </c>
      <c r="AU266" s="16" t="s">
        <v>80</v>
      </c>
    </row>
    <row r="267" s="2" customFormat="1" ht="16.5" customHeight="1">
      <c r="A267" s="37"/>
      <c r="B267" s="38"/>
      <c r="C267" s="240" t="s">
        <v>399</v>
      </c>
      <c r="D267" s="240" t="s">
        <v>135</v>
      </c>
      <c r="E267" s="241" t="s">
        <v>400</v>
      </c>
      <c r="F267" s="242" t="s">
        <v>401</v>
      </c>
      <c r="G267" s="243" t="s">
        <v>131</v>
      </c>
      <c r="H267" s="244">
        <v>4</v>
      </c>
      <c r="I267" s="245"/>
      <c r="J267" s="246">
        <f>ROUND(I267*H267,2)</f>
        <v>0</v>
      </c>
      <c r="K267" s="242" t="s">
        <v>1</v>
      </c>
      <c r="L267" s="247"/>
      <c r="M267" s="248" t="s">
        <v>1</v>
      </c>
      <c r="N267" s="249" t="s">
        <v>38</v>
      </c>
      <c r="O267" s="90"/>
      <c r="P267" s="219">
        <f>O267*H267</f>
        <v>0</v>
      </c>
      <c r="Q267" s="219">
        <v>0.00046000000000000001</v>
      </c>
      <c r="R267" s="219">
        <f>Q267*H267</f>
        <v>0.0018400000000000001</v>
      </c>
      <c r="S267" s="219">
        <v>0</v>
      </c>
      <c r="T267" s="220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1" t="s">
        <v>303</v>
      </c>
      <c r="AT267" s="221" t="s">
        <v>135</v>
      </c>
      <c r="AU267" s="221" t="s">
        <v>80</v>
      </c>
      <c r="AY267" s="16" t="s">
        <v>115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16" t="s">
        <v>78</v>
      </c>
      <c r="BK267" s="222">
        <f>ROUND(I267*H267,2)</f>
        <v>0</v>
      </c>
      <c r="BL267" s="16" t="s">
        <v>204</v>
      </c>
      <c r="BM267" s="221" t="s">
        <v>402</v>
      </c>
    </row>
    <row r="268" s="2" customFormat="1">
      <c r="A268" s="37"/>
      <c r="B268" s="38"/>
      <c r="C268" s="39"/>
      <c r="D268" s="230" t="s">
        <v>321</v>
      </c>
      <c r="E268" s="39"/>
      <c r="F268" s="261" t="s">
        <v>398</v>
      </c>
      <c r="G268" s="39"/>
      <c r="H268" s="39"/>
      <c r="I268" s="225"/>
      <c r="J268" s="39"/>
      <c r="K268" s="39"/>
      <c r="L268" s="43"/>
      <c r="M268" s="226"/>
      <c r="N268" s="227"/>
      <c r="O268" s="90"/>
      <c r="P268" s="90"/>
      <c r="Q268" s="90"/>
      <c r="R268" s="90"/>
      <c r="S268" s="90"/>
      <c r="T268" s="91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321</v>
      </c>
      <c r="AU268" s="16" t="s">
        <v>80</v>
      </c>
    </row>
    <row r="269" s="2" customFormat="1" ht="16.5" customHeight="1">
      <c r="A269" s="37"/>
      <c r="B269" s="38"/>
      <c r="C269" s="240" t="s">
        <v>403</v>
      </c>
      <c r="D269" s="240" t="s">
        <v>135</v>
      </c>
      <c r="E269" s="241" t="s">
        <v>404</v>
      </c>
      <c r="F269" s="242" t="s">
        <v>405</v>
      </c>
      <c r="G269" s="243" t="s">
        <v>131</v>
      </c>
      <c r="H269" s="244">
        <v>2</v>
      </c>
      <c r="I269" s="245"/>
      <c r="J269" s="246">
        <f>ROUND(I269*H269,2)</f>
        <v>0</v>
      </c>
      <c r="K269" s="242" t="s">
        <v>1</v>
      </c>
      <c r="L269" s="247"/>
      <c r="M269" s="248" t="s">
        <v>1</v>
      </c>
      <c r="N269" s="249" t="s">
        <v>38</v>
      </c>
      <c r="O269" s="90"/>
      <c r="P269" s="219">
        <f>O269*H269</f>
        <v>0</v>
      </c>
      <c r="Q269" s="219">
        <v>0.00046000000000000001</v>
      </c>
      <c r="R269" s="219">
        <f>Q269*H269</f>
        <v>0.00092000000000000003</v>
      </c>
      <c r="S269" s="219">
        <v>0</v>
      </c>
      <c r="T269" s="220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1" t="s">
        <v>303</v>
      </c>
      <c r="AT269" s="221" t="s">
        <v>135</v>
      </c>
      <c r="AU269" s="221" t="s">
        <v>80</v>
      </c>
      <c r="AY269" s="16" t="s">
        <v>115</v>
      </c>
      <c r="BE269" s="222">
        <f>IF(N269="základní",J269,0)</f>
        <v>0</v>
      </c>
      <c r="BF269" s="222">
        <f>IF(N269="snížená",J269,0)</f>
        <v>0</v>
      </c>
      <c r="BG269" s="222">
        <f>IF(N269="zákl. přenesená",J269,0)</f>
        <v>0</v>
      </c>
      <c r="BH269" s="222">
        <f>IF(N269="sníž. přenesená",J269,0)</f>
        <v>0</v>
      </c>
      <c r="BI269" s="222">
        <f>IF(N269="nulová",J269,0)</f>
        <v>0</v>
      </c>
      <c r="BJ269" s="16" t="s">
        <v>78</v>
      </c>
      <c r="BK269" s="222">
        <f>ROUND(I269*H269,2)</f>
        <v>0</v>
      </c>
      <c r="BL269" s="16" t="s">
        <v>204</v>
      </c>
      <c r="BM269" s="221" t="s">
        <v>406</v>
      </c>
    </row>
    <row r="270" s="2" customFormat="1">
      <c r="A270" s="37"/>
      <c r="B270" s="38"/>
      <c r="C270" s="39"/>
      <c r="D270" s="230" t="s">
        <v>321</v>
      </c>
      <c r="E270" s="39"/>
      <c r="F270" s="261" t="s">
        <v>398</v>
      </c>
      <c r="G270" s="39"/>
      <c r="H270" s="39"/>
      <c r="I270" s="225"/>
      <c r="J270" s="39"/>
      <c r="K270" s="39"/>
      <c r="L270" s="43"/>
      <c r="M270" s="226"/>
      <c r="N270" s="227"/>
      <c r="O270" s="90"/>
      <c r="P270" s="90"/>
      <c r="Q270" s="90"/>
      <c r="R270" s="90"/>
      <c r="S270" s="90"/>
      <c r="T270" s="91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16" t="s">
        <v>321</v>
      </c>
      <c r="AU270" s="16" t="s">
        <v>80</v>
      </c>
    </row>
    <row r="271" s="2" customFormat="1" ht="24.15" customHeight="1">
      <c r="A271" s="37"/>
      <c r="B271" s="38"/>
      <c r="C271" s="210" t="s">
        <v>407</v>
      </c>
      <c r="D271" s="210" t="s">
        <v>118</v>
      </c>
      <c r="E271" s="211" t="s">
        <v>408</v>
      </c>
      <c r="F271" s="212" t="s">
        <v>409</v>
      </c>
      <c r="G271" s="213" t="s">
        <v>131</v>
      </c>
      <c r="H271" s="214">
        <v>16</v>
      </c>
      <c r="I271" s="215"/>
      <c r="J271" s="216">
        <f>ROUND(I271*H271,2)</f>
        <v>0</v>
      </c>
      <c r="K271" s="212" t="s">
        <v>122</v>
      </c>
      <c r="L271" s="43"/>
      <c r="M271" s="217" t="s">
        <v>1</v>
      </c>
      <c r="N271" s="218" t="s">
        <v>38</v>
      </c>
      <c r="O271" s="90"/>
      <c r="P271" s="219">
        <f>O271*H271</f>
        <v>0</v>
      </c>
      <c r="Q271" s="219">
        <v>0</v>
      </c>
      <c r="R271" s="219">
        <f>Q271*H271</f>
        <v>0</v>
      </c>
      <c r="S271" s="219">
        <v>0.00040000000000000002</v>
      </c>
      <c r="T271" s="220">
        <f>S271*H271</f>
        <v>0.0064000000000000003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21" t="s">
        <v>204</v>
      </c>
      <c r="AT271" s="221" t="s">
        <v>118</v>
      </c>
      <c r="AU271" s="221" t="s">
        <v>80</v>
      </c>
      <c r="AY271" s="16" t="s">
        <v>115</v>
      </c>
      <c r="BE271" s="222">
        <f>IF(N271="základní",J271,0)</f>
        <v>0</v>
      </c>
      <c r="BF271" s="222">
        <f>IF(N271="snížená",J271,0)</f>
        <v>0</v>
      </c>
      <c r="BG271" s="222">
        <f>IF(N271="zákl. přenesená",J271,0)</f>
        <v>0</v>
      </c>
      <c r="BH271" s="222">
        <f>IF(N271="sníž. přenesená",J271,0)</f>
        <v>0</v>
      </c>
      <c r="BI271" s="222">
        <f>IF(N271="nulová",J271,0)</f>
        <v>0</v>
      </c>
      <c r="BJ271" s="16" t="s">
        <v>78</v>
      </c>
      <c r="BK271" s="222">
        <f>ROUND(I271*H271,2)</f>
        <v>0</v>
      </c>
      <c r="BL271" s="16" t="s">
        <v>204</v>
      </c>
      <c r="BM271" s="221" t="s">
        <v>410</v>
      </c>
    </row>
    <row r="272" s="2" customFormat="1">
      <c r="A272" s="37"/>
      <c r="B272" s="38"/>
      <c r="C272" s="39"/>
      <c r="D272" s="223" t="s">
        <v>125</v>
      </c>
      <c r="E272" s="39"/>
      <c r="F272" s="224" t="s">
        <v>411</v>
      </c>
      <c r="G272" s="39"/>
      <c r="H272" s="39"/>
      <c r="I272" s="225"/>
      <c r="J272" s="39"/>
      <c r="K272" s="39"/>
      <c r="L272" s="43"/>
      <c r="M272" s="226"/>
      <c r="N272" s="227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6" t="s">
        <v>125</v>
      </c>
      <c r="AU272" s="16" t="s">
        <v>80</v>
      </c>
    </row>
    <row r="273" s="2" customFormat="1" ht="24.15" customHeight="1">
      <c r="A273" s="37"/>
      <c r="B273" s="38"/>
      <c r="C273" s="210" t="s">
        <v>412</v>
      </c>
      <c r="D273" s="210" t="s">
        <v>118</v>
      </c>
      <c r="E273" s="211" t="s">
        <v>413</v>
      </c>
      <c r="F273" s="212" t="s">
        <v>414</v>
      </c>
      <c r="G273" s="213" t="s">
        <v>254</v>
      </c>
      <c r="H273" s="214">
        <v>2.4220000000000002</v>
      </c>
      <c r="I273" s="215"/>
      <c r="J273" s="216">
        <f>ROUND(I273*H273,2)</f>
        <v>0</v>
      </c>
      <c r="K273" s="212" t="s">
        <v>122</v>
      </c>
      <c r="L273" s="43"/>
      <c r="M273" s="217" t="s">
        <v>1</v>
      </c>
      <c r="N273" s="218" t="s">
        <v>38</v>
      </c>
      <c r="O273" s="90"/>
      <c r="P273" s="219">
        <f>O273*H273</f>
        <v>0</v>
      </c>
      <c r="Q273" s="219">
        <v>0</v>
      </c>
      <c r="R273" s="219">
        <f>Q273*H273</f>
        <v>0</v>
      </c>
      <c r="S273" s="219">
        <v>0</v>
      </c>
      <c r="T273" s="220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221" t="s">
        <v>204</v>
      </c>
      <c r="AT273" s="221" t="s">
        <v>118</v>
      </c>
      <c r="AU273" s="221" t="s">
        <v>80</v>
      </c>
      <c r="AY273" s="16" t="s">
        <v>115</v>
      </c>
      <c r="BE273" s="222">
        <f>IF(N273="základní",J273,0)</f>
        <v>0</v>
      </c>
      <c r="BF273" s="222">
        <f>IF(N273="snížená",J273,0)</f>
        <v>0</v>
      </c>
      <c r="BG273" s="222">
        <f>IF(N273="zákl. přenesená",J273,0)</f>
        <v>0</v>
      </c>
      <c r="BH273" s="222">
        <f>IF(N273="sníž. přenesená",J273,0)</f>
        <v>0</v>
      </c>
      <c r="BI273" s="222">
        <f>IF(N273="nulová",J273,0)</f>
        <v>0</v>
      </c>
      <c r="BJ273" s="16" t="s">
        <v>78</v>
      </c>
      <c r="BK273" s="222">
        <f>ROUND(I273*H273,2)</f>
        <v>0</v>
      </c>
      <c r="BL273" s="16" t="s">
        <v>204</v>
      </c>
      <c r="BM273" s="221" t="s">
        <v>415</v>
      </c>
    </row>
    <row r="274" s="2" customFormat="1">
      <c r="A274" s="37"/>
      <c r="B274" s="38"/>
      <c r="C274" s="39"/>
      <c r="D274" s="223" t="s">
        <v>125</v>
      </c>
      <c r="E274" s="39"/>
      <c r="F274" s="224" t="s">
        <v>416</v>
      </c>
      <c r="G274" s="39"/>
      <c r="H274" s="39"/>
      <c r="I274" s="225"/>
      <c r="J274" s="39"/>
      <c r="K274" s="39"/>
      <c r="L274" s="43"/>
      <c r="M274" s="226"/>
      <c r="N274" s="227"/>
      <c r="O274" s="90"/>
      <c r="P274" s="90"/>
      <c r="Q274" s="90"/>
      <c r="R274" s="90"/>
      <c r="S274" s="90"/>
      <c r="T274" s="91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125</v>
      </c>
      <c r="AU274" s="16" t="s">
        <v>80</v>
      </c>
    </row>
    <row r="275" s="12" customFormat="1" ht="22.8" customHeight="1">
      <c r="A275" s="12"/>
      <c r="B275" s="194"/>
      <c r="C275" s="195"/>
      <c r="D275" s="196" t="s">
        <v>72</v>
      </c>
      <c r="E275" s="208" t="s">
        <v>417</v>
      </c>
      <c r="F275" s="208" t="s">
        <v>418</v>
      </c>
      <c r="G275" s="195"/>
      <c r="H275" s="195"/>
      <c r="I275" s="198"/>
      <c r="J275" s="209">
        <f>BK275</f>
        <v>0</v>
      </c>
      <c r="K275" s="195"/>
      <c r="L275" s="200"/>
      <c r="M275" s="201"/>
      <c r="N275" s="202"/>
      <c r="O275" s="202"/>
      <c r="P275" s="203">
        <f>P276</f>
        <v>0</v>
      </c>
      <c r="Q275" s="202"/>
      <c r="R275" s="203">
        <f>R276</f>
        <v>0</v>
      </c>
      <c r="S275" s="202"/>
      <c r="T275" s="204">
        <f>T276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5" t="s">
        <v>80</v>
      </c>
      <c r="AT275" s="206" t="s">
        <v>72</v>
      </c>
      <c r="AU275" s="206" t="s">
        <v>78</v>
      </c>
      <c r="AY275" s="205" t="s">
        <v>115</v>
      </c>
      <c r="BK275" s="207">
        <f>BK276</f>
        <v>0</v>
      </c>
    </row>
    <row r="276" s="2" customFormat="1" ht="16.5" customHeight="1">
      <c r="A276" s="37"/>
      <c r="B276" s="38"/>
      <c r="C276" s="210" t="s">
        <v>419</v>
      </c>
      <c r="D276" s="210" t="s">
        <v>118</v>
      </c>
      <c r="E276" s="211" t="s">
        <v>420</v>
      </c>
      <c r="F276" s="212" t="s">
        <v>421</v>
      </c>
      <c r="G276" s="213" t="s">
        <v>131</v>
      </c>
      <c r="H276" s="214">
        <v>16</v>
      </c>
      <c r="I276" s="215"/>
      <c r="J276" s="216">
        <f>ROUND(I276*H276,2)</f>
        <v>0</v>
      </c>
      <c r="K276" s="212" t="s">
        <v>1</v>
      </c>
      <c r="L276" s="43"/>
      <c r="M276" s="217" t="s">
        <v>1</v>
      </c>
      <c r="N276" s="218" t="s">
        <v>38</v>
      </c>
      <c r="O276" s="90"/>
      <c r="P276" s="219">
        <f>O276*H276</f>
        <v>0</v>
      </c>
      <c r="Q276" s="219">
        <v>0</v>
      </c>
      <c r="R276" s="219">
        <f>Q276*H276</f>
        <v>0</v>
      </c>
      <c r="S276" s="219">
        <v>0</v>
      </c>
      <c r="T276" s="220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1" t="s">
        <v>204</v>
      </c>
      <c r="AT276" s="221" t="s">
        <v>118</v>
      </c>
      <c r="AU276" s="221" t="s">
        <v>80</v>
      </c>
      <c r="AY276" s="16" t="s">
        <v>115</v>
      </c>
      <c r="BE276" s="222">
        <f>IF(N276="základní",J276,0)</f>
        <v>0</v>
      </c>
      <c r="BF276" s="222">
        <f>IF(N276="snížená",J276,0)</f>
        <v>0</v>
      </c>
      <c r="BG276" s="222">
        <f>IF(N276="zákl. přenesená",J276,0)</f>
        <v>0</v>
      </c>
      <c r="BH276" s="222">
        <f>IF(N276="sníž. přenesená",J276,0)</f>
        <v>0</v>
      </c>
      <c r="BI276" s="222">
        <f>IF(N276="nulová",J276,0)</f>
        <v>0</v>
      </c>
      <c r="BJ276" s="16" t="s">
        <v>78</v>
      </c>
      <c r="BK276" s="222">
        <f>ROUND(I276*H276,2)</f>
        <v>0</v>
      </c>
      <c r="BL276" s="16" t="s">
        <v>204</v>
      </c>
      <c r="BM276" s="221" t="s">
        <v>422</v>
      </c>
    </row>
    <row r="277" s="12" customFormat="1" ht="22.8" customHeight="1">
      <c r="A277" s="12"/>
      <c r="B277" s="194"/>
      <c r="C277" s="195"/>
      <c r="D277" s="196" t="s">
        <v>72</v>
      </c>
      <c r="E277" s="208" t="s">
        <v>423</v>
      </c>
      <c r="F277" s="208" t="s">
        <v>424</v>
      </c>
      <c r="G277" s="195"/>
      <c r="H277" s="195"/>
      <c r="I277" s="198"/>
      <c r="J277" s="209">
        <f>BK277</f>
        <v>0</v>
      </c>
      <c r="K277" s="195"/>
      <c r="L277" s="200"/>
      <c r="M277" s="201"/>
      <c r="N277" s="202"/>
      <c r="O277" s="202"/>
      <c r="P277" s="203">
        <f>SUM(P278:P287)</f>
        <v>0</v>
      </c>
      <c r="Q277" s="202"/>
      <c r="R277" s="203">
        <f>SUM(R278:R287)</f>
        <v>0.04329885</v>
      </c>
      <c r="S277" s="202"/>
      <c r="T277" s="204">
        <f>SUM(T278:T287)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05" t="s">
        <v>80</v>
      </c>
      <c r="AT277" s="206" t="s">
        <v>72</v>
      </c>
      <c r="AU277" s="206" t="s">
        <v>78</v>
      </c>
      <c r="AY277" s="205" t="s">
        <v>115</v>
      </c>
      <c r="BK277" s="207">
        <f>SUM(BK278:BK287)</f>
        <v>0</v>
      </c>
    </row>
    <row r="278" s="2" customFormat="1" ht="24.15" customHeight="1">
      <c r="A278" s="37"/>
      <c r="B278" s="38"/>
      <c r="C278" s="210" t="s">
        <v>425</v>
      </c>
      <c r="D278" s="210" t="s">
        <v>118</v>
      </c>
      <c r="E278" s="211" t="s">
        <v>426</v>
      </c>
      <c r="F278" s="212" t="s">
        <v>427</v>
      </c>
      <c r="G278" s="213" t="s">
        <v>121</v>
      </c>
      <c r="H278" s="214">
        <v>88.364999999999995</v>
      </c>
      <c r="I278" s="215"/>
      <c r="J278" s="216">
        <f>ROUND(I278*H278,2)</f>
        <v>0</v>
      </c>
      <c r="K278" s="212" t="s">
        <v>122</v>
      </c>
      <c r="L278" s="43"/>
      <c r="M278" s="217" t="s">
        <v>1</v>
      </c>
      <c r="N278" s="218" t="s">
        <v>38</v>
      </c>
      <c r="O278" s="90"/>
      <c r="P278" s="219">
        <f>O278*H278</f>
        <v>0</v>
      </c>
      <c r="Q278" s="219">
        <v>0.00020000000000000001</v>
      </c>
      <c r="R278" s="219">
        <f>Q278*H278</f>
        <v>0.017673000000000001</v>
      </c>
      <c r="S278" s="219">
        <v>0</v>
      </c>
      <c r="T278" s="220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1" t="s">
        <v>204</v>
      </c>
      <c r="AT278" s="221" t="s">
        <v>118</v>
      </c>
      <c r="AU278" s="221" t="s">
        <v>80</v>
      </c>
      <c r="AY278" s="16" t="s">
        <v>115</v>
      </c>
      <c r="BE278" s="222">
        <f>IF(N278="základní",J278,0)</f>
        <v>0</v>
      </c>
      <c r="BF278" s="222">
        <f>IF(N278="snížená",J278,0)</f>
        <v>0</v>
      </c>
      <c r="BG278" s="222">
        <f>IF(N278="zákl. přenesená",J278,0)</f>
        <v>0</v>
      </c>
      <c r="BH278" s="222">
        <f>IF(N278="sníž. přenesená",J278,0)</f>
        <v>0</v>
      </c>
      <c r="BI278" s="222">
        <f>IF(N278="nulová",J278,0)</f>
        <v>0</v>
      </c>
      <c r="BJ278" s="16" t="s">
        <v>78</v>
      </c>
      <c r="BK278" s="222">
        <f>ROUND(I278*H278,2)</f>
        <v>0</v>
      </c>
      <c r="BL278" s="16" t="s">
        <v>204</v>
      </c>
      <c r="BM278" s="221" t="s">
        <v>428</v>
      </c>
    </row>
    <row r="279" s="2" customFormat="1">
      <c r="A279" s="37"/>
      <c r="B279" s="38"/>
      <c r="C279" s="39"/>
      <c r="D279" s="223" t="s">
        <v>125</v>
      </c>
      <c r="E279" s="39"/>
      <c r="F279" s="224" t="s">
        <v>429</v>
      </c>
      <c r="G279" s="39"/>
      <c r="H279" s="39"/>
      <c r="I279" s="225"/>
      <c r="J279" s="39"/>
      <c r="K279" s="39"/>
      <c r="L279" s="43"/>
      <c r="M279" s="226"/>
      <c r="N279" s="227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6" t="s">
        <v>125</v>
      </c>
      <c r="AU279" s="16" t="s">
        <v>80</v>
      </c>
    </row>
    <row r="280" s="13" customFormat="1">
      <c r="A280" s="13"/>
      <c r="B280" s="228"/>
      <c r="C280" s="229"/>
      <c r="D280" s="230" t="s">
        <v>127</v>
      </c>
      <c r="E280" s="231" t="s">
        <v>1</v>
      </c>
      <c r="F280" s="232" t="s">
        <v>430</v>
      </c>
      <c r="G280" s="229"/>
      <c r="H280" s="233">
        <v>6.7910000000000004</v>
      </c>
      <c r="I280" s="234"/>
      <c r="J280" s="229"/>
      <c r="K280" s="229"/>
      <c r="L280" s="235"/>
      <c r="M280" s="236"/>
      <c r="N280" s="237"/>
      <c r="O280" s="237"/>
      <c r="P280" s="237"/>
      <c r="Q280" s="237"/>
      <c r="R280" s="237"/>
      <c r="S280" s="237"/>
      <c r="T280" s="238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9" t="s">
        <v>127</v>
      </c>
      <c r="AU280" s="239" t="s">
        <v>80</v>
      </c>
      <c r="AV280" s="13" t="s">
        <v>80</v>
      </c>
      <c r="AW280" s="13" t="s">
        <v>30</v>
      </c>
      <c r="AX280" s="13" t="s">
        <v>73</v>
      </c>
      <c r="AY280" s="239" t="s">
        <v>115</v>
      </c>
    </row>
    <row r="281" s="13" customFormat="1">
      <c r="A281" s="13"/>
      <c r="B281" s="228"/>
      <c r="C281" s="229"/>
      <c r="D281" s="230" t="s">
        <v>127</v>
      </c>
      <c r="E281" s="231" t="s">
        <v>1</v>
      </c>
      <c r="F281" s="232" t="s">
        <v>431</v>
      </c>
      <c r="G281" s="229"/>
      <c r="H281" s="233">
        <v>10.348000000000001</v>
      </c>
      <c r="I281" s="234"/>
      <c r="J281" s="229"/>
      <c r="K281" s="229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127</v>
      </c>
      <c r="AU281" s="239" t="s">
        <v>80</v>
      </c>
      <c r="AV281" s="13" t="s">
        <v>80</v>
      </c>
      <c r="AW281" s="13" t="s">
        <v>30</v>
      </c>
      <c r="AX281" s="13" t="s">
        <v>73</v>
      </c>
      <c r="AY281" s="239" t="s">
        <v>115</v>
      </c>
    </row>
    <row r="282" s="13" customFormat="1">
      <c r="A282" s="13"/>
      <c r="B282" s="228"/>
      <c r="C282" s="229"/>
      <c r="D282" s="230" t="s">
        <v>127</v>
      </c>
      <c r="E282" s="231" t="s">
        <v>1</v>
      </c>
      <c r="F282" s="232" t="s">
        <v>432</v>
      </c>
      <c r="G282" s="229"/>
      <c r="H282" s="233">
        <v>2.2000000000000002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9" t="s">
        <v>127</v>
      </c>
      <c r="AU282" s="239" t="s">
        <v>80</v>
      </c>
      <c r="AV282" s="13" t="s">
        <v>80</v>
      </c>
      <c r="AW282" s="13" t="s">
        <v>30</v>
      </c>
      <c r="AX282" s="13" t="s">
        <v>73</v>
      </c>
      <c r="AY282" s="239" t="s">
        <v>115</v>
      </c>
    </row>
    <row r="283" s="13" customFormat="1">
      <c r="A283" s="13"/>
      <c r="B283" s="228"/>
      <c r="C283" s="229"/>
      <c r="D283" s="230" t="s">
        <v>127</v>
      </c>
      <c r="E283" s="231" t="s">
        <v>1</v>
      </c>
      <c r="F283" s="232" t="s">
        <v>433</v>
      </c>
      <c r="G283" s="229"/>
      <c r="H283" s="233">
        <v>27.338000000000001</v>
      </c>
      <c r="I283" s="234"/>
      <c r="J283" s="229"/>
      <c r="K283" s="229"/>
      <c r="L283" s="235"/>
      <c r="M283" s="236"/>
      <c r="N283" s="237"/>
      <c r="O283" s="237"/>
      <c r="P283" s="237"/>
      <c r="Q283" s="237"/>
      <c r="R283" s="237"/>
      <c r="S283" s="237"/>
      <c r="T283" s="238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9" t="s">
        <v>127</v>
      </c>
      <c r="AU283" s="239" t="s">
        <v>80</v>
      </c>
      <c r="AV283" s="13" t="s">
        <v>80</v>
      </c>
      <c r="AW283" s="13" t="s">
        <v>30</v>
      </c>
      <c r="AX283" s="13" t="s">
        <v>73</v>
      </c>
      <c r="AY283" s="239" t="s">
        <v>115</v>
      </c>
    </row>
    <row r="284" s="13" customFormat="1">
      <c r="A284" s="13"/>
      <c r="B284" s="228"/>
      <c r="C284" s="229"/>
      <c r="D284" s="230" t="s">
        <v>127</v>
      </c>
      <c r="E284" s="231" t="s">
        <v>1</v>
      </c>
      <c r="F284" s="232" t="s">
        <v>434</v>
      </c>
      <c r="G284" s="229"/>
      <c r="H284" s="233">
        <v>41.688000000000002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9" t="s">
        <v>127</v>
      </c>
      <c r="AU284" s="239" t="s">
        <v>80</v>
      </c>
      <c r="AV284" s="13" t="s">
        <v>80</v>
      </c>
      <c r="AW284" s="13" t="s">
        <v>30</v>
      </c>
      <c r="AX284" s="13" t="s">
        <v>73</v>
      </c>
      <c r="AY284" s="239" t="s">
        <v>115</v>
      </c>
    </row>
    <row r="285" s="14" customFormat="1">
      <c r="A285" s="14"/>
      <c r="B285" s="250"/>
      <c r="C285" s="251"/>
      <c r="D285" s="230" t="s">
        <v>127</v>
      </c>
      <c r="E285" s="252" t="s">
        <v>1</v>
      </c>
      <c r="F285" s="253" t="s">
        <v>150</v>
      </c>
      <c r="G285" s="251"/>
      <c r="H285" s="254">
        <v>88.364999999999995</v>
      </c>
      <c r="I285" s="255"/>
      <c r="J285" s="251"/>
      <c r="K285" s="251"/>
      <c r="L285" s="256"/>
      <c r="M285" s="257"/>
      <c r="N285" s="258"/>
      <c r="O285" s="258"/>
      <c r="P285" s="258"/>
      <c r="Q285" s="258"/>
      <c r="R285" s="258"/>
      <c r="S285" s="258"/>
      <c r="T285" s="259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0" t="s">
        <v>127</v>
      </c>
      <c r="AU285" s="260" t="s">
        <v>80</v>
      </c>
      <c r="AV285" s="14" t="s">
        <v>123</v>
      </c>
      <c r="AW285" s="14" t="s">
        <v>30</v>
      </c>
      <c r="AX285" s="14" t="s">
        <v>78</v>
      </c>
      <c r="AY285" s="260" t="s">
        <v>115</v>
      </c>
    </row>
    <row r="286" s="2" customFormat="1" ht="33" customHeight="1">
      <c r="A286" s="37"/>
      <c r="B286" s="38"/>
      <c r="C286" s="210" t="s">
        <v>435</v>
      </c>
      <c r="D286" s="210" t="s">
        <v>118</v>
      </c>
      <c r="E286" s="211" t="s">
        <v>436</v>
      </c>
      <c r="F286" s="212" t="s">
        <v>437</v>
      </c>
      <c r="G286" s="213" t="s">
        <v>121</v>
      </c>
      <c r="H286" s="214">
        <v>88.364999999999995</v>
      </c>
      <c r="I286" s="215"/>
      <c r="J286" s="216">
        <f>ROUND(I286*H286,2)</f>
        <v>0</v>
      </c>
      <c r="K286" s="212" t="s">
        <v>122</v>
      </c>
      <c r="L286" s="43"/>
      <c r="M286" s="217" t="s">
        <v>1</v>
      </c>
      <c r="N286" s="218" t="s">
        <v>38</v>
      </c>
      <c r="O286" s="90"/>
      <c r="P286" s="219">
        <f>O286*H286</f>
        <v>0</v>
      </c>
      <c r="Q286" s="219">
        <v>0.00029</v>
      </c>
      <c r="R286" s="219">
        <f>Q286*H286</f>
        <v>0.025625849999999999</v>
      </c>
      <c r="S286" s="219">
        <v>0</v>
      </c>
      <c r="T286" s="220">
        <f>S286*H286</f>
        <v>0</v>
      </c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R286" s="221" t="s">
        <v>204</v>
      </c>
      <c r="AT286" s="221" t="s">
        <v>118</v>
      </c>
      <c r="AU286" s="221" t="s">
        <v>80</v>
      </c>
      <c r="AY286" s="16" t="s">
        <v>115</v>
      </c>
      <c r="BE286" s="222">
        <f>IF(N286="základní",J286,0)</f>
        <v>0</v>
      </c>
      <c r="BF286" s="222">
        <f>IF(N286="snížená",J286,0)</f>
        <v>0</v>
      </c>
      <c r="BG286" s="222">
        <f>IF(N286="zákl. přenesená",J286,0)</f>
        <v>0</v>
      </c>
      <c r="BH286" s="222">
        <f>IF(N286="sníž. přenesená",J286,0)</f>
        <v>0</v>
      </c>
      <c r="BI286" s="222">
        <f>IF(N286="nulová",J286,0)</f>
        <v>0</v>
      </c>
      <c r="BJ286" s="16" t="s">
        <v>78</v>
      </c>
      <c r="BK286" s="222">
        <f>ROUND(I286*H286,2)</f>
        <v>0</v>
      </c>
      <c r="BL286" s="16" t="s">
        <v>204</v>
      </c>
      <c r="BM286" s="221" t="s">
        <v>438</v>
      </c>
    </row>
    <row r="287" s="2" customFormat="1">
      <c r="A287" s="37"/>
      <c r="B287" s="38"/>
      <c r="C287" s="39"/>
      <c r="D287" s="223" t="s">
        <v>125</v>
      </c>
      <c r="E287" s="39"/>
      <c r="F287" s="224" t="s">
        <v>439</v>
      </c>
      <c r="G287" s="39"/>
      <c r="H287" s="39"/>
      <c r="I287" s="225"/>
      <c r="J287" s="39"/>
      <c r="K287" s="39"/>
      <c r="L287" s="43"/>
      <c r="M287" s="226"/>
      <c r="N287" s="227"/>
      <c r="O287" s="90"/>
      <c r="P287" s="90"/>
      <c r="Q287" s="90"/>
      <c r="R287" s="90"/>
      <c r="S287" s="90"/>
      <c r="T287" s="91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125</v>
      </c>
      <c r="AU287" s="16" t="s">
        <v>80</v>
      </c>
    </row>
    <row r="288" s="12" customFormat="1" ht="25.92" customHeight="1">
      <c r="A288" s="12"/>
      <c r="B288" s="194"/>
      <c r="C288" s="195"/>
      <c r="D288" s="196" t="s">
        <v>72</v>
      </c>
      <c r="E288" s="197" t="s">
        <v>440</v>
      </c>
      <c r="F288" s="197" t="s">
        <v>441</v>
      </c>
      <c r="G288" s="195"/>
      <c r="H288" s="195"/>
      <c r="I288" s="198"/>
      <c r="J288" s="199">
        <f>BK288</f>
        <v>0</v>
      </c>
      <c r="K288" s="195"/>
      <c r="L288" s="200"/>
      <c r="M288" s="201"/>
      <c r="N288" s="202"/>
      <c r="O288" s="202"/>
      <c r="P288" s="203">
        <f>SUM(P289:P290)</f>
        <v>0</v>
      </c>
      <c r="Q288" s="202"/>
      <c r="R288" s="203">
        <f>SUM(R289:R290)</f>
        <v>0</v>
      </c>
      <c r="S288" s="202"/>
      <c r="T288" s="204">
        <f>SUM(T289:T290)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5" t="s">
        <v>123</v>
      </c>
      <c r="AT288" s="206" t="s">
        <v>72</v>
      </c>
      <c r="AU288" s="206" t="s">
        <v>73</v>
      </c>
      <c r="AY288" s="205" t="s">
        <v>115</v>
      </c>
      <c r="BK288" s="207">
        <f>SUM(BK289:BK290)</f>
        <v>0</v>
      </c>
    </row>
    <row r="289" s="2" customFormat="1" ht="16.5" customHeight="1">
      <c r="A289" s="37"/>
      <c r="B289" s="38"/>
      <c r="C289" s="210" t="s">
        <v>442</v>
      </c>
      <c r="D289" s="210" t="s">
        <v>118</v>
      </c>
      <c r="E289" s="211" t="s">
        <v>443</v>
      </c>
      <c r="F289" s="212" t="s">
        <v>444</v>
      </c>
      <c r="G289" s="213" t="s">
        <v>445</v>
      </c>
      <c r="H289" s="214">
        <v>50</v>
      </c>
      <c r="I289" s="215"/>
      <c r="J289" s="216">
        <f>ROUND(I289*H289,2)</f>
        <v>0</v>
      </c>
      <c r="K289" s="212" t="s">
        <v>122</v>
      </c>
      <c r="L289" s="43"/>
      <c r="M289" s="217" t="s">
        <v>1</v>
      </c>
      <c r="N289" s="218" t="s">
        <v>38</v>
      </c>
      <c r="O289" s="90"/>
      <c r="P289" s="219">
        <f>O289*H289</f>
        <v>0</v>
      </c>
      <c r="Q289" s="219">
        <v>0</v>
      </c>
      <c r="R289" s="219">
        <f>Q289*H289</f>
        <v>0</v>
      </c>
      <c r="S289" s="219">
        <v>0</v>
      </c>
      <c r="T289" s="220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1" t="s">
        <v>446</v>
      </c>
      <c r="AT289" s="221" t="s">
        <v>118</v>
      </c>
      <c r="AU289" s="221" t="s">
        <v>78</v>
      </c>
      <c r="AY289" s="16" t="s">
        <v>115</v>
      </c>
      <c r="BE289" s="222">
        <f>IF(N289="základní",J289,0)</f>
        <v>0</v>
      </c>
      <c r="BF289" s="222">
        <f>IF(N289="snížená",J289,0)</f>
        <v>0</v>
      </c>
      <c r="BG289" s="222">
        <f>IF(N289="zákl. přenesená",J289,0)</f>
        <v>0</v>
      </c>
      <c r="BH289" s="222">
        <f>IF(N289="sníž. přenesená",J289,0)</f>
        <v>0</v>
      </c>
      <c r="BI289" s="222">
        <f>IF(N289="nulová",J289,0)</f>
        <v>0</v>
      </c>
      <c r="BJ289" s="16" t="s">
        <v>78</v>
      </c>
      <c r="BK289" s="222">
        <f>ROUND(I289*H289,2)</f>
        <v>0</v>
      </c>
      <c r="BL289" s="16" t="s">
        <v>446</v>
      </c>
      <c r="BM289" s="221" t="s">
        <v>447</v>
      </c>
    </row>
    <row r="290" s="2" customFormat="1">
      <c r="A290" s="37"/>
      <c r="B290" s="38"/>
      <c r="C290" s="39"/>
      <c r="D290" s="223" t="s">
        <v>125</v>
      </c>
      <c r="E290" s="39"/>
      <c r="F290" s="224" t="s">
        <v>448</v>
      </c>
      <c r="G290" s="39"/>
      <c r="H290" s="39"/>
      <c r="I290" s="225"/>
      <c r="J290" s="39"/>
      <c r="K290" s="39"/>
      <c r="L290" s="43"/>
      <c r="M290" s="262"/>
      <c r="N290" s="263"/>
      <c r="O290" s="264"/>
      <c r="P290" s="264"/>
      <c r="Q290" s="264"/>
      <c r="R290" s="264"/>
      <c r="S290" s="264"/>
      <c r="T290" s="265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125</v>
      </c>
      <c r="AU290" s="16" t="s">
        <v>78</v>
      </c>
    </row>
    <row r="291" s="2" customFormat="1" ht="6.96" customHeight="1">
      <c r="A291" s="37"/>
      <c r="B291" s="65"/>
      <c r="C291" s="66"/>
      <c r="D291" s="66"/>
      <c r="E291" s="66"/>
      <c r="F291" s="66"/>
      <c r="G291" s="66"/>
      <c r="H291" s="66"/>
      <c r="I291" s="66"/>
      <c r="J291" s="66"/>
      <c r="K291" s="66"/>
      <c r="L291" s="43"/>
      <c r="M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</row>
  </sheetData>
  <sheetProtection sheet="1" autoFilter="0" formatColumns="0" formatRows="0" objects="1" scenarios="1" spinCount="100000" saltValue="C71g6SrsMsgvmhZjoqH770q+pQRaXneofkSuFfHzfycGxrIeCpc4eHnm8ou76YE3beagIEeNVYRJSbTL7TvInw==" hashValue="f1ZEJQJ/ZYbhr4Omht27aW1PQK3EYgoVeDpo4Put8u2TBGjn5uWmsk/ftJodsN4TLuG46STQgn+ETzDdBz4qxA==" algorithmName="SHA-512" password="CC35"/>
  <autoFilter ref="C124:K290"/>
  <mergeCells count="6">
    <mergeCell ref="E7:H7"/>
    <mergeCell ref="E16:H16"/>
    <mergeCell ref="E25:H25"/>
    <mergeCell ref="E85:H85"/>
    <mergeCell ref="E117:H117"/>
    <mergeCell ref="L2:V2"/>
  </mergeCells>
  <hyperlinks>
    <hyperlink ref="F129" r:id="rId1" display="https://podminky.urs.cz/item/CS_URS_2025_01/311272221"/>
    <hyperlink ref="F132" r:id="rId2" display="https://podminky.urs.cz/item/CS_URS_2025_01/317121351"/>
    <hyperlink ref="F137" r:id="rId3" display="https://podminky.urs.cz/item/CS_URS_2025_01/342272245"/>
    <hyperlink ref="F143" r:id="rId4" display="https://podminky.urs.cz/item/CS_URS_2025_01/612131121"/>
    <hyperlink ref="F146" r:id="rId5" display="https://podminky.urs.cz/item/CS_URS_2025_01/612142001"/>
    <hyperlink ref="F149" r:id="rId6" display="https://podminky.urs.cz/item/CS_URS_2025_01/612321121"/>
    <hyperlink ref="F156" r:id="rId7" display="https://podminky.urs.cz/item/CS_URS_2025_01/612331111"/>
    <hyperlink ref="F162" r:id="rId8" display="https://podminky.urs.cz/item/CS_URS_2025_01/619995001"/>
    <hyperlink ref="F165" r:id="rId9" display="https://podminky.urs.cz/item/CS_URS_2025_01/642942221"/>
    <hyperlink ref="F169" r:id="rId10" display="https://podminky.urs.cz/item/CS_URS_2025_01/642942331"/>
    <hyperlink ref="F172" r:id="rId11" display="https://podminky.urs.cz/item/CS_URS_2025_01/642944121"/>
    <hyperlink ref="F178" r:id="rId12" display="https://podminky.urs.cz/item/CS_URS_2025_01/968072455"/>
    <hyperlink ref="F181" r:id="rId13" display="https://podminky.urs.cz/item/CS_URS_2025_01/968072456"/>
    <hyperlink ref="F187" r:id="rId14" display="https://podminky.urs.cz/item/CS_URS_2025_01/971033431"/>
    <hyperlink ref="F190" r:id="rId15" display="https://podminky.urs.cz/item/CS_URS_2025_01/971033531"/>
    <hyperlink ref="F193" r:id="rId16" display="https://podminky.urs.cz/item/CS_URS_2025_01/971033631"/>
    <hyperlink ref="F196" r:id="rId17" display="https://podminky.urs.cz/item/CS_URS_2025_01/974031165"/>
    <hyperlink ref="F199" r:id="rId18" display="https://podminky.urs.cz/item/CS_URS_2025_01/997013211"/>
    <hyperlink ref="F201" r:id="rId19" display="https://podminky.urs.cz/item/CS_URS_2025_01/997013501"/>
    <hyperlink ref="F203" r:id="rId20" display="https://podminky.urs.cz/item/CS_URS_2025_01/997013509"/>
    <hyperlink ref="F206" r:id="rId21" display="https://podminky.urs.cz/item/CS_URS_2025_01/997013869"/>
    <hyperlink ref="F209" r:id="rId22" display="https://podminky.urs.cz/item/CS_URS_2025_01/998018001"/>
    <hyperlink ref="F219" r:id="rId23" display="https://podminky.urs.cz/item/CS_URS_2025_01/766660734"/>
    <hyperlink ref="F226" r:id="rId24" display="https://podminky.urs.cz/item/CS_URS_2025_01/767646510"/>
    <hyperlink ref="F242" r:id="rId25" display="https://podminky.urs.cz/item/CS_URS_2025_01/767646521"/>
    <hyperlink ref="F251" r:id="rId26" display="https://podminky.urs.cz/item/CS_URS_2025_01/767646523"/>
    <hyperlink ref="F254" r:id="rId27" display="https://podminky.urs.cz/item/CS_URS_2025_01/767649191"/>
    <hyperlink ref="F257" r:id="rId28" display="https://podminky.urs.cz/item/CS_URS_2025_01/767691822"/>
    <hyperlink ref="F259" r:id="rId29" display="https://podminky.urs.cz/item/CS_URS_2025_01/767691823"/>
    <hyperlink ref="F272" r:id="rId30" display="https://podminky.urs.cz/item/CS_URS_2025_01/767810811"/>
    <hyperlink ref="F274" r:id="rId31" display="https://podminky.urs.cz/item/CS_URS_2025_01/998767101"/>
    <hyperlink ref="F279" r:id="rId32" display="https://podminky.urs.cz/item/CS_URS_2025_01/784181121"/>
    <hyperlink ref="F287" r:id="rId33" display="https://podminky.urs.cz/item/CS_URS_2025_01/784211101"/>
    <hyperlink ref="F290" r:id="rId34" display="https://podminky.urs.cz/item/CS_URS_2025_01/HZS13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3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28350A3B8912469AF3CB4F2CE93BCC" ma:contentTypeVersion="17" ma:contentTypeDescription="Vytvoří nový dokument" ma:contentTypeScope="" ma:versionID="038911df2e5007020112d8229239e7a4">
  <xsd:schema xmlns:xsd="http://www.w3.org/2001/XMLSchema" xmlns:xs="http://www.w3.org/2001/XMLSchema" xmlns:p="http://schemas.microsoft.com/office/2006/metadata/properties" xmlns:ns2="43b7cc2c-ab2b-4441-88b3-1ddfb31046b4" xmlns:ns3="40a62040-a268-4fd0-9927-ed54395436b2" targetNamespace="http://schemas.microsoft.com/office/2006/metadata/properties" ma:root="true" ma:fieldsID="4b4fca6e001d99538dcb04643ee52c76" ns2:_="" ns3:_="">
    <xsd:import namespace="43b7cc2c-ab2b-4441-88b3-1ddfb31046b4"/>
    <xsd:import namespace="40a62040-a268-4fd0-9927-ed54395436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b7cc2c-ab2b-4441-88b3-1ddfb31046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876e24b-b4a9-4ec5-a508-446b0dab70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62040-a268-4fd0-9927-ed54395436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5367757-b02d-4fd6-b1f6-f26fe142c27b}" ma:internalName="TaxCatchAll" ma:showField="CatchAllData" ma:web="40a62040-a268-4fd0-9927-ed54395436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a62040-a268-4fd0-9927-ed54395436b2" xsi:nil="true"/>
    <lcf76f155ced4ddcb4097134ff3c332f xmlns="43b7cc2c-ab2b-4441-88b3-1ddfb31046b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9A0C72-91C2-47BA-99F6-39EBD927F770}"/>
</file>

<file path=customXml/itemProps2.xml><?xml version="1.0" encoding="utf-8"?>
<ds:datastoreItem xmlns:ds="http://schemas.openxmlformats.org/officeDocument/2006/customXml" ds:itemID="{0D340566-CCD4-4EB6-AC41-3FDC179C6F53}"/>
</file>

<file path=customXml/itemProps3.xml><?xml version="1.0" encoding="utf-8"?>
<ds:datastoreItem xmlns:ds="http://schemas.openxmlformats.org/officeDocument/2006/customXml" ds:itemID="{5A3EE5BF-4E2F-4DE9-A62D-133961A36DC5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A10-9700\Prajka</dc:creator>
  <cp:lastModifiedBy>A10-9700\Prajka</cp:lastModifiedBy>
  <dcterms:created xsi:type="dcterms:W3CDTF">2025-04-07T14:42:37Z</dcterms:created>
  <dcterms:modified xsi:type="dcterms:W3CDTF">2025-04-07T14:42:39Z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0x010100DA28350A3B8912469AF3CB4F2CE93BCC</vt:lpwstr>
  </property>
</Properties>
</file>