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Veřejné zakázky\Veřejná zakázka - ZŠ Slovácká\Veřejná zakázka - Vybavení účebny fyziky\"/>
    </mc:Choice>
  </mc:AlternateContent>
  <bookViews>
    <workbookView xWindow="0" yWindow="0" windowWidth="23016" windowHeight="9168" activeTab="1"/>
  </bookViews>
  <sheets>
    <sheet name="SOUHRNNÝ LIST" sheetId="5" r:id="rId1"/>
    <sheet name="Učebna fyziky"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F16" i="3"/>
  <c r="F11" i="3"/>
  <c r="F21" i="3"/>
  <c r="F25" i="3"/>
  <c r="F26" i="3"/>
  <c r="F24" i="3"/>
  <c r="F23" i="3"/>
  <c r="F30" i="3"/>
  <c r="F29" i="3"/>
  <c r="F20" i="3"/>
  <c r="F10" i="3"/>
  <c r="F9" i="3"/>
  <c r="F13" i="3"/>
  <c r="F32" i="3"/>
  <c r="F31" i="3" s="1"/>
  <c r="F28" i="3"/>
  <c r="F19" i="3"/>
  <c r="F15" i="3"/>
  <c r="F14" i="3"/>
  <c r="F8" i="3"/>
  <c r="F12" i="3" l="1"/>
  <c r="F7" i="3"/>
  <c r="F18" i="3"/>
  <c r="F22" i="3"/>
  <c r="F27" i="3"/>
  <c r="F33" i="3" l="1"/>
  <c r="C6" i="5" s="1"/>
  <c r="C7" i="5" s="1"/>
  <c r="F34" i="3" l="1"/>
  <c r="F35" i="3" s="1"/>
  <c r="C8" i="5"/>
  <c r="C9" i="5" s="1"/>
</calcChain>
</file>

<file path=xl/sharedStrings.xml><?xml version="1.0" encoding="utf-8"?>
<sst xmlns="http://schemas.openxmlformats.org/spreadsheetml/2006/main" count="61" uniqueCount="53">
  <si>
    <t>Číslo 
položky</t>
  </si>
  <si>
    <t>Název</t>
  </si>
  <si>
    <t>Požadované technické parametry</t>
  </si>
  <si>
    <t>Počet ks</t>
  </si>
  <si>
    <t>Kč/jednotka
bez DPH</t>
  </si>
  <si>
    <t>Kč/celkem
bez DPH</t>
  </si>
  <si>
    <t>Cena celkem (bez DPH)</t>
  </si>
  <si>
    <t>DPH (21 %)</t>
  </si>
  <si>
    <t>Cena celkem (s DPH)</t>
  </si>
  <si>
    <t>Doprava</t>
  </si>
  <si>
    <t>Výnos + montáž</t>
  </si>
  <si>
    <t>Učebna</t>
  </si>
  <si>
    <t>KRYCÍ LIST</t>
  </si>
  <si>
    <t>UČEBNA FYZIKY</t>
  </si>
  <si>
    <t>UČITELSKÉ PRACOVIŠTĚ</t>
  </si>
  <si>
    <t>ŽÁKOVSKÉ PRACOVIŠTĚ</t>
  </si>
  <si>
    <t xml:space="preserve">Žákovská trojlavice </t>
  </si>
  <si>
    <t>Žákovská židle</t>
  </si>
  <si>
    <t>Laboratorní pracoviště pro žáky</t>
  </si>
  <si>
    <t>VYBAVENÍ NA PROJEKCI</t>
  </si>
  <si>
    <t>Interaktivní displej 86" s křídly na zvedacím stojanu</t>
  </si>
  <si>
    <t>Drobný instalační materiál</t>
  </si>
  <si>
    <t>Všechny komponenty pro montáž interaktivní sestavy do 15 m - kabeláž, přepěťovou ochranu, HDMI kabel 15 m, aktivní USB kabely, instalační lišty, spojovací materiál a jiný elektroinstalační materiál.</t>
  </si>
  <si>
    <t>POMŮCKY</t>
  </si>
  <si>
    <t>Učitelská sada meřicích senzorů FYZIKA</t>
  </si>
  <si>
    <t>Vše po 1 ks;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ohmetr s rozsahem měření min. 0-200  k?. Každý senzor musí mít procesor a flash pamět s uložením min. 5 měření přímo v senzoru.Celá měřicí sada senzorů musí být kompatibilní.</t>
  </si>
  <si>
    <t>Žákovská sada meřicích senzorů FYZIKA velká</t>
  </si>
  <si>
    <t>Obsahuje: USB modul - umožňující rychlé připojení senzorů k počítači, modul baterie, grafický zobrazovací modul pro zobrazení experimentu bez PC, WiFi komunikační modul pro zobrazení na tabletech, smartphonech.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Každý senzor musí mít procesor a flash pamět s uložením min. 5 měření přímo v senzoru.Celá měřicí sada senzorů musí být kompatibilní.</t>
  </si>
  <si>
    <t>Sada elektřiny pro fyziku - sada bez senzorů</t>
  </si>
  <si>
    <t>Zapojovací panel, držák baterií, 4 ks 1,5 V baterií velkých monočlánků, nožový vypínač, 2 ks propojovacích můstků, červený 4 mm banánek s kablíkem, černý 4 mm banánek s kablíkem, černý kablík s krokosvorkou, červený kablík s krokosvorkou, červený kablík s krokosvorkou a 4 mm banánkem, černý kablík s krokosvorkou a 4 mm banánkem, vestavěný rezistor 10 Ω, vestavěný rezistor 47 Ω, 2 ks objímek na žárovku, 4 ks žárovek 6 V, 1 m elektrického vodiče, velký ocelový špendlík, lepicí páska, 3 ks kancelářských sponek, kondenzátor 4700 µF.</t>
  </si>
  <si>
    <t>OSTATNÍ</t>
  </si>
  <si>
    <t>OZVUČENÍ</t>
  </si>
  <si>
    <t>Receiver</t>
  </si>
  <si>
    <t>Stereo receiver 2x 100W, konektory: 3x vstup Cinch, 1x gramofonní vstup, 1x sluchátkový vstup, 1x výstup Cinch, rozsah 20-200Hz, AM/FM tuner</t>
  </si>
  <si>
    <t>Repro pasivní stereo</t>
  </si>
  <si>
    <t>Konzoly pro repro</t>
  </si>
  <si>
    <t>Stavitelná konzola ošetřená vypalovací práškovou barvou</t>
  </si>
  <si>
    <t>Set 2x reproduktor výkon 2x 60W, rozsah 20Hz -20kHz, 1x propojovací kabel, 1x RCA kabel</t>
  </si>
  <si>
    <t>Montáž vč. kabeláží</t>
  </si>
  <si>
    <t>Instalační práce a zprovoznění</t>
  </si>
  <si>
    <t>Zprovoznění</t>
  </si>
  <si>
    <t>Učebna fyziky</t>
  </si>
  <si>
    <t>Židle výškově stavitelná na plynovém pístu, otočná, na kolečkách, ergonomická, celopřekližková skořepina s částečně čalouněným sedákem.</t>
  </si>
  <si>
    <t>Jednostranné žákovské pracoviště pro pokusy složené ze dvou částí: 
1 ks, žákovská trojlavice z oboustranně laminované dřevotřískové desky (buk), opatřené hranou ABS. Pracovní plocha je krytá kvalitním, odolným umakartem. Korpus a deska v barvě buku, přední část stolu kryje clona. Stůl se skládá z míst pro 3 studenty. Rozměry 760 x 1800 x 600 mm (VxŠxH).
2 ks; žákovská dvojlavice je z oboustranně laminované dřevotřískové desky, opatřené hranou ABS. Korpus a deska v barvě buku, přední část stolu kryje clona. Stůl se skládá z míst pro 2 studenty. Rozměry 76x120x60cm (VxŠxH).
Na zdi bude umístěna 3x zásuvka (230 V s 1xUSB a 1x USB-C nabíječkou).</t>
  </si>
  <si>
    <t>Trojlavice bez středového panelu, s vestavbou pro kabeláž a odklopem (kompaktní deska) s NN panelem, zásuvkou 1x 230 V, 1x USB, 1x USB-C, s centrálním zámkem. V učitelském demonstračním pracovišti je zabudován nízkonapětový zdroj 12-24V a centrální ovládání učebny (STOP tlačítko, elektrické otevírání NN odklopů na žákovských pracovištích.) Rozměry 760 x1800 x600 mm (VxŠxH).  Žákovská trojlavice je zhotovená z kvalitní oboustranně laminované dřevotřískové desky (buk), opatřené hranou ABS na nejvíce namáhaných částech. Kovová konstrukce.</t>
  </si>
  <si>
    <t>Pevná, stohovatelná, dřevěná židle pro různé věkové kategorie. Sedák a opěrák židle z  bukové překližky, povrch chráněný lakem. Kovová konstrukce židle ošetřena páškovou vypalovanou barvou. Židle je opatřena černými plastovými koncovkami.</t>
  </si>
  <si>
    <t>Učitelská židle</t>
  </si>
  <si>
    <t xml:space="preserve">Učitelská výškově stavitelná, otočná židle na plynovém pístu celočalouněná nebo částečně čalouněné provedení sedáku a opěráku, na kolečkách. Korpus z buku. </t>
  </si>
  <si>
    <t>Katedra učitele</t>
  </si>
  <si>
    <t>Učitelská katedra vyrobená z odolných oboustranně laminovaných dřevotřískových desek, které na nejvíce namáhaných částech chrání hrany ABS. Stůl v provedení buku. Průchodka v pracovní desce. Na pravé části stolu je úložný prostor krytý dvířky a vybavený v horní části zásuvkou. Rozměry 1400-1600 x 760 x 600 mm (ŠxVxH).</t>
  </si>
  <si>
    <t>Demonstrační učitelský stůl</t>
  </si>
  <si>
    <t>1 ks; Stůl se skládá z uzamykatelné skříňky pro elektrickou výbavu (900 x 600 x 600 mm V x Š x H), doplňkové skříňky (900 x 1000 x 600 mm V x Š x H) a mycího boxu (900 x 600 x 600 mm V x Š x H), opatřeného zámkem. Celková délka demonstračního stolu je 2200 mm. Pracovní deska celoplošná (bez spár), odolná proti mechanickému poškození, oděru, nárazu, vlhkosti, barevná stálost, odolnost vůči teplu, chemikáliím. Typ pracovní desky je Technistone. Keramický dřez s chemicky odolnou výtokovou trubkou obsahuje laboratorní vodovodní baterii. Barva korpusu je buk, barva dveří a zásuvek je taktéž buk. 2x zdroj NN, regulace střídavého i stejnosměrného napětí, výstup pro učitele 6V a 12V/6A, přepínač AC/DC, 1x USB, zásuvka 230 V, proudová soustava, krytí IP 30, rozvaděč učitele. Včetně zapojení a zajištění funkčnosti.</t>
  </si>
  <si>
    <t>Interaktivní LCD panel, úhlopříčka 86"" (218 cm), rozlišení 4K (3840x2160 pixelů), svítivost min. 450 cd/m², povrchová úprava: tvrdost min. 9H, životnost min.  50 000 hodin, reproduktory 2x 15 W nebo více, multidotyk: min. 20 (Android), min. 30 (Windows). Vestavěný operační systém Android 13.0 nebo vyšší, RAM min. 8GB, úložiště min.  64GB, vestavěný mikrofon, vestavěná webkamera, Wifi nebo Wifi module slot, slot pro OPS. Vstupy (min. počet): 4x HDMI 2.0, 1x DisplayPort, 1x audio 3,5 mm. Výstupy (min. počet): 1x HDMI, 1x S/PDIF, 1x audio 3,5 mm, 1x USB-C. Další (min. počet): 2x USB-B (interaktivita), 4x USB 3.0, 1x USB 2.0, 2x USB-C, 1x RS232, 2x RJ45. Obsah dodávky: 2x pero (min.), ovladač, nezbytná kabeláž pro zprovoznění zařízení. Software pro Whiteboard.
Záruka min. 5 let.
Sada zvedacího stojanu hliníkové konstrukce a křídel pro popis fixem určená pro moderní interaktivní dotykový displej:
Hliníkový stojan v sadě s křídly pro LCD panel úhlopříčky 86"". Konstrukce stojanu pro uchycení do stěny, tichý chod, snadná manipulace. Zaváží variabilní, komponenty odolné dlouhodobé zátěži. Magnetická křídla (2-4 ks) s vysoce odolným keramickým povrchem nejvyšší kvality, bílý povrch pro popis fixem, rozměr cca 100x120 cm.
Součástí zvedací konstrukce bude také odkládací polička a madlo pro pohodlnou manipulaci.
Včetně nezbytné kabeláže pro zprovoznění zařízení, softwaru a oživení systému.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</si>
</sst>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 x14ac:knownFonts="1">
    <font>
      <sz val="11"/>
      <color theme="1"/>
      <name val="Calibri"/>
      <family val="2"/>
      <scheme val="minor"/>
    </font>
    <font>
      <b/>
      <sz val="11"/>
      <color theme="1"/>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wrapText="1"/>
    </xf>
    <xf numFmtId="164" fontId="0" fillId="4" borderId="1" xfId="0" applyNumberFormat="1" applyFill="1" applyBorder="1" applyAlignment="1">
      <alignment horizontal="righ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4"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xf>
    <xf numFmtId="164" fontId="0" fillId="0" borderId="6" xfId="0" applyNumberFormat="1" applyBorder="1" applyAlignment="1">
      <alignment horizontal="right" vertical="top"/>
    </xf>
    <xf numFmtId="0" fontId="0" fillId="0" borderId="5" xfId="0" applyBorder="1" applyAlignment="1">
      <alignment horizontal="center" vertical="center"/>
    </xf>
    <xf numFmtId="164" fontId="0" fillId="0" borderId="6" xfId="0" applyNumberFormat="1" applyBorder="1" applyAlignment="1">
      <alignment horizontal="right" vertical="center"/>
    </xf>
    <xf numFmtId="0" fontId="0" fillId="0" borderId="8" xfId="0" applyBorder="1" applyAlignment="1">
      <alignment vertical="center"/>
    </xf>
    <xf numFmtId="0" fontId="0" fillId="0" borderId="8" xfId="0" applyBorder="1" applyAlignment="1">
      <alignment wrapText="1"/>
    </xf>
    <xf numFmtId="0" fontId="0" fillId="0" borderId="8" xfId="0" applyBorder="1" applyAlignment="1">
      <alignment horizontal="center" vertical="center"/>
    </xf>
    <xf numFmtId="164" fontId="0" fillId="4" borderId="8" xfId="0" applyNumberFormat="1" applyFill="1" applyBorder="1" applyAlignment="1">
      <alignment horizontal="right" vertical="center"/>
    </xf>
    <xf numFmtId="164" fontId="0" fillId="0" borderId="9" xfId="0" applyNumberFormat="1" applyBorder="1" applyAlignment="1">
      <alignment horizontal="right" vertical="center"/>
    </xf>
    <xf numFmtId="164" fontId="1" fillId="0" borderId="4" xfId="0" applyNumberFormat="1" applyFont="1" applyBorder="1"/>
    <xf numFmtId="164" fontId="1" fillId="0" borderId="6" xfId="0" applyNumberFormat="1" applyFont="1" applyBorder="1"/>
    <xf numFmtId="164" fontId="1" fillId="0" borderId="9" xfId="0" applyNumberFormat="1" applyFont="1" applyBorder="1"/>
    <xf numFmtId="0" fontId="0" fillId="0" borderId="7" xfId="0" applyBorder="1" applyAlignment="1">
      <alignment horizontal="center" vertical="center"/>
    </xf>
    <xf numFmtId="0" fontId="0" fillId="0" borderId="1" xfId="0" applyBorder="1" applyAlignment="1">
      <alignment vertical="center" wrapText="1"/>
    </xf>
    <xf numFmtId="164" fontId="1" fillId="0" borderId="10" xfId="0" applyNumberFormat="1" applyFont="1" applyBorder="1"/>
    <xf numFmtId="164" fontId="1" fillId="0" borderId="11" xfId="0" applyNumberFormat="1" applyFont="1" applyBorder="1"/>
    <xf numFmtId="164" fontId="1" fillId="0" borderId="12" xfId="0" applyNumberFormat="1" applyFont="1" applyBorder="1"/>
    <xf numFmtId="0" fontId="0" fillId="0" borderId="1" xfId="0" applyBorder="1" applyAlignment="1">
      <alignment vertical="top"/>
    </xf>
    <xf numFmtId="164" fontId="1" fillId="5" borderId="1" xfId="0" applyNumberFormat="1" applyFont="1" applyFill="1" applyBorder="1"/>
    <xf numFmtId="0" fontId="0" fillId="0" borderId="1" xfId="0" applyBorder="1" applyAlignment="1">
      <alignment vertical="top" wrapText="1"/>
    </xf>
    <xf numFmtId="164" fontId="0" fillId="0" borderId="0" xfId="0" applyNumberFormat="1"/>
    <xf numFmtId="0" fontId="0" fillId="0" borderId="1" xfId="0" applyBorder="1" applyAlignment="1">
      <alignment horizontal="left" vertical="center" wrapText="1"/>
    </xf>
    <xf numFmtId="4" fontId="0" fillId="0" borderId="0" xfId="0" applyNumberFormat="1" applyAlignment="1">
      <alignment vertical="center"/>
    </xf>
    <xf numFmtId="0" fontId="0" fillId="0" borderId="0" xfId="0" applyAlignment="1">
      <alignment vertical="center"/>
    </xf>
    <xf numFmtId="0" fontId="1" fillId="0" borderId="5" xfId="0" applyFont="1" applyBorder="1" applyAlignment="1">
      <alignment horizontal="left"/>
    </xf>
    <xf numFmtId="0" fontId="1" fillId="0" borderId="1"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2" borderId="0" xfId="0" applyFont="1" applyFill="1" applyAlignment="1">
      <alignment horizontal="center"/>
    </xf>
    <xf numFmtId="0" fontId="0" fillId="3" borderId="5" xfId="0" applyFill="1" applyBorder="1" applyAlignment="1">
      <alignment horizontal="center"/>
    </xf>
    <xf numFmtId="0" fontId="0" fillId="3" borderId="1" xfId="0" applyFill="1" applyBorder="1" applyAlignment="1">
      <alignment horizontal="center"/>
    </xf>
    <xf numFmtId="0" fontId="0" fillId="3"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0" fillId="5" borderId="13" xfId="0" applyFill="1" applyBorder="1" applyAlignment="1">
      <alignment horizontal="left"/>
    </xf>
    <xf numFmtId="0" fontId="0" fillId="5" borderId="14" xfId="0" applyFill="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zoomScaleNormal="100" workbookViewId="0">
      <selection activeCell="C7" sqref="C7"/>
    </sheetView>
  </sheetViews>
  <sheetFormatPr defaultRowHeight="14.4" x14ac:dyDescent="0.3"/>
  <cols>
    <col min="1" max="1" width="14.6640625" customWidth="1"/>
    <col min="2" max="2" width="70.6640625" customWidth="1"/>
    <col min="3" max="3" width="20.6640625" customWidth="1"/>
  </cols>
  <sheetData>
    <row r="2" spans="1:3" x14ac:dyDescent="0.3">
      <c r="A2" s="38" t="s">
        <v>12</v>
      </c>
      <c r="B2" s="38"/>
      <c r="C2" s="38"/>
    </row>
    <row r="3" spans="1:3" ht="15" thickBot="1" x14ac:dyDescent="0.35"/>
    <row r="4" spans="1:3" ht="28.8" x14ac:dyDescent="0.3">
      <c r="A4" s="6" t="s">
        <v>0</v>
      </c>
      <c r="B4" s="7" t="s">
        <v>11</v>
      </c>
      <c r="C4" s="9" t="s">
        <v>5</v>
      </c>
    </row>
    <row r="5" spans="1:3" x14ac:dyDescent="0.3">
      <c r="A5" s="39"/>
      <c r="B5" s="40"/>
      <c r="C5" s="41"/>
    </row>
    <row r="6" spans="1:3" ht="15" thickBot="1" x14ac:dyDescent="0.35">
      <c r="A6" s="10"/>
      <c r="B6" s="1" t="s">
        <v>41</v>
      </c>
      <c r="C6" s="11">
        <f>'Učebna fyziky'!F33</f>
        <v>0</v>
      </c>
    </row>
    <row r="7" spans="1:3" x14ac:dyDescent="0.3">
      <c r="A7" s="42" t="s">
        <v>6</v>
      </c>
      <c r="B7" s="43"/>
      <c r="C7" s="24">
        <f>SUM(C6:C6)</f>
        <v>0</v>
      </c>
    </row>
    <row r="8" spans="1:3" x14ac:dyDescent="0.3">
      <c r="A8" s="34" t="s">
        <v>7</v>
      </c>
      <c r="B8" s="35"/>
      <c r="C8" s="25">
        <f>C7*0.21</f>
        <v>0</v>
      </c>
    </row>
    <row r="9" spans="1:3" ht="15" thickBot="1" x14ac:dyDescent="0.35">
      <c r="A9" s="36" t="s">
        <v>8</v>
      </c>
      <c r="B9" s="37"/>
      <c r="C9" s="26">
        <f>SUM(C7:C8)</f>
        <v>0</v>
      </c>
    </row>
  </sheetData>
  <sheetProtection algorithmName="SHA-512" hashValue="LQ8WDH53TkhLhRO3kvEq+DUHxJ447mR4wJg6LIAiMpEp8B8kq/z8WzSeYomy70B2PzuQHADljnRyXdLuHEOPaw==" saltValue="ZJQIV2pCeHgsEAobI+A6Jg==" spinCount="100000" sheet="1" objects="1" scenarios="1"/>
  <mergeCells count="5">
    <mergeCell ref="A8:B8"/>
    <mergeCell ref="A9:B9"/>
    <mergeCell ref="A2:C2"/>
    <mergeCell ref="A5:C5"/>
    <mergeCell ref="A7:B7"/>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35"/>
  <sheetViews>
    <sheetView tabSelected="1" topLeftCell="A7" zoomScale="70" zoomScaleNormal="70" workbookViewId="0">
      <selection activeCell="M19" sqref="M19"/>
    </sheetView>
  </sheetViews>
  <sheetFormatPr defaultRowHeight="14.4" x14ac:dyDescent="0.3"/>
  <cols>
    <col min="2" max="2" width="24.44140625" bestFit="1" customWidth="1"/>
    <col min="3" max="3" width="107.109375" customWidth="1"/>
    <col min="5" max="5" width="14.6640625" customWidth="1"/>
    <col min="6" max="6" width="14.88671875" customWidth="1"/>
    <col min="8" max="8" width="8.88671875" customWidth="1"/>
    <col min="12" max="13" width="8.6640625" customWidth="1"/>
  </cols>
  <sheetData>
    <row r="3" spans="1:13" x14ac:dyDescent="0.3">
      <c r="A3" s="38" t="s">
        <v>13</v>
      </c>
      <c r="B3" s="38"/>
      <c r="C3" s="38"/>
      <c r="D3" s="38"/>
      <c r="E3" s="38"/>
      <c r="F3" s="38"/>
    </row>
    <row r="4" spans="1:13" ht="15" thickBot="1" x14ac:dyDescent="0.35"/>
    <row r="5" spans="1:13" ht="28.8" x14ac:dyDescent="0.3">
      <c r="A5" s="6" t="s">
        <v>0</v>
      </c>
      <c r="B5" s="7" t="s">
        <v>1</v>
      </c>
      <c r="C5" s="7" t="s">
        <v>2</v>
      </c>
      <c r="D5" s="7" t="s">
        <v>3</v>
      </c>
      <c r="E5" s="8" t="s">
        <v>4</v>
      </c>
      <c r="F5" s="9" t="s">
        <v>5</v>
      </c>
    </row>
    <row r="6" spans="1:13" x14ac:dyDescent="0.3">
      <c r="A6" s="39"/>
      <c r="B6" s="40"/>
      <c r="C6" s="40"/>
      <c r="D6" s="40"/>
      <c r="E6" s="40"/>
      <c r="F6" s="41"/>
    </row>
    <row r="7" spans="1:13" x14ac:dyDescent="0.3">
      <c r="A7" s="44" t="s">
        <v>14</v>
      </c>
      <c r="B7" s="45"/>
      <c r="C7" s="45"/>
      <c r="D7" s="45"/>
      <c r="E7" s="45"/>
      <c r="F7" s="28">
        <f>SUM(F8:F11)</f>
        <v>0</v>
      </c>
    </row>
    <row r="8" spans="1:13" ht="43.2" x14ac:dyDescent="0.3">
      <c r="A8" s="12">
        <v>1</v>
      </c>
      <c r="B8" s="27" t="s">
        <v>48</v>
      </c>
      <c r="C8" s="4" t="s">
        <v>49</v>
      </c>
      <c r="D8" s="2">
        <v>1</v>
      </c>
      <c r="E8" s="5"/>
      <c r="F8" s="13">
        <f>D8*E8</f>
        <v>0</v>
      </c>
      <c r="L8" s="32"/>
      <c r="M8" s="32"/>
    </row>
    <row r="9" spans="1:13" ht="28.8" x14ac:dyDescent="0.3">
      <c r="A9" s="12">
        <v>2</v>
      </c>
      <c r="B9" s="3" t="s">
        <v>46</v>
      </c>
      <c r="C9" s="4" t="s">
        <v>47</v>
      </c>
      <c r="D9" s="2">
        <v>1</v>
      </c>
      <c r="E9" s="5"/>
      <c r="F9" s="13">
        <f>D9*E9</f>
        <v>0</v>
      </c>
      <c r="L9" s="32"/>
      <c r="M9" s="32"/>
    </row>
    <row r="10" spans="1:13" ht="100.8" x14ac:dyDescent="0.3">
      <c r="A10" s="12">
        <v>3</v>
      </c>
      <c r="B10" s="31" t="s">
        <v>50</v>
      </c>
      <c r="C10" s="4" t="s">
        <v>51</v>
      </c>
      <c r="D10" s="2">
        <v>1</v>
      </c>
      <c r="E10" s="5"/>
      <c r="F10" s="13">
        <f>D10*E10</f>
        <v>0</v>
      </c>
      <c r="L10" s="32"/>
      <c r="M10" s="32"/>
    </row>
    <row r="11" spans="1:13" x14ac:dyDescent="0.3">
      <c r="A11" s="12">
        <v>4</v>
      </c>
      <c r="B11" s="3" t="s">
        <v>10</v>
      </c>
      <c r="C11" s="4"/>
      <c r="D11" s="2">
        <v>1</v>
      </c>
      <c r="E11" s="5"/>
      <c r="F11" s="13">
        <f>D11*E11</f>
        <v>0</v>
      </c>
      <c r="L11" s="32"/>
      <c r="M11" s="32"/>
    </row>
    <row r="12" spans="1:13" x14ac:dyDescent="0.3">
      <c r="A12" s="44" t="s">
        <v>15</v>
      </c>
      <c r="B12" s="45"/>
      <c r="C12" s="45"/>
      <c r="D12" s="45"/>
      <c r="E12" s="45"/>
      <c r="F12" s="28">
        <f>SUM(F13:F17)</f>
        <v>0</v>
      </c>
      <c r="L12" s="32"/>
      <c r="M12" s="32"/>
    </row>
    <row r="13" spans="1:13" ht="72" x14ac:dyDescent="0.3">
      <c r="A13" s="12">
        <v>5</v>
      </c>
      <c r="B13" s="3" t="s">
        <v>16</v>
      </c>
      <c r="C13" s="4" t="s">
        <v>44</v>
      </c>
      <c r="D13" s="2">
        <v>10</v>
      </c>
      <c r="E13" s="5"/>
      <c r="F13" s="13">
        <f>D13*E13</f>
        <v>0</v>
      </c>
      <c r="L13" s="32"/>
      <c r="M13" s="32"/>
    </row>
    <row r="14" spans="1:13" ht="42.6" customHeight="1" x14ac:dyDescent="0.3">
      <c r="A14" s="12">
        <v>6</v>
      </c>
      <c r="B14" s="3" t="s">
        <v>17</v>
      </c>
      <c r="C14" s="4" t="s">
        <v>45</v>
      </c>
      <c r="D14" s="2">
        <v>30</v>
      </c>
      <c r="E14" s="5"/>
      <c r="F14" s="13">
        <f t="shared" ref="F14:F32" si="0">D14*E14</f>
        <v>0</v>
      </c>
      <c r="L14" s="32"/>
      <c r="M14" s="32"/>
    </row>
    <row r="15" spans="1:13" ht="100.8" x14ac:dyDescent="0.3">
      <c r="A15" s="12">
        <v>7</v>
      </c>
      <c r="B15" s="23" t="s">
        <v>18</v>
      </c>
      <c r="C15" s="29" t="s">
        <v>43</v>
      </c>
      <c r="D15" s="2">
        <v>1</v>
      </c>
      <c r="E15" s="5"/>
      <c r="F15" s="13">
        <f t="shared" si="0"/>
        <v>0</v>
      </c>
      <c r="L15" s="32"/>
      <c r="M15" s="32"/>
    </row>
    <row r="16" spans="1:13" ht="28.8" x14ac:dyDescent="0.3">
      <c r="A16" s="12">
        <v>8</v>
      </c>
      <c r="B16" s="23" t="s">
        <v>17</v>
      </c>
      <c r="C16" s="29" t="s">
        <v>42</v>
      </c>
      <c r="D16" s="2">
        <v>7</v>
      </c>
      <c r="E16" s="5"/>
      <c r="F16" s="13">
        <f t="shared" ref="F16:F17" si="1">D16*E16</f>
        <v>0</v>
      </c>
      <c r="L16" s="32"/>
      <c r="M16" s="32"/>
    </row>
    <row r="17" spans="1:13" x14ac:dyDescent="0.3">
      <c r="A17" s="12">
        <v>9</v>
      </c>
      <c r="B17" s="23" t="s">
        <v>10</v>
      </c>
      <c r="C17" s="29"/>
      <c r="D17" s="2">
        <v>1</v>
      </c>
      <c r="E17" s="5"/>
      <c r="F17" s="13">
        <f t="shared" si="1"/>
        <v>0</v>
      </c>
      <c r="L17" s="32"/>
      <c r="M17" s="32"/>
    </row>
    <row r="18" spans="1:13" x14ac:dyDescent="0.3">
      <c r="A18" s="44" t="s">
        <v>19</v>
      </c>
      <c r="B18" s="45"/>
      <c r="C18" s="45"/>
      <c r="D18" s="45"/>
      <c r="E18" s="45"/>
      <c r="F18" s="28">
        <f>SUM(F19:F21)</f>
        <v>0</v>
      </c>
      <c r="L18" s="32"/>
      <c r="M18" s="32"/>
    </row>
    <row r="19" spans="1:13" ht="213" customHeight="1" x14ac:dyDescent="0.3">
      <c r="A19" s="12">
        <v>10</v>
      </c>
      <c r="B19" s="23" t="s">
        <v>20</v>
      </c>
      <c r="C19" s="4" t="s">
        <v>52</v>
      </c>
      <c r="D19" s="2">
        <v>1</v>
      </c>
      <c r="E19" s="5"/>
      <c r="F19" s="13">
        <f t="shared" si="0"/>
        <v>0</v>
      </c>
      <c r="L19" s="32"/>
      <c r="M19" s="32"/>
    </row>
    <row r="20" spans="1:13" ht="28.8" x14ac:dyDescent="0.3">
      <c r="A20" s="12">
        <v>11</v>
      </c>
      <c r="B20" s="3" t="s">
        <v>21</v>
      </c>
      <c r="C20" s="4" t="s">
        <v>22</v>
      </c>
      <c r="D20" s="2">
        <v>1</v>
      </c>
      <c r="E20" s="5"/>
      <c r="F20" s="13">
        <f t="shared" ref="F20:F21" si="2">D20*E20</f>
        <v>0</v>
      </c>
      <c r="L20" s="32"/>
      <c r="M20" s="32"/>
    </row>
    <row r="21" spans="1:13" x14ac:dyDescent="0.3">
      <c r="A21" s="12">
        <v>12</v>
      </c>
      <c r="B21" s="3" t="s">
        <v>40</v>
      </c>
      <c r="C21" s="4" t="s">
        <v>39</v>
      </c>
      <c r="D21" s="2">
        <v>1</v>
      </c>
      <c r="E21" s="5"/>
      <c r="F21" s="11">
        <f t="shared" si="2"/>
        <v>0</v>
      </c>
      <c r="L21" s="32"/>
      <c r="M21" s="32"/>
    </row>
    <row r="22" spans="1:13" x14ac:dyDescent="0.3">
      <c r="A22" s="44" t="s">
        <v>31</v>
      </c>
      <c r="B22" s="45"/>
      <c r="C22" s="45"/>
      <c r="D22" s="45"/>
      <c r="E22" s="45"/>
      <c r="F22" s="28">
        <f>SUM(F23:F26)</f>
        <v>0</v>
      </c>
      <c r="L22" s="32"/>
      <c r="M22" s="32"/>
    </row>
    <row r="23" spans="1:13" ht="28.8" x14ac:dyDescent="0.3">
      <c r="A23" s="12">
        <v>13</v>
      </c>
      <c r="B23" s="3" t="s">
        <v>32</v>
      </c>
      <c r="C23" s="4" t="s">
        <v>33</v>
      </c>
      <c r="D23" s="2">
        <v>1</v>
      </c>
      <c r="E23" s="5"/>
      <c r="F23" s="13">
        <f t="shared" ref="F23:F26" si="3">D23*E23</f>
        <v>0</v>
      </c>
      <c r="L23" s="32"/>
      <c r="M23" s="32"/>
    </row>
    <row r="24" spans="1:13" x14ac:dyDescent="0.3">
      <c r="A24" s="12">
        <v>14</v>
      </c>
      <c r="B24" s="3" t="s">
        <v>34</v>
      </c>
      <c r="C24" s="4" t="s">
        <v>37</v>
      </c>
      <c r="D24" s="2">
        <v>1</v>
      </c>
      <c r="E24" s="5"/>
      <c r="F24" s="13">
        <f t="shared" si="3"/>
        <v>0</v>
      </c>
      <c r="L24" s="32"/>
      <c r="M24" s="32"/>
    </row>
    <row r="25" spans="1:13" x14ac:dyDescent="0.3">
      <c r="A25" s="12">
        <v>15</v>
      </c>
      <c r="B25" s="3" t="s">
        <v>35</v>
      </c>
      <c r="C25" s="4" t="s">
        <v>36</v>
      </c>
      <c r="D25" s="2">
        <v>2</v>
      </c>
      <c r="E25" s="5"/>
      <c r="F25" s="13">
        <f t="shared" si="3"/>
        <v>0</v>
      </c>
      <c r="L25" s="32"/>
      <c r="M25" s="32"/>
    </row>
    <row r="26" spans="1:13" x14ac:dyDescent="0.3">
      <c r="A26" s="12">
        <v>16</v>
      </c>
      <c r="B26" s="3" t="s">
        <v>38</v>
      </c>
      <c r="C26" s="4" t="s">
        <v>39</v>
      </c>
      <c r="D26" s="2">
        <v>1</v>
      </c>
      <c r="E26" s="5"/>
      <c r="F26" s="13">
        <f t="shared" si="3"/>
        <v>0</v>
      </c>
      <c r="L26" s="32"/>
      <c r="M26" s="32"/>
    </row>
    <row r="27" spans="1:13" x14ac:dyDescent="0.3">
      <c r="A27" s="44" t="s">
        <v>23</v>
      </c>
      <c r="B27" s="45"/>
      <c r="C27" s="45"/>
      <c r="D27" s="45"/>
      <c r="E27" s="45"/>
      <c r="F27" s="28">
        <f>SUM(F28:F30)</f>
        <v>0</v>
      </c>
      <c r="L27" s="32"/>
      <c r="M27" s="32"/>
    </row>
    <row r="28" spans="1:13" ht="129.6" x14ac:dyDescent="0.3">
      <c r="A28" s="12">
        <v>17</v>
      </c>
      <c r="B28" s="23" t="s">
        <v>24</v>
      </c>
      <c r="C28" s="4" t="s">
        <v>25</v>
      </c>
      <c r="D28" s="2">
        <v>1</v>
      </c>
      <c r="E28" s="5"/>
      <c r="F28" s="13">
        <f t="shared" si="0"/>
        <v>0</v>
      </c>
      <c r="L28" s="32"/>
      <c r="M28" s="32"/>
    </row>
    <row r="29" spans="1:13" ht="86.4" x14ac:dyDescent="0.3">
      <c r="A29" s="12">
        <v>18</v>
      </c>
      <c r="B29" s="23" t="s">
        <v>26</v>
      </c>
      <c r="C29" s="4" t="s">
        <v>27</v>
      </c>
      <c r="D29" s="2">
        <v>10</v>
      </c>
      <c r="E29" s="5"/>
      <c r="F29" s="13">
        <f t="shared" si="0"/>
        <v>0</v>
      </c>
      <c r="L29" s="32"/>
      <c r="M29" s="32"/>
    </row>
    <row r="30" spans="1:13" ht="72" x14ac:dyDescent="0.3">
      <c r="A30" s="12">
        <v>19</v>
      </c>
      <c r="B30" s="23" t="s">
        <v>28</v>
      </c>
      <c r="C30" s="4" t="s">
        <v>29</v>
      </c>
      <c r="D30" s="2">
        <v>10</v>
      </c>
      <c r="E30" s="5"/>
      <c r="F30" s="13">
        <f t="shared" si="0"/>
        <v>0</v>
      </c>
      <c r="L30" s="32"/>
      <c r="M30" s="32"/>
    </row>
    <row r="31" spans="1:13" x14ac:dyDescent="0.3">
      <c r="A31" s="44" t="s">
        <v>30</v>
      </c>
      <c r="B31" s="45"/>
      <c r="C31" s="45"/>
      <c r="D31" s="45"/>
      <c r="E31" s="45"/>
      <c r="F31" s="28">
        <f>F32</f>
        <v>0</v>
      </c>
      <c r="L31" s="33"/>
      <c r="M31" s="32"/>
    </row>
    <row r="32" spans="1:13" ht="15" thickBot="1" x14ac:dyDescent="0.35">
      <c r="A32" s="22">
        <v>20</v>
      </c>
      <c r="B32" s="14" t="s">
        <v>9</v>
      </c>
      <c r="C32" s="15"/>
      <c r="D32" s="16">
        <v>1</v>
      </c>
      <c r="E32" s="17"/>
      <c r="F32" s="18">
        <f t="shared" si="0"/>
        <v>0</v>
      </c>
      <c r="L32" s="32"/>
      <c r="M32" s="32"/>
    </row>
    <row r="33" spans="4:12" x14ac:dyDescent="0.3">
      <c r="D33" s="42" t="s">
        <v>6</v>
      </c>
      <c r="E33" s="43"/>
      <c r="F33" s="19">
        <f>F7+F12+F18+F22+F27+F31</f>
        <v>0</v>
      </c>
      <c r="L33" s="32"/>
    </row>
    <row r="34" spans="4:12" x14ac:dyDescent="0.3">
      <c r="D34" s="34" t="s">
        <v>7</v>
      </c>
      <c r="E34" s="35"/>
      <c r="F34" s="20">
        <f>F33*0.21</f>
        <v>0</v>
      </c>
      <c r="H34" s="30"/>
      <c r="L34" s="33"/>
    </row>
    <row r="35" spans="4:12" ht="15" thickBot="1" x14ac:dyDescent="0.35">
      <c r="D35" s="36" t="s">
        <v>8</v>
      </c>
      <c r="E35" s="37"/>
      <c r="F35" s="21">
        <f>SUM(F33:F34)</f>
        <v>0</v>
      </c>
      <c r="H35" s="30"/>
      <c r="L35" s="33"/>
    </row>
  </sheetData>
  <sheetProtection algorithmName="SHA-512" hashValue="1vnRxs1CJ7Jqxk8sVpUza0Sr1qC28BYguo8zpmBRHXkZDjetPg6sbb/l6RL3DsDoQLHfLNRa/cpYlKVY3O29yA==" saltValue="pNApW1zfmaDS9hWxN1cR4w==" spinCount="100000" sheet="1" objects="1" scenarios="1"/>
  <protectedRanges>
    <protectedRange sqref="E1:E1048576" name="Oblast1"/>
  </protectedRanges>
  <mergeCells count="11">
    <mergeCell ref="A3:F3"/>
    <mergeCell ref="A6:F6"/>
    <mergeCell ref="D33:E33"/>
    <mergeCell ref="D34:E34"/>
    <mergeCell ref="D35:E35"/>
    <mergeCell ref="A7:E7"/>
    <mergeCell ref="A12:E12"/>
    <mergeCell ref="A18:E18"/>
    <mergeCell ref="A27:E27"/>
    <mergeCell ref="A31:E31"/>
    <mergeCell ref="A22:E22"/>
  </mergeCells>
  <pageMargins left="0.25" right="0.25" top="0.75" bottom="0.75" header="0.3" footer="0.3"/>
  <pageSetup paperSize="9" scale="79" orientation="landscape" r:id="rId1"/>
  <ignoredErrors>
    <ignoredError sqref="F27 F31 F22 F18 F1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SOUHRNNÝ LIST</vt:lpstr>
      <vt:lpstr>Učebna fyziky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Mrlák</dc:creator>
  <cp:lastModifiedBy>Vlašic Roland JUDr.</cp:lastModifiedBy>
  <cp:lastPrinted>2024-07-09T09:53:05Z</cp:lastPrinted>
  <dcterms:created xsi:type="dcterms:W3CDTF">2015-06-05T18:19:34Z</dcterms:created>
  <dcterms:modified xsi:type="dcterms:W3CDTF">2025-02-05T08:18:44Z</dcterms:modified>
</cp:coreProperties>
</file>