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Projekce\Projekty\Břeclav\Zámek\Projekt\Rozpočet\"/>
    </mc:Choice>
  </mc:AlternateContent>
  <bookViews>
    <workbookView xWindow="0" yWindow="0" windowWidth="0" windowHeight="0"/>
  </bookViews>
  <sheets>
    <sheet name="Rekapitulace stavby" sheetId="1" r:id="rId1"/>
    <sheet name="SO 02 - Komunikace" sheetId="2" r:id="rId2"/>
    <sheet name="VRN - Vedlejší rozpočtové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02 - Komunikace'!$C$126:$K$438</definedName>
    <definedName name="_xlnm.Print_Area" localSheetId="1">'SO 02 - Komunikace'!$C$114:$K$438</definedName>
    <definedName name="_xlnm.Print_Titles" localSheetId="1">'SO 02 - Komunikace'!$126:$126</definedName>
    <definedName name="_xlnm._FilterDatabase" localSheetId="2" hidden="1">'VRN - Vedlejší rozpočtové...'!$C$119:$K$148</definedName>
    <definedName name="_xlnm.Print_Area" localSheetId="2">'VRN - Vedlejší rozpočtové...'!$C$107:$K$148</definedName>
    <definedName name="_xlnm.Print_Titles" localSheetId="2">'VRN - Vedlejší rozpočtové...'!$119:$119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46"/>
  <c r="BH146"/>
  <c r="BG146"/>
  <c r="BF146"/>
  <c r="T146"/>
  <c r="T145"/>
  <c r="R146"/>
  <c r="R145"/>
  <c r="P146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114"/>
  <c r="E7"/>
  <c r="E110"/>
  <c i="2" r="J37"/>
  <c r="J36"/>
  <c i="1" r="AY95"/>
  <c i="2" r="J35"/>
  <c i="1" r="AX95"/>
  <c i="2" r="BI436"/>
  <c r="BH436"/>
  <c r="BG436"/>
  <c r="BF436"/>
  <c r="T436"/>
  <c r="R436"/>
  <c r="P436"/>
  <c r="BI432"/>
  <c r="BH432"/>
  <c r="BG432"/>
  <c r="BF432"/>
  <c r="T432"/>
  <c r="R432"/>
  <c r="P432"/>
  <c r="BI428"/>
  <c r="BH428"/>
  <c r="BG428"/>
  <c r="BF428"/>
  <c r="T428"/>
  <c r="R428"/>
  <c r="P428"/>
  <c r="BI424"/>
  <c r="BH424"/>
  <c r="BG424"/>
  <c r="BF424"/>
  <c r="T424"/>
  <c r="R424"/>
  <c r="P424"/>
  <c r="BI420"/>
  <c r="BH420"/>
  <c r="BG420"/>
  <c r="BF420"/>
  <c r="T420"/>
  <c r="R420"/>
  <c r="P420"/>
  <c r="BI415"/>
  <c r="BH415"/>
  <c r="BG415"/>
  <c r="BF415"/>
  <c r="T415"/>
  <c r="T414"/>
  <c r="R415"/>
  <c r="R414"/>
  <c r="P415"/>
  <c r="P414"/>
  <c r="BI410"/>
  <c r="BH410"/>
  <c r="BG410"/>
  <c r="BF410"/>
  <c r="T410"/>
  <c r="R410"/>
  <c r="P410"/>
  <c r="BI406"/>
  <c r="BH406"/>
  <c r="BG406"/>
  <c r="BF406"/>
  <c r="T406"/>
  <c r="R406"/>
  <c r="P406"/>
  <c r="BI402"/>
  <c r="BH402"/>
  <c r="BG402"/>
  <c r="BF402"/>
  <c r="T402"/>
  <c r="R402"/>
  <c r="P402"/>
  <c r="BI398"/>
  <c r="BH398"/>
  <c r="BG398"/>
  <c r="BF398"/>
  <c r="T398"/>
  <c r="R398"/>
  <c r="P398"/>
  <c r="BI382"/>
  <c r="BH382"/>
  <c r="BG382"/>
  <c r="BF382"/>
  <c r="T382"/>
  <c r="R382"/>
  <c r="P382"/>
  <c r="BI377"/>
  <c r="BH377"/>
  <c r="BG377"/>
  <c r="BF377"/>
  <c r="T377"/>
  <c r="R377"/>
  <c r="P377"/>
  <c r="BI373"/>
  <c r="BH373"/>
  <c r="BG373"/>
  <c r="BF373"/>
  <c r="T373"/>
  <c r="R373"/>
  <c r="P373"/>
  <c r="BI370"/>
  <c r="BH370"/>
  <c r="BG370"/>
  <c r="BF370"/>
  <c r="T370"/>
  <c r="R370"/>
  <c r="P370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3"/>
  <c r="BH353"/>
  <c r="BG353"/>
  <c r="BF353"/>
  <c r="T353"/>
  <c r="R353"/>
  <c r="P353"/>
  <c r="BI349"/>
  <c r="BH349"/>
  <c r="BG349"/>
  <c r="BF349"/>
  <c r="T349"/>
  <c r="R349"/>
  <c r="P349"/>
  <c r="BI345"/>
  <c r="BH345"/>
  <c r="BG345"/>
  <c r="BF345"/>
  <c r="T345"/>
  <c r="R345"/>
  <c r="P345"/>
  <c r="BI343"/>
  <c r="BH343"/>
  <c r="BG343"/>
  <c r="BF343"/>
  <c r="T343"/>
  <c r="R343"/>
  <c r="P343"/>
  <c r="BI339"/>
  <c r="BH339"/>
  <c r="BG339"/>
  <c r="BF339"/>
  <c r="T339"/>
  <c r="R339"/>
  <c r="P339"/>
  <c r="BI337"/>
  <c r="BH337"/>
  <c r="BG337"/>
  <c r="BF337"/>
  <c r="T337"/>
  <c r="R337"/>
  <c r="P337"/>
  <c r="BI333"/>
  <c r="BH333"/>
  <c r="BG333"/>
  <c r="BF333"/>
  <c r="T333"/>
  <c r="R333"/>
  <c r="P333"/>
  <c r="BI331"/>
  <c r="BH331"/>
  <c r="BG331"/>
  <c r="BF331"/>
  <c r="T331"/>
  <c r="R331"/>
  <c r="P331"/>
  <c r="BI327"/>
  <c r="BH327"/>
  <c r="BG327"/>
  <c r="BF327"/>
  <c r="T327"/>
  <c r="R327"/>
  <c r="P327"/>
  <c r="BI325"/>
  <c r="BH325"/>
  <c r="BG325"/>
  <c r="BF325"/>
  <c r="T325"/>
  <c r="R325"/>
  <c r="P325"/>
  <c r="BI321"/>
  <c r="BH321"/>
  <c r="BG321"/>
  <c r="BF321"/>
  <c r="T321"/>
  <c r="R321"/>
  <c r="P321"/>
  <c r="BI319"/>
  <c r="BH319"/>
  <c r="BG319"/>
  <c r="BF319"/>
  <c r="T319"/>
  <c r="R319"/>
  <c r="P319"/>
  <c r="BI315"/>
  <c r="BH315"/>
  <c r="BG315"/>
  <c r="BF315"/>
  <c r="T315"/>
  <c r="R315"/>
  <c r="P315"/>
  <c r="BI313"/>
  <c r="BH313"/>
  <c r="BG313"/>
  <c r="BF313"/>
  <c r="T313"/>
  <c r="R313"/>
  <c r="P313"/>
  <c r="BI309"/>
  <c r="BH309"/>
  <c r="BG309"/>
  <c r="BF309"/>
  <c r="T309"/>
  <c r="R309"/>
  <c r="P309"/>
  <c r="BI306"/>
  <c r="BH306"/>
  <c r="BG306"/>
  <c r="BF306"/>
  <c r="T306"/>
  <c r="R306"/>
  <c r="P306"/>
  <c r="BI302"/>
  <c r="BH302"/>
  <c r="BG302"/>
  <c r="BF302"/>
  <c r="T302"/>
  <c r="R302"/>
  <c r="P302"/>
  <c r="BI299"/>
  <c r="BH299"/>
  <c r="BG299"/>
  <c r="BF299"/>
  <c r="T299"/>
  <c r="R299"/>
  <c r="P299"/>
  <c r="BI295"/>
  <c r="BH295"/>
  <c r="BG295"/>
  <c r="BF295"/>
  <c r="T295"/>
  <c r="R295"/>
  <c r="P295"/>
  <c r="BI291"/>
  <c r="BH291"/>
  <c r="BG291"/>
  <c r="BF291"/>
  <c r="T291"/>
  <c r="R291"/>
  <c r="P291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6"/>
  <c r="BH266"/>
  <c r="BG266"/>
  <c r="BF266"/>
  <c r="T266"/>
  <c r="R266"/>
  <c r="P266"/>
  <c r="BI261"/>
  <c r="BH261"/>
  <c r="BG261"/>
  <c r="BF261"/>
  <c r="T261"/>
  <c r="T260"/>
  <c r="R261"/>
  <c r="R260"/>
  <c r="P261"/>
  <c r="P260"/>
  <c r="BI257"/>
  <c r="BH257"/>
  <c r="BG257"/>
  <c r="BF257"/>
  <c r="T257"/>
  <c r="R257"/>
  <c r="P257"/>
  <c r="BI253"/>
  <c r="BH253"/>
  <c r="BG253"/>
  <c r="BF253"/>
  <c r="T253"/>
  <c r="R253"/>
  <c r="P253"/>
  <c r="BI250"/>
  <c r="BH250"/>
  <c r="BG250"/>
  <c r="BF250"/>
  <c r="T250"/>
  <c r="R250"/>
  <c r="P250"/>
  <c r="BI246"/>
  <c r="BH246"/>
  <c r="BG246"/>
  <c r="BF246"/>
  <c r="T246"/>
  <c r="R246"/>
  <c r="P246"/>
  <c r="BI241"/>
  <c r="BH241"/>
  <c r="BG241"/>
  <c r="BF241"/>
  <c r="T241"/>
  <c r="R241"/>
  <c r="P241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R227"/>
  <c r="P227"/>
  <c r="BI222"/>
  <c r="BH222"/>
  <c r="BG222"/>
  <c r="BF222"/>
  <c r="T222"/>
  <c r="R222"/>
  <c r="P222"/>
  <c r="BI218"/>
  <c r="BH218"/>
  <c r="BG218"/>
  <c r="BF218"/>
  <c r="T218"/>
  <c r="R218"/>
  <c r="P218"/>
  <c r="BI215"/>
  <c r="BH215"/>
  <c r="BG215"/>
  <c r="BF215"/>
  <c r="T215"/>
  <c r="R215"/>
  <c r="P215"/>
  <c r="BI210"/>
  <c r="BH210"/>
  <c r="BG210"/>
  <c r="BF210"/>
  <c r="T210"/>
  <c r="R210"/>
  <c r="P210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0"/>
  <c r="BH170"/>
  <c r="BG170"/>
  <c r="BF170"/>
  <c r="T170"/>
  <c r="R170"/>
  <c r="P170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89"/>
  <c r="E7"/>
  <c r="E85"/>
  <c i="1" r="L90"/>
  <c r="AM90"/>
  <c r="AM89"/>
  <c r="L89"/>
  <c r="AM87"/>
  <c r="L87"/>
  <c r="L85"/>
  <c r="L84"/>
  <c i="2" r="BK343"/>
  <c r="J337"/>
  <c r="BK309"/>
  <c r="J299"/>
  <c r="BK295"/>
  <c r="J266"/>
  <c r="J246"/>
  <c r="J180"/>
  <c r="BK138"/>
  <c r="BK360"/>
  <c r="J353"/>
  <c r="J272"/>
  <c r="BK246"/>
  <c r="BK234"/>
  <c r="J218"/>
  <c r="BK194"/>
  <c r="J164"/>
  <c r="J152"/>
  <c r="BK436"/>
  <c r="BK406"/>
  <c r="J398"/>
  <c r="J377"/>
  <c r="BK370"/>
  <c r="J363"/>
  <c r="BK353"/>
  <c r="J345"/>
  <c r="J333"/>
  <c r="J321"/>
  <c r="J295"/>
  <c r="BK253"/>
  <c r="BK198"/>
  <c r="BK164"/>
  <c r="BK432"/>
  <c r="BK424"/>
  <c r="BK415"/>
  <c r="BK321"/>
  <c r="BK302"/>
  <c r="BK266"/>
  <c r="J237"/>
  <c r="J198"/>
  <c r="BK148"/>
  <c i="3" r="J139"/>
  <c r="BK129"/>
  <c r="J123"/>
  <c r="BK142"/>
  <c i="2" r="J339"/>
  <c r="BK325"/>
  <c r="J313"/>
  <c r="J302"/>
  <c r="J284"/>
  <c r="J253"/>
  <c r="BK215"/>
  <c r="J170"/>
  <c r="J142"/>
  <c r="BK130"/>
  <c r="J291"/>
  <c r="BK280"/>
  <c r="BK250"/>
  <c r="BK237"/>
  <c r="BK222"/>
  <c r="J210"/>
  <c r="BK180"/>
  <c r="BK156"/>
  <c r="J138"/>
  <c r="BK410"/>
  <c r="J406"/>
  <c r="BK398"/>
  <c r="J382"/>
  <c r="J370"/>
  <c r="BK363"/>
  <c r="J357"/>
  <c r="BK345"/>
  <c r="J331"/>
  <c r="J315"/>
  <c r="BK291"/>
  <c r="J234"/>
  <c r="J222"/>
  <c r="J184"/>
  <c r="J160"/>
  <c r="BK428"/>
  <c r="J424"/>
  <c r="BK331"/>
  <c r="BK319"/>
  <c r="BK299"/>
  <c r="BK272"/>
  <c r="BK241"/>
  <c r="BK202"/>
  <c r="BK152"/>
  <c i="3" r="J146"/>
  <c r="J136"/>
  <c r="BK146"/>
  <c r="J132"/>
  <c i="2" r="J148"/>
  <c r="J402"/>
  <c r="BK382"/>
  <c r="BK373"/>
  <c r="BK366"/>
  <c r="J360"/>
  <c r="J349"/>
  <c r="BK339"/>
  <c r="J319"/>
  <c r="BK276"/>
  <c r="J231"/>
  <c r="J202"/>
  <c r="BK176"/>
  <c r="J436"/>
  <c r="J428"/>
  <c r="J420"/>
  <c r="J325"/>
  <c r="BK313"/>
  <c r="J288"/>
  <c r="BK261"/>
  <c r="BK227"/>
  <c r="J194"/>
  <c r="J130"/>
  <c i="3" r="J142"/>
  <c r="BK132"/>
  <c r="J126"/>
  <c r="BK126"/>
  <c r="BK123"/>
  <c i="2" r="BK337"/>
  <c r="BK333"/>
  <c r="BK315"/>
  <c r="J306"/>
  <c r="BK288"/>
  <c r="J280"/>
  <c r="J250"/>
  <c r="BK210"/>
  <c r="J156"/>
  <c r="J134"/>
  <c r="BK357"/>
  <c r="BK284"/>
  <c r="J261"/>
  <c r="J241"/>
  <c r="BK231"/>
  <c r="J215"/>
  <c r="J176"/>
  <c r="BK160"/>
  <c r="BK142"/>
  <c r="J415"/>
  <c r="J410"/>
  <c r="BK402"/>
  <c r="BK377"/>
  <c r="J373"/>
  <c r="J366"/>
  <c r="BK349"/>
  <c r="J343"/>
  <c r="BK327"/>
  <c r="J309"/>
  <c r="J257"/>
  <c r="J227"/>
  <c r="BK170"/>
  <c r="BK134"/>
  <c r="J432"/>
  <c r="BK420"/>
  <c r="J327"/>
  <c r="BK306"/>
  <c r="J276"/>
  <c r="BK257"/>
  <c r="BK218"/>
  <c r="BK184"/>
  <c i="1" r="AS94"/>
  <c i="3" r="BK136"/>
  <c r="J129"/>
  <c r="BK139"/>
  <c i="2" l="1" r="R129"/>
  <c r="T245"/>
  <c r="P265"/>
  <c r="T298"/>
  <c r="BK352"/>
  <c r="J352"/>
  <c r="J103"/>
  <c r="T381"/>
  <c r="T419"/>
  <c r="T418"/>
  <c i="3" r="P122"/>
  <c r="R135"/>
  <c i="2" r="T129"/>
  <c r="T128"/>
  <c r="T127"/>
  <c r="R245"/>
  <c r="T265"/>
  <c r="BK298"/>
  <c r="J298"/>
  <c r="J102"/>
  <c r="T352"/>
  <c r="P381"/>
  <c r="BK419"/>
  <c r="J419"/>
  <c r="J107"/>
  <c i="3" r="BK135"/>
  <c r="J135"/>
  <c r="J99"/>
  <c i="2" r="BK129"/>
  <c r="J129"/>
  <c r="J98"/>
  <c r="BK245"/>
  <c r="J245"/>
  <c r="J99"/>
  <c r="BK265"/>
  <c r="J265"/>
  <c r="J101"/>
  <c r="R298"/>
  <c r="P352"/>
  <c r="BK381"/>
  <c r="J381"/>
  <c r="J104"/>
  <c r="P419"/>
  <c r="P418"/>
  <c i="3" r="T122"/>
  <c r="T135"/>
  <c i="2" r="P129"/>
  <c r="P128"/>
  <c r="P127"/>
  <c i="1" r="AU95"/>
  <c i="2" r="P245"/>
  <c r="R265"/>
  <c r="P298"/>
  <c r="R352"/>
  <c r="R381"/>
  <c r="R419"/>
  <c r="R418"/>
  <c i="3" r="BK122"/>
  <c r="J122"/>
  <c r="J98"/>
  <c r="R122"/>
  <c r="R121"/>
  <c r="R120"/>
  <c r="P135"/>
  <c i="2" r="BK260"/>
  <c r="J260"/>
  <c r="J100"/>
  <c r="BK414"/>
  <c r="J414"/>
  <c r="J105"/>
  <c i="3" r="BK145"/>
  <c r="J145"/>
  <c r="J100"/>
  <c r="E85"/>
  <c r="J89"/>
  <c r="F117"/>
  <c r="BE129"/>
  <c r="BE123"/>
  <c r="BE132"/>
  <c r="BE136"/>
  <c r="BE142"/>
  <c r="BE146"/>
  <c r="BE126"/>
  <c r="BE139"/>
  <c i="2" r="E117"/>
  <c r="BE134"/>
  <c r="BE156"/>
  <c r="BE160"/>
  <c r="BE164"/>
  <c r="BE170"/>
  <c r="BE176"/>
  <c r="BE218"/>
  <c r="BE231"/>
  <c r="BE246"/>
  <c r="BE250"/>
  <c r="BE288"/>
  <c r="BE302"/>
  <c r="BE309"/>
  <c r="BE315"/>
  <c r="BE325"/>
  <c r="BE410"/>
  <c r="BE415"/>
  <c r="BE420"/>
  <c r="BE424"/>
  <c r="BE428"/>
  <c r="BE432"/>
  <c r="BE436"/>
  <c r="F92"/>
  <c r="J121"/>
  <c r="BE138"/>
  <c r="BE142"/>
  <c r="BE152"/>
  <c r="BE202"/>
  <c r="BE215"/>
  <c r="BE241"/>
  <c r="BE261"/>
  <c r="BE266"/>
  <c r="BE280"/>
  <c r="BE284"/>
  <c r="BE299"/>
  <c r="BE319"/>
  <c r="BE327"/>
  <c r="BE331"/>
  <c r="BE333"/>
  <c r="BE337"/>
  <c r="BE339"/>
  <c r="BE343"/>
  <c r="BE345"/>
  <c r="BE353"/>
  <c r="BE357"/>
  <c r="BE360"/>
  <c r="BE363"/>
  <c r="BE366"/>
  <c r="BE370"/>
  <c r="BE373"/>
  <c r="BE377"/>
  <c r="BE382"/>
  <c r="BE398"/>
  <c r="BE402"/>
  <c r="BE406"/>
  <c r="BE130"/>
  <c r="BE180"/>
  <c r="BE198"/>
  <c r="BE210"/>
  <c r="BE253"/>
  <c r="BE272"/>
  <c r="BE295"/>
  <c r="BE349"/>
  <c r="BE148"/>
  <c r="BE184"/>
  <c r="BE194"/>
  <c r="BE222"/>
  <c r="BE227"/>
  <c r="BE234"/>
  <c r="BE237"/>
  <c r="BE257"/>
  <c r="BE276"/>
  <c r="BE291"/>
  <c r="BE306"/>
  <c r="BE313"/>
  <c r="BE321"/>
  <c r="F35"/>
  <c i="1" r="BB95"/>
  <c i="3" r="F36"/>
  <c i="1" r="BC96"/>
  <c i="3" r="J34"/>
  <c i="1" r="AW96"/>
  <c i="2" r="F34"/>
  <c i="1" r="BA95"/>
  <c i="3" r="F35"/>
  <c i="1" r="BB96"/>
  <c i="3" r="F34"/>
  <c i="1" r="BA96"/>
  <c i="2" r="F37"/>
  <c i="1" r="BD95"/>
  <c i="2" r="F36"/>
  <c i="1" r="BC95"/>
  <c i="2" r="J34"/>
  <c i="1" r="AW95"/>
  <c i="3" r="F37"/>
  <c i="1" r="BD96"/>
  <c i="3" l="1" r="T121"/>
  <c r="T120"/>
  <c r="P121"/>
  <c r="P120"/>
  <c i="1" r="AU96"/>
  <c i="2" r="R128"/>
  <c r="R127"/>
  <c i="3" r="BK121"/>
  <c r="J121"/>
  <c r="J97"/>
  <c i="2" r="BK418"/>
  <c r="J418"/>
  <c r="J106"/>
  <c r="BK128"/>
  <c r="J128"/>
  <c r="J97"/>
  <c i="1" r="AU94"/>
  <c i="2" r="J33"/>
  <c i="1" r="AV95"/>
  <c r="AT95"/>
  <c i="2" r="F33"/>
  <c i="1" r="AZ95"/>
  <c r="BC94"/>
  <c r="AY94"/>
  <c i="3" r="J33"/>
  <c i="1" r="AV96"/>
  <c r="AT96"/>
  <c r="BD94"/>
  <c r="W33"/>
  <c r="BA94"/>
  <c r="AW94"/>
  <c r="AK30"/>
  <c r="BB94"/>
  <c r="W31"/>
  <c i="3" r="F33"/>
  <c i="1" r="AZ96"/>
  <c i="3" l="1" r="BK120"/>
  <c r="J120"/>
  <c r="J96"/>
  <c i="2" r="BK127"/>
  <c r="J127"/>
  <c r="J96"/>
  <c i="1" r="AZ94"/>
  <c r="W29"/>
  <c r="W32"/>
  <c r="AX94"/>
  <c r="W30"/>
  <c i="2" l="1" r="J30"/>
  <c i="1" r="AG95"/>
  <c i="3" r="J30"/>
  <c i="1" r="AG96"/>
  <c r="AV94"/>
  <c r="AK29"/>
  <c i="2" l="1" r="J39"/>
  <c i="3" r="J39"/>
  <c i="1" r="AN95"/>
  <c r="AN96"/>
  <c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<sst xmlns="http://schemas.openxmlformats.org/spreadsheetml/2006/main">
  <si>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</si>
  <si>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</si>
  <si>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</si>
  <si>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</si>
  <si>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</si>
  <si>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{246ae14b-f5e8-4505-aa02-33e7e297068d}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</si>
  <si>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</si>
  <si>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</si>
  <si>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</si>
  <si>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</si>
  <si>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</si>
  <si>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</si>
  <si>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</si>
  <si>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</si>
  <si>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039-23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</si>
  <si>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</si>
  <si>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</si>
  <si>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Zámek Břeclav - revitalizece nemovité kulturní památky</t>
  </si>
  <si>
    <t>KSO:</t>
  </si>
  <si>
    <t>822 2</t>
  </si>
  <si>
    <t>CC-CZ:</t>
  </si>
  <si>
    <t>2112</t>
  </si>
  <si>
    <t>Místo:</t>
  </si>
  <si>
    <t>Břeclav</t>
  </si>
  <si>
    <t>Datum:</t>
  </si>
  <si>
    <t>30. 7. 2024</t>
  </si>
  <si>
    <t>Zadavatel:</t>
  </si>
  <si>
    <t>IČ:</t>
  </si>
  <si>
    <t>Město Břeclav</t>
  </si>
  <si>
    <t>DIČ:</t>
  </si>
  <si>
    <t>Uchazeč:</t>
  </si>
  <si>
    <t>Vyplň údaj</t>
  </si>
  <si>
    <t>Projektant:</t>
  </si>
  <si>
    <t>Projekce dopravních staveb, s.r.o.</t>
  </si>
  <si>
    <t>True</t>
  </si>
  <si>
    <t>Zpracovatel:</t>
  </si>
  <si>
    <t>Ing. Bořek Zvědělík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</si>
  <si>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</si>
  <si>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</si>
  <si>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</si>
  <si>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</si>
  <si>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</si>
  <si>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</si>
  <si>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</si>
  <si>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</si>
  <si>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</si>
  <si>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</si>
  <si>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</si>
  <si>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</si>
  <si>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</si>
  <si>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</si>
  <si>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</si>
  <si>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</si>
  <si>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</si>
  <si>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</si>
  <si>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</si>
  <si>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</si>
  <si>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</si>
  <si>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</si>
  <si>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</si>
  <si>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</si>
  <si>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</si>
  <si>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</si>
  <si>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</si>
  <si>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</si>
  <si>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</si>
  <si>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</si>
  <si>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</si>
  <si>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</si>
  <si>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</si>
  <si>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</si>
  <si>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</si>
  <si>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</si>
  <si>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</si>
  <si>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</si>
  <si>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</si>
  <si>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</si>
  <si>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</si>
  <si>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</si>
  <si>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</si>
  <si>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</si>
  <si>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</si>
  <si>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</si>
  <si>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</si>
  <si>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Komunikace</t>
  </si>
  <si>
    <t>STA</t>
  </si>
  <si>
    <t>1</t>
  </si>
  <si>
    <t>{31d78c2f-9027-4578-b894-933006d761b6}</t>
  </si>
  <si>
    <t>2</t>
  </si>
  <si>
    <t>VRN</t>
  </si>
  <si>
    <t>Vedlejší rozpočtové náklady</t>
  </si>
  <si>
    <t>{4230dd81-0335-44de-b8d2-549b57e7f7e0}</t>
  </si>
  <si>
    <t>822 29 32</t>
  </si>
  <si>
    <t>KRYCÍ LIST SOUPISU PRACÍ</t>
  </si>
  <si>
    <t>Objekt:</t>
  </si>
  <si>
    <t>SO 02 - Komunikace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</si>
  <si>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</si>
  <si>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</si>
  <si>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</si>
  <si>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</si>
  <si>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</si>
  <si>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</si>
  <si>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</si>
  <si>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</si>
  <si>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</si>
  <si>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</si>
  <si>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</si>
  <si>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</si>
  <si>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</si>
  <si>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</si>
  <si>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</si>
  <si>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</si>
  <si>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</si>
  <si>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</si>
  <si>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</si>
  <si>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</si>
  <si>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</si>
  <si>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</si>
  <si>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</si>
  <si>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</si>
  <si>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</si>
  <si>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</si>
  <si>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</si>
  <si>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</si>
  <si>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</si>
  <si>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</si>
  <si>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</si>
  <si>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</si>
  <si>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</si>
  <si>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</si>
  <si>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112101102</t>
  </si>
  <si>
    <t>Odstranění stromů listnatých průměru kmene přes 300 do 500 mm</t>
  </si>
  <si>
    <t>kus</t>
  </si>
  <si>
    <t>CS ÚRS 2024 01</t>
  </si>
  <si>
    <t>4</t>
  </si>
  <si>
    <t>-1250203913</t>
  </si>
  <si>
    <t>PP</t>
  </si>
  <si>
    <t>Odstranění stromů s odřezáním kmene a s odvětvením listnatých, průměru kmene přes 300 do 500 mm</t>
  </si>
  <si>
    <t>Online PSC</t>
  </si>
  <si>
    <t>https://podminky.urs.cz/item/CS_URS_2024_01/112101102</t>
  </si>
  <si>
    <t>VV</t>
  </si>
  <si>
    <t>"kácení listnatých stromů průměr 300-500mm" 5</t>
  </si>
  <si>
    <t>112251102</t>
  </si>
  <si>
    <t>Odstranění pařezů průměru přes 300 do 500 mm</t>
  </si>
  <si>
    <t>-1500210824</t>
  </si>
  <si>
    <t>Odstranění pařezů strojně s jejich vykopáním nebo vytrháním průměru přes 300 do 500 mm</t>
  </si>
  <si>
    <t>https://podminky.urs.cz/item/CS_URS_2024_01/112251102</t>
  </si>
  <si>
    <t>5</t>
  </si>
  <si>
    <t>3</t>
  </si>
  <si>
    <t>113107142</t>
  </si>
  <si>
    <t>Odstranění podkladu živičného tl přes 50 do 100 mm ručně</t>
  </si>
  <si>
    <t>m2</t>
  </si>
  <si>
    <t>641918876</t>
  </si>
  <si>
    <t>Odstranění podkladů nebo krytů ručně s přemístěním hmot na skládku na vzdálenost do 3 m nebo s naložením na dopravní prostředek živičných, o tl. vrstvy přes 50 do 100 mm</t>
  </si>
  <si>
    <t>https://podminky.urs.cz/item/CS_URS_2024_01/113107142</t>
  </si>
  <si>
    <t>"odbourání asfaltového krytu ručně podél silniční obruby" 11,5</t>
  </si>
  <si>
    <t>113107164</t>
  </si>
  <si>
    <t>Odstranění podkladu z kameniva drceného tl přes 300 do 400 mm strojně pl přes 50 do 200 m2</t>
  </si>
  <si>
    <t>2126124361</t>
  </si>
  <si>
    <t>Odstranění podkladů nebo krytů strojně plochy jednotlivě přes 50 m2 do 200 m2 s přemístěním hmot na skládku na vzdálenost do 20 m nebo s naložením na dopravní prostředek z kameniva hrubého drceného, o tl. vrstvy přes 300 do 400 mm</t>
  </si>
  <si>
    <t>https://podminky.urs.cz/item/CS_URS_2024_01/113107164</t>
  </si>
  <si>
    <t>"odstranění konstrukčních vrstev pod asfaltem tl. 400mm" 137</t>
  </si>
  <si>
    <t>"odstranění konstrukčních vrstev pod betonem tl. 400mm" 42</t>
  </si>
  <si>
    <t>Součet</t>
  </si>
  <si>
    <t>113107165</t>
  </si>
  <si>
    <t>Odstranění podkladu z kameniva drceného tl přes 400 do 500 mm strojně pl přes 50 do 200 m2</t>
  </si>
  <si>
    <t>-1303286617</t>
  </si>
  <si>
    <t>Odstranění podkladů nebo krytů strojně plochy jednotlivě přes 50 m2 do 200 m2 s přemístěním hmot na skládku na vzdálenost do 20 m nebo s naložením na dopravní prostředek z kameniva hrubého drceného, o tl. vrstvy přes 400 do 500 mm</t>
  </si>
  <si>
    <t>https://podminky.urs.cz/item/CS_URS_2024_01/113107165</t>
  </si>
  <si>
    <t>"odstranění konstrukčních vrstev nezpevněné vozovky tl. 500mm" 45</t>
  </si>
  <si>
    <t>6</t>
  </si>
  <si>
    <t>113107183</t>
  </si>
  <si>
    <t>Odstranění podkladu živičného tl přes 100 do 150 mm strojně pl přes 50 do 200 m2</t>
  </si>
  <si>
    <t>310082005</t>
  </si>
  <si>
    <t>Odstranění podkladů nebo krytů strojně plochy jednotlivě přes 50 m2 do 200 m2 s přemístěním hmot na skládku na vzdálenost do 20 m nebo s naložením na dopravní prostředek živičných, o tl. vrstvy přes 100 do 150 mm</t>
  </si>
  <si>
    <t>https://podminky.urs.cz/item/CS_URS_2024_01/113107183</t>
  </si>
  <si>
    <t>"odstranění asfaltového krytu vozovky tl. 150 mm" 137</t>
  </si>
  <si>
    <t>7</t>
  </si>
  <si>
    <t>113107332</t>
  </si>
  <si>
    <t>Odstranění podkladu z betonu prostého tl přes 150 do 300 mm strojně pl do 50 m2</t>
  </si>
  <si>
    <t>1646812744</t>
  </si>
  <si>
    <t>Odstranění podkladů nebo krytů strojně plochy jednotlivě do 50 m2 s přemístěním hmot na skládku na vzdálenost do 3 m nebo s naložením na dopravní prostředek z betonu prostého, o tl. vrstvy přes 150 do 300 mm</t>
  </si>
  <si>
    <t>https://podminky.urs.cz/item/CS_URS_2024_01/113107332</t>
  </si>
  <si>
    <t>"odstranění plochy z betonu" 42</t>
  </si>
  <si>
    <t>8</t>
  </si>
  <si>
    <t>113202111</t>
  </si>
  <si>
    <t>Vytrhání obrub krajníků obrubníků stojatých</t>
  </si>
  <si>
    <t>m</t>
  </si>
  <si>
    <t>1206600725</t>
  </si>
  <si>
    <t>Vytrhání obrub s vybouráním lože, s přemístěním hmot na skládku na vzdálenost do 3 m nebo s naložením na dopravní prostředek z krajníků nebo obrubníků stojatých</t>
  </si>
  <si>
    <t>https://podminky.urs.cz/item/CS_URS_2024_01/113202111</t>
  </si>
  <si>
    <t>"vybourání silničníchh obrub" 23</t>
  </si>
  <si>
    <t>9</t>
  </si>
  <si>
    <t>122251105</t>
  </si>
  <si>
    <t>Odkopávky a prokopávky nezapažené v hornině třídy těžitelnosti I skupiny 3 objem do 1000 m3 strojně</t>
  </si>
  <si>
    <t>m3</t>
  </si>
  <si>
    <t>-1273564869</t>
  </si>
  <si>
    <t>Odkopávky a prokopávky nezapažené strojně v hornině třídy těžitelnosti I skupiny 3 přes 500 do 1 000 m3</t>
  </si>
  <si>
    <t>https://podminky.urs.cz/item/CS_URS_2024_01/122251105</t>
  </si>
  <si>
    <t>"odkop v místě vozovky" 460,7</t>
  </si>
  <si>
    <t>"odkop pro sanaci vozovky" 118</t>
  </si>
  <si>
    <t>10</t>
  </si>
  <si>
    <t>131251203</t>
  </si>
  <si>
    <t>Hloubení jam zapažených v hornině třídy těžitelnosti I skupiny 3 objem do 100 m3 strojně</t>
  </si>
  <si>
    <t>-1522654560</t>
  </si>
  <si>
    <t>Hloubení zapažených jam a zářezů strojně s urovnáním dna do předepsaného profilu a spádu v hornině třídy těžitelnosti I skupiny 3 přes 50 do 100 m3</t>
  </si>
  <si>
    <t>https://podminky.urs.cz/item/CS_URS_2024_01/131251203</t>
  </si>
  <si>
    <t>"výkop pro dešťové vpusti" 1,6*1,6*1,6*2</t>
  </si>
  <si>
    <t>"výkop rýhy pro přípojky DV" 26*1,6*1,2</t>
  </si>
  <si>
    <t>11</t>
  </si>
  <si>
    <t>132251101</t>
  </si>
  <si>
    <t>Hloubení rýh nezapažených š do 800 mm v hornině třídy těžitelnosti I skupiny 3 objem do 20 m3 strojně</t>
  </si>
  <si>
    <t>483015735</t>
  </si>
  <si>
    <t>Hloubení nezapažených rýh šířky do 800 mm strojně s urovnáním dna do předepsaného profilu a spádu v hornině třídy těžitelnosti I skupiny 3 do 20 m3</t>
  </si>
  <si>
    <t>https://podminky.urs.cz/item/CS_URS_2024_01/132251101</t>
  </si>
  <si>
    <t>"výkop pro drenáž" 69*0,4*0,5</t>
  </si>
  <si>
    <t>162201412</t>
  </si>
  <si>
    <t>Vodorovné přemístění kmenů stromů listnatých do 1 km D kmene přes 300 do 500 mm</t>
  </si>
  <si>
    <t>-376316632</t>
  </si>
  <si>
    <t>Vodorovné přemístění větví, kmenů nebo pařezů s naložením, složením a dopravou do 1000 m kmenů stromů listnatých, průměru přes 300 do 500 mm</t>
  </si>
  <si>
    <t>https://podminky.urs.cz/item/CS_URS_2024_01/162201412</t>
  </si>
  <si>
    <t>13</t>
  </si>
  <si>
    <t>162751117</t>
  </si>
  <si>
    <t>Vodorovné přemístění přes 9 000 do 10000 m výkopku/sypaniny z horniny třídy těžitelnosti I skupiny 1 až 3</t>
  </si>
  <si>
    <t>-739146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</si>
  <si>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</si>
  <si>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</si>
  <si>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"odkop vozovky" 460,7</t>
  </si>
  <si>
    <t>"odkop sanace" 118</t>
  </si>
  <si>
    <t>"výkop pro DV" 8,192</t>
  </si>
  <si>
    <t>"výkop rýhy přípojek DV" 49,92</t>
  </si>
  <si>
    <t>"výkop rýhy drenáže" 13,8</t>
  </si>
  <si>
    <t>"zpětný zásyp za obrubou" -27,6</t>
  </si>
  <si>
    <t>14</t>
  </si>
  <si>
    <t>171201231</t>
  </si>
  <si>
    <t>Poplatek za uložení zeminy a kamení na recyklační skládce (skládkovné) kód odpadu 17 05 04</t>
  </si>
  <si>
    <t>t</t>
  </si>
  <si>
    <t>1436493571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</si>
  <si>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</si>
  <si>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</si>
  <si>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623,012*1,8</t>
  </si>
  <si>
    <t>15</t>
  </si>
  <si>
    <t>171251201</t>
  </si>
  <si>
    <t>Uložení sypaniny na skládky nebo meziskládky</t>
  </si>
  <si>
    <t>764555493</t>
  </si>
  <si>
    <t>Uložení sypaniny na skládky nebo meziskládky bez hutnění s upravením uložené sypaniny do předepsaného tvaru</t>
  </si>
  <si>
    <t>https://podminky.urs.cz/item/CS_URS_2024_01/171251201</t>
  </si>
  <si>
    <t>623,012</t>
  </si>
  <si>
    <t>16</t>
  </si>
  <si>
    <t>174151101</t>
  </si>
  <si>
    <t>Zásyp jam, šachet rýh nebo kolem objektů sypaninou se zhutněním</t>
  </si>
  <si>
    <t>679268831</t>
  </si>
  <si>
    <t>Zásyp sypaninou z jakékoliv horniny strojně s uložením výkopku ve vrstvách se zhutněním jam, šachet, rýh nebo kolem objektů v těchto vykopávkách</t>
  </si>
  <si>
    <t>https://podminky.urs.cz/item/CS_URS_2024_01/174151101</t>
  </si>
  <si>
    <t>"zásyp DV štěrkodrtí ŠD 0/32" 2*3,4</t>
  </si>
  <si>
    <t>"zásyp přípojek DV štěrkodrtí ŠD 0/32" 26*1,3*1,2</t>
  </si>
  <si>
    <t>"zásyp drenáže drceným kamenivem 8/16" 13,8</t>
  </si>
  <si>
    <t>"zpětný zásyp zeminou za obrubou" 69*2*0,2</t>
  </si>
  <si>
    <t>17</t>
  </si>
  <si>
    <t>M</t>
  </si>
  <si>
    <t>58344171</t>
  </si>
  <si>
    <t>štěrkodrť frakce 0/32</t>
  </si>
  <si>
    <t>-1714519603</t>
  </si>
  <si>
    <t>"zásyp DV" 6,8*2</t>
  </si>
  <si>
    <t>"zásyp rýh přípojek DV" 35,88*2</t>
  </si>
  <si>
    <t>18</t>
  </si>
  <si>
    <t>58343872</t>
  </si>
  <si>
    <t>kamenivo drcené hrubé frakce 8/16</t>
  </si>
  <si>
    <t>-329279244</t>
  </si>
  <si>
    <t>"obsyp drenáže" 13,8*2</t>
  </si>
  <si>
    <t>19</t>
  </si>
  <si>
    <t>175111101</t>
  </si>
  <si>
    <t>Obsypání potrubí ručně sypaninou bez prohození, uloženou do 3 m</t>
  </si>
  <si>
    <t>-791378966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</si>
  <si>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</si>
  <si>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https://podminky.urs.cz/item/CS_URS_2024_01/175111101</t>
  </si>
  <si>
    <t>"obsypání přípojek DV" 26*0,2*1,2</t>
  </si>
  <si>
    <t>20</t>
  </si>
  <si>
    <t>58331351</t>
  </si>
  <si>
    <t>kamenivo těžené drobné frakce 0/4</t>
  </si>
  <si>
    <t>1601648546</t>
  </si>
  <si>
    <t>"lože přípojek DV" 26*0,1*1,2</t>
  </si>
  <si>
    <t>181411132</t>
  </si>
  <si>
    <t>Založení parkového trávníku výsevem pl do 1000 m2 ve svahu přes 1:5 do 1:2</t>
  </si>
  <si>
    <t>-1466421982</t>
  </si>
  <si>
    <t>Založení trávníku na půdě předem připravené plochy do 1000 m2 výsevem včetně utažení parkového na svahu přes 1:5 do 1:2</t>
  </si>
  <si>
    <t>https://podminky.urs.cz/item/CS_URS_2024_01/181411132</t>
  </si>
  <si>
    <t>"zatravnění za obrubou a svahu" 202</t>
  </si>
  <si>
    <t>22</t>
  </si>
  <si>
    <t>00572410</t>
  </si>
  <si>
    <t>osivo směs travní parková</t>
  </si>
  <si>
    <t>kg</t>
  </si>
  <si>
    <t>637232706</t>
  </si>
  <si>
    <t>202*0,045</t>
  </si>
  <si>
    <t>23</t>
  </si>
  <si>
    <t>10364101</t>
  </si>
  <si>
    <t>zemina pro terénní úpravy - ornice</t>
  </si>
  <si>
    <t>-566699593</t>
  </si>
  <si>
    <t>"ornice" 202*0,1*1,8</t>
  </si>
  <si>
    <t>24</t>
  </si>
  <si>
    <t>181951112</t>
  </si>
  <si>
    <t>Úprava pláně v hornině třídy těžitelnosti I skupiny 1 až 3 se zhutněním strojně</t>
  </si>
  <si>
    <t>-1656600745</t>
  </si>
  <si>
    <t>Úprava pláně vyrovnáním výškových rozdílů strojně v hornině třídy těžitelnosti I, skupiny 1 až 3 se zhutněním</t>
  </si>
  <si>
    <t>https://podminky.urs.cz/item/CS_URS_2024_01/181951112</t>
  </si>
  <si>
    <t>"úprava pláně vozovky" 472</t>
  </si>
  <si>
    <t>25</t>
  </si>
  <si>
    <t>182311123</t>
  </si>
  <si>
    <t>Rozprostření ornice ve svahu přes 1:5 tl vrstvy do 200 mm ručně</t>
  </si>
  <si>
    <t>-625417145</t>
  </si>
  <si>
    <t>Rozprostření a urovnání ornice ve svahu sklonu přes 1:5 ručně při souvislé ploše, tl. vrstvy do 200 mm</t>
  </si>
  <si>
    <t>https://podminky.urs.cz/item/CS_URS_2024_01/182311123</t>
  </si>
  <si>
    <t>"ohumusování za obrubou a svahu tl. 100 mm" 202</t>
  </si>
  <si>
    <t>Zakládání</t>
  </si>
  <si>
    <t>26</t>
  </si>
  <si>
    <t>211971121</t>
  </si>
  <si>
    <t>Zřízení opláštění žeber nebo trativodů geotextilií v rýze nebo zářezu sklonu přes 1:2 š do 2,5 m</t>
  </si>
  <si>
    <t>-2023260641</t>
  </si>
  <si>
    <t>Zřízení opláštění výplně z geotextilie odvodňovacích žeber nebo trativodů v rýze nebo zářezu se stěnami svislými nebo šikmými o sklonu přes 1:2 při rozvinuté šířce opláštění do 2,5 m</t>
  </si>
  <si>
    <t>https://podminky.urs.cz/item/CS_URS_2024_01/211971121</t>
  </si>
  <si>
    <t>"opláštění drenáže geotextílií" 69*1,8</t>
  </si>
  <si>
    <t>27</t>
  </si>
  <si>
    <t>69311081</t>
  </si>
  <si>
    <t>geotextilie netkaná separační, ochranná, filtrační, drenážní PES 300g/m2</t>
  </si>
  <si>
    <t>724691519</t>
  </si>
  <si>
    <t>124,2*1,1</t>
  </si>
  <si>
    <t>28</t>
  </si>
  <si>
    <t>212752101</t>
  </si>
  <si>
    <t>Trativod z drenážních trubek korugovaných PE-HD SN 4 perforace 360° včetně lože otevřený výkop DN 100 pro liniové stavby</t>
  </si>
  <si>
    <t>1580729608</t>
  </si>
  <si>
    <t>Trativody z drenážních trubek pro liniové stavby a komunikace se zřízením štěrkového lože pod trubky a s jejich obsypem v otevřeném výkopu trubka korugovaná sendvičová PE-HD SN 4 celoperforovaná 360° DN 100</t>
  </si>
  <si>
    <t>https://podminky.urs.cz/item/CS_URS_2024_01/212752101</t>
  </si>
  <si>
    <t>96</t>
  </si>
  <si>
    <t>29</t>
  </si>
  <si>
    <t>28611223</t>
  </si>
  <si>
    <t>trubka drenážní flexibilní celoperforovaná PVC-U SN 4 DN 100 pro meliorace, dočasné nebo odlehčovací drenáže</t>
  </si>
  <si>
    <t>441039410</t>
  </si>
  <si>
    <t>"drenážní trubka DN 100 SN 4" 69</t>
  </si>
  <si>
    <t>Vodorovné konstrukce</t>
  </si>
  <si>
    <t>30</t>
  </si>
  <si>
    <t>451572111</t>
  </si>
  <si>
    <t>Lože pod potrubí otevřený výkop z kameniva drobného těženého</t>
  </si>
  <si>
    <t>1860183358</t>
  </si>
  <si>
    <t>Lože pod potrubí, stoky a drobné objekty v otevřeném výkopu z kameniva drobného těženého 0 až 4 mm</t>
  </si>
  <si>
    <t>https://podminky.urs.cz/item/CS_URS_2024_01/451572111</t>
  </si>
  <si>
    <t>Komunikace pozemní</t>
  </si>
  <si>
    <t>31</t>
  </si>
  <si>
    <t>564861111</t>
  </si>
  <si>
    <t>Podklad ze štěrkodrtě ŠD plochy přes 100 m2 tl 200 mm</t>
  </si>
  <si>
    <t>-649198711</t>
  </si>
  <si>
    <t>Podklad ze štěrkodrti ŠD s rozprostřením a zhutněním plochy přes 100 m2, po zhutnění tl. 200 mm</t>
  </si>
  <si>
    <t>https://podminky.urs.cz/item/CS_URS_2024_01/564861111</t>
  </si>
  <si>
    <t>"podkladní vrstva vozovky ze štěrkodrti ŠDa 0/63 tl. 200 mm" 472</t>
  </si>
  <si>
    <t>"napojení nezpevněných komunikací za obrubou" 13</t>
  </si>
  <si>
    <t>32</t>
  </si>
  <si>
    <t>564871111</t>
  </si>
  <si>
    <t>Podklad ze štěrkodrtě ŠD plochy přes 100 m2 tl 250 mm</t>
  </si>
  <si>
    <t>-701220274</t>
  </si>
  <si>
    <t>Podklad ze štěrkodrti ŠD s rozprostřením a zhutněním plochy přes 100 m2, po zhutnění tl. 250 mm</t>
  </si>
  <si>
    <t>https://podminky.urs.cz/item/CS_URS_2024_01/564871111</t>
  </si>
  <si>
    <t>"sanace pláně vozovky ze štěrkodrti ŠD 0/63 tl. 250 mm" 472</t>
  </si>
  <si>
    <t>33</t>
  </si>
  <si>
    <t>567114131</t>
  </si>
  <si>
    <t>Podklad ze směsi stmelené cementem SC C 20/25 (PB I) tl 120 mm</t>
  </si>
  <si>
    <t>147452258</t>
  </si>
  <si>
    <t>Podklad ze směsi stmelené cementem SC bez dilatačních spár, s rozprostřením a zhutněním SC C 20/25 (PB I), po zhutnění tl. 120 mm</t>
  </si>
  <si>
    <t>https://podminky.urs.cz/item/CS_URS_2024_01/567114131</t>
  </si>
  <si>
    <t>"dobetonování podél silniční obruby" 11,5</t>
  </si>
  <si>
    <t>34</t>
  </si>
  <si>
    <t>567122114</t>
  </si>
  <si>
    <t>Podklad ze směsi stmelené cementem SC C 8/10 (KSC I) tl 150 mm</t>
  </si>
  <si>
    <t>416608646</t>
  </si>
  <si>
    <t>Podklad ze směsi stmelené cementem SC bez dilatačních spár, s rozprostřením a zhutněním SC C 8/10 (KSC I), po zhutnění tl. 150 mm</t>
  </si>
  <si>
    <t>https://podminky.urs.cz/item/CS_URS_2024_01/567122114</t>
  </si>
  <si>
    <t>"podkladní vrstva vozovky tl. 150mm" 405</t>
  </si>
  <si>
    <t>35</t>
  </si>
  <si>
    <t>573191111</t>
  </si>
  <si>
    <t>Postřik infiltrační kationaktivní emulzí v množství 1 kg/m2</t>
  </si>
  <si>
    <t>-580522475</t>
  </si>
  <si>
    <t>Postřik infiltrační kationaktivní emulzí v množství 1,00 kg/m2</t>
  </si>
  <si>
    <t>https://podminky.urs.cz/item/CS_URS_2024_01/573191111</t>
  </si>
  <si>
    <t>"infiltrační postřik 0,6kg/m2" 11,5</t>
  </si>
  <si>
    <t>36</t>
  </si>
  <si>
    <t>577154111R</t>
  </si>
  <si>
    <t>Asfaltový beton vrstva obrusná ACO 11+ (ABS) tř. I tl 60 mm š do 3 m z nemodifikovaného asfaltu</t>
  </si>
  <si>
    <t>-871208115</t>
  </si>
  <si>
    <t>Asfaltový beton vrstva obrusná ACO 11 (ABS) s rozprostřením a se zhutněním z nemodifikovaného asfaltu v pruhu šířky do 3 m tř. I (ACO 11+), po zhutnění tl. 60 mm</t>
  </si>
  <si>
    <t>"ruční pokládka asfaltobetonu ACO 11 podél silniční obruby" 11,5</t>
  </si>
  <si>
    <t>37</t>
  </si>
  <si>
    <t>591211111</t>
  </si>
  <si>
    <t>Kladení dlažby z kostek drobných z kamene do lože z kameniva těženého tl 50 mm</t>
  </si>
  <si>
    <t>-1424594376</t>
  </si>
  <si>
    <t>Kladení dlažby z kostek s provedením lože do tl. 50 mm, s vyplněním spár, s dvojím beraněním a se smetením přebytečného materiálu na krajnici drobných z kamene, do lože z kameniva těženého</t>
  </si>
  <si>
    <t>https://podminky.urs.cz/item/CS_URS_2024_01/591211111</t>
  </si>
  <si>
    <t>"kladení žulové kostky drobné 10x10x10 do vějířového vzoru" 405</t>
  </si>
  <si>
    <t>38</t>
  </si>
  <si>
    <t>58381007</t>
  </si>
  <si>
    <t>kostka štípaná dlažební žula drobná 8/10</t>
  </si>
  <si>
    <t>-787075311</t>
  </si>
  <si>
    <t>"kostka žulová štípaná drobná 8/10" 405*1,02</t>
  </si>
  <si>
    <t>Trubní vedení</t>
  </si>
  <si>
    <t>39</t>
  </si>
  <si>
    <t>837395121R</t>
  </si>
  <si>
    <t>Výsek a montáž kameninové odbočné tvarovky DN 400</t>
  </si>
  <si>
    <t>-327230437</t>
  </si>
  <si>
    <t>Výsek a montáž kameninové odbočné tvarovky na kameninovém potrubí DN 400</t>
  </si>
  <si>
    <t>"napojení přípojky DV z PVC DN 150 na stávající kameninovou kanalizaci DN 400 pomocí sedlové odbočky včetně materiálu" 1</t>
  </si>
  <si>
    <t>40</t>
  </si>
  <si>
    <t>871313123</t>
  </si>
  <si>
    <t>Montáž kanalizačního potrubí hladkého plnostěnného SN 12 z PVC-U DN 160</t>
  </si>
  <si>
    <t>-2120661530</t>
  </si>
  <si>
    <t>Montáž kanalizačního potrubí z tvrdého PVC-U hladkého plnostěnného tuhost SN 12 DN 160</t>
  </si>
  <si>
    <t>https://podminky.urs.cz/item/CS_URS_2024_01/871313123</t>
  </si>
  <si>
    <t xml:space="preserve">"přípojka dešťové vpusti  DN 160 SN 12" 27</t>
  </si>
  <si>
    <t>41</t>
  </si>
  <si>
    <t>28611261</t>
  </si>
  <si>
    <t>trubka kanalizační PVC-U plnostěnná jednovrstvá DN 160x6000mm SN12</t>
  </si>
  <si>
    <t>1442798075</t>
  </si>
  <si>
    <t>27*1,03 'Přepočtené koeficientem množství</t>
  </si>
  <si>
    <t>42</t>
  </si>
  <si>
    <t>877310310</t>
  </si>
  <si>
    <t>Montáž kolen na kanalizačním potrubí z PP nebo tvrdého PVC trub hladkých plnostěnných DN 150</t>
  </si>
  <si>
    <t>971568965</t>
  </si>
  <si>
    <t>Montáž tvarovek na kanalizačním plastovém potrubí z PP nebo PVC-U hladkého plnostěnného kolen, víček nebo hrdlových uzávěrů DN 150</t>
  </si>
  <si>
    <t>https://podminky.urs.cz/item/CS_URS_2024_01/877310310</t>
  </si>
  <si>
    <t>"tvarovky na přípojce DV" 1</t>
  </si>
  <si>
    <t>43</t>
  </si>
  <si>
    <t>28611361</t>
  </si>
  <si>
    <t>koleno kanalizační PVC KG 160x45°</t>
  </si>
  <si>
    <t>-2090523949</t>
  </si>
  <si>
    <t>44</t>
  </si>
  <si>
    <t>877310320</t>
  </si>
  <si>
    <t>Montáž odboček na kanalizačním potrubí z PP nebo tvrdého PVC trub hladkých plnostěnných DN 150</t>
  </si>
  <si>
    <t>-209518744</t>
  </si>
  <si>
    <t>Montáž tvarovek na kanalizačním plastovém potrubí z PP nebo PVC-U hladkého plnostěnného odboček DN 150</t>
  </si>
  <si>
    <t>https://podminky.urs.cz/item/CS_URS_2024_01/877310320</t>
  </si>
  <si>
    <t>45</t>
  </si>
  <si>
    <t>28612221</t>
  </si>
  <si>
    <t>odbočka kanalizační plastová PVC KG DN 160x160/45° SN12/16</t>
  </si>
  <si>
    <t>-1387200467</t>
  </si>
  <si>
    <t>46</t>
  </si>
  <si>
    <t>895941342</t>
  </si>
  <si>
    <t>Osazení vpusti uliční DN 500 z betonových dílců dno nízké s kalištěm</t>
  </si>
  <si>
    <t>1946706796</t>
  </si>
  <si>
    <t>Osazení vpusti uliční z betonových dílců DN 500 dno nízké s kalištěm</t>
  </si>
  <si>
    <t>https://podminky.urs.cz/item/CS_URS_2024_01/895941342</t>
  </si>
  <si>
    <t>47</t>
  </si>
  <si>
    <t>59224469</t>
  </si>
  <si>
    <t>vpusť uliční DN 500 kaliště nízké 500/225x65mm</t>
  </si>
  <si>
    <t>-801280759</t>
  </si>
  <si>
    <t>48</t>
  </si>
  <si>
    <t>895941351</t>
  </si>
  <si>
    <t>Osazení vpusti uliční DN 500 z betonových dílců skruž horní pro čtvercovou vtokovou mříž</t>
  </si>
  <si>
    <t>553264600</t>
  </si>
  <si>
    <t>Osazení vpusti uliční z betonových dílců DN 500 skruž horní pro čtvercovou vtokovou mříž</t>
  </si>
  <si>
    <t>https://podminky.urs.cz/item/CS_URS_2024_01/895941351</t>
  </si>
  <si>
    <t>49</t>
  </si>
  <si>
    <t>59224460</t>
  </si>
  <si>
    <t>vpusť uliční DN 500 betonová 500x190x65mm čtvercový poklop</t>
  </si>
  <si>
    <t>-1090107735</t>
  </si>
  <si>
    <t>50</t>
  </si>
  <si>
    <t>895941361</t>
  </si>
  <si>
    <t>Osazení vpusti uliční DN 500 z betonových dílců skruž středová 290 mm</t>
  </si>
  <si>
    <t>1444355113</t>
  </si>
  <si>
    <t>Osazení vpusti uliční z betonových dílců DN 500 skruž středová 290 mm</t>
  </si>
  <si>
    <t>https://podminky.urs.cz/item/CS_URS_2024_01/895941361</t>
  </si>
  <si>
    <t>51</t>
  </si>
  <si>
    <t>59224461</t>
  </si>
  <si>
    <t>vpusť uliční DN 500 skruž průběžná nízká betonová 500/290x65mm</t>
  </si>
  <si>
    <t>334723377</t>
  </si>
  <si>
    <t>52</t>
  </si>
  <si>
    <t>895941367</t>
  </si>
  <si>
    <t>Osazení vpusti uliční DN 500 z betonových dílců skruž se zápachovou uzávěrkou</t>
  </si>
  <si>
    <t>-810564465</t>
  </si>
  <si>
    <t>Osazení vpusti uliční z betonových dílců DN 500 skruž průběžná se zápachovou uzávěrkou</t>
  </si>
  <si>
    <t>https://podminky.urs.cz/item/CS_URS_2024_01/895941367</t>
  </si>
  <si>
    <t>53</t>
  </si>
  <si>
    <t>59224467</t>
  </si>
  <si>
    <t>vpusť uliční DN 500 skruž průběžná 500/590x65mm betonová se zápachovou uzávěrkou 150mm PVC</t>
  </si>
  <si>
    <t>1327618724</t>
  </si>
  <si>
    <t>54</t>
  </si>
  <si>
    <t>899204112</t>
  </si>
  <si>
    <t>Osazení mříží litinových včetně rámů a košů na bahno pro třídu zatížení D400, E600</t>
  </si>
  <si>
    <t>-785267803</t>
  </si>
  <si>
    <t>https://podminky.urs.cz/item/CS_URS_2024_01/899204112</t>
  </si>
  <si>
    <t>55</t>
  </si>
  <si>
    <t>59224481</t>
  </si>
  <si>
    <t>mříž vtoková s rámem pro uliční vpusť 500x500, zatížení 40 tun</t>
  </si>
  <si>
    <t>-1973969706</t>
  </si>
  <si>
    <t>Ostatní konstrukce a práce, bourání</t>
  </si>
  <si>
    <t>56</t>
  </si>
  <si>
    <t>916131213</t>
  </si>
  <si>
    <t>Osazení silničního obrubníku betonového stojatého s boční opěrou do lože z betonu prostého</t>
  </si>
  <si>
    <t>-20530924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</si>
  <si>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</si>
  <si>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https://podminky.urs.cz/item/CS_URS_2024_01/916131213</t>
  </si>
  <si>
    <t>"osazení silničního obrubníku do lože z betonu C 20/25 XF3" 24</t>
  </si>
  <si>
    <t>57</t>
  </si>
  <si>
    <t>59217029</t>
  </si>
  <si>
    <t>obrubník silniční betonový nájezdový 1000x150x150mm</t>
  </si>
  <si>
    <t>-804535030</t>
  </si>
  <si>
    <t>"silniční obrubník nájezdový, 2% ztratné" 14*1.02</t>
  </si>
  <si>
    <t>58</t>
  </si>
  <si>
    <t>59217030</t>
  </si>
  <si>
    <t>obrubník silniční betonový přechodový 1000x150x150-250mm</t>
  </si>
  <si>
    <t>1852657490</t>
  </si>
  <si>
    <t>"silniční obrubník přechodový" 2</t>
  </si>
  <si>
    <t>59</t>
  </si>
  <si>
    <t>59217031</t>
  </si>
  <si>
    <t>obrubník silniční betonový 1000x150x250mm</t>
  </si>
  <si>
    <t>1177344751</t>
  </si>
  <si>
    <t>"silniční obrubník stojatý, 2% ztatné" 8*1.02</t>
  </si>
  <si>
    <t>60</t>
  </si>
  <si>
    <t>916241213</t>
  </si>
  <si>
    <t>Osazení obrubníku kamenného stojatého s boční opěrou do lože z betonu prostého</t>
  </si>
  <si>
    <t>-1393705563</t>
  </si>
  <si>
    <t>Osazení obrubníku kamenného se zřízením lože, s vyplněním a zatřením spár cementovou maltou stojatého s boční opěrou z betonu prostého, do lože z betonu prostého</t>
  </si>
  <si>
    <t>https://podminky.urs.cz/item/CS_URS_2024_01/916241213</t>
  </si>
  <si>
    <t xml:space="preserve">"osazení žulové štípané obruby 40x20x10  do lože z betonu C20/25 XF3" 148</t>
  </si>
  <si>
    <t>61</t>
  </si>
  <si>
    <t>58380374R</t>
  </si>
  <si>
    <t>obrubník kamenný žulový přímý štípaný 400x200x100mm</t>
  </si>
  <si>
    <t>91630850</t>
  </si>
  <si>
    <t>"žulový obrubník štípaný 400x200x100, ztratné 2%" 148*1,02</t>
  </si>
  <si>
    <t>62</t>
  </si>
  <si>
    <t>919732221</t>
  </si>
  <si>
    <t>Styčná spára napojení nového živičného povrchu na stávající za tepla š 15 mm hl 25 mm bez prořezání</t>
  </si>
  <si>
    <t>714763741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</si>
  <si>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</si>
  <si>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https://podminky.urs.cz/item/CS_URS_2024_01/919732221</t>
  </si>
  <si>
    <t>"spára mezi novým a starým asf krytem" 24</t>
  </si>
  <si>
    <t>63</t>
  </si>
  <si>
    <t>919735113</t>
  </si>
  <si>
    <t>Řezání stávajícího živičného krytu hl přes 100 do 150 mm</t>
  </si>
  <si>
    <t>-957811260</t>
  </si>
  <si>
    <t>Řezání stávajícího živičného krytu nebo podkladu hloubky přes 100 do 150 mm</t>
  </si>
  <si>
    <t>https://podminky.urs.cz/item/CS_URS_2024_01/919735113</t>
  </si>
  <si>
    <t>"řezání asfaltového krytu hloubky 150 mm" 24</t>
  </si>
  <si>
    <t>997</t>
  </si>
  <si>
    <t>Přesun sutě</t>
  </si>
  <si>
    <t>64</t>
  </si>
  <si>
    <t>997211511</t>
  </si>
  <si>
    <t>Vodorovná doprava suti po suchu na vzdálenost do 1 km</t>
  </si>
  <si>
    <t>949026779</t>
  </si>
  <si>
    <t>Vodorovná doprava suti nebo vybouraných hmot suti se složením a hrubým urovnáním, na vzdálenost do 1 km</t>
  </si>
  <si>
    <t>https://podminky.urs.cz/item/CS_URS_2024_01/997211511</t>
  </si>
  <si>
    <t>"Beton"</t>
  </si>
  <si>
    <t>"silniční obruba" 23*0.205</t>
  </si>
  <si>
    <t>"betonová plocha" 42*0,2*2,2</t>
  </si>
  <si>
    <t>Mezisoučet</t>
  </si>
  <si>
    <t>"Kamenivo"</t>
  </si>
  <si>
    <t>"podkladní vrstvy pod asf a betonem" 179*0,4*2</t>
  </si>
  <si>
    <t>"podkladní vrstvy nezpevněné vozovky" 45*0,5*2</t>
  </si>
  <si>
    <t>"Asfalt"</t>
  </si>
  <si>
    <t>"asfaltový kryt vozovky" 137*0,10*2,4</t>
  </si>
  <si>
    <t>"asfaltový kryt podél obruby" 11,5*0,10*2,4</t>
  </si>
  <si>
    <t>65</t>
  </si>
  <si>
    <t>997211519</t>
  </si>
  <si>
    <t>Příplatek ZKD 1 km u vodorovné dopravy suti</t>
  </si>
  <si>
    <t>995562988</t>
  </si>
  <si>
    <t>Vodorovná doprava suti nebo vybouraných hmot suti se složením a hrubým urovnáním, na vzdálenost Příplatek k ceně za každý další započatý 1 km přes 1 km</t>
  </si>
  <si>
    <t>https://podminky.urs.cz/item/CS_URS_2024_01/997211519</t>
  </si>
  <si>
    <t>"dslší 9 km" 247,035*9</t>
  </si>
  <si>
    <t>66</t>
  </si>
  <si>
    <t>997221861</t>
  </si>
  <si>
    <t>Poplatek za uložení na recyklační skládce (skládkovné) stavebního odpadu z prostého betonu pod kódem 17 01 01</t>
  </si>
  <si>
    <t>909730701</t>
  </si>
  <si>
    <t>Poplatek za uložení stavebního odpadu na recyklační skládce (skládkovné) z prostého betonu zatříděného do Katalogu odpadů pod kódem 17 01 01</t>
  </si>
  <si>
    <t>https://podminky.urs.cz/item/CS_URS_2024_01/997221861</t>
  </si>
  <si>
    <t>23,195</t>
  </si>
  <si>
    <t>67</t>
  </si>
  <si>
    <t>997221873</t>
  </si>
  <si>
    <t>Poplatek za uložení na recyklační skládce (skládkovné) stavebního odpadu zeminy a kamení zatříděného do Katalogu odpadů pod kódem 17 05 04</t>
  </si>
  <si>
    <t>298812595</t>
  </si>
  <si>
    <t>https://podminky.urs.cz/item/CS_URS_2024_01/997221873</t>
  </si>
  <si>
    <t>188,2</t>
  </si>
  <si>
    <t>68</t>
  </si>
  <si>
    <t>997221875</t>
  </si>
  <si>
    <t>Poplatek za uložení na recyklační skládce (skládkovné) stavebního odpadu asfaltového bez obsahu dehtu zatříděného do Katalogu odpadů pod kódem 17 03 02</t>
  </si>
  <si>
    <t>1866546389</t>
  </si>
  <si>
    <t>Poplatek za uložení stavebního odpadu na recyklační skládce (skládkovné) asfaltového bez obsahu dehtu zatříděného do Katalogu odpadů pod kódem 17 03 02</t>
  </si>
  <si>
    <t>https://podminky.urs.cz/item/CS_URS_2024_01/997221875</t>
  </si>
  <si>
    <t>35,64</t>
  </si>
  <si>
    <t>998</t>
  </si>
  <si>
    <t>Přesun hmot</t>
  </si>
  <si>
    <t>69</t>
  </si>
  <si>
    <t>998223011</t>
  </si>
  <si>
    <t>Přesun hmot pro pozemní komunikace s krytem dlážděným</t>
  </si>
  <si>
    <t>1748135459</t>
  </si>
  <si>
    <t>Přesun hmot pro pozemní komunikace s krytem dlážděným dopravní vzdálenost do 200 m jakékoliv délky objektu</t>
  </si>
  <si>
    <t>https://podminky.urs.cz/item/CS_URS_2024_01/998223011</t>
  </si>
  <si>
    <t>Práce a dodávky M</t>
  </si>
  <si>
    <t>46-M</t>
  </si>
  <si>
    <t>Zemní práce při extr.mont.pracích</t>
  </si>
  <si>
    <t>70</t>
  </si>
  <si>
    <t>460161222</t>
  </si>
  <si>
    <t>Hloubení kabelových rýh ručně š 50 cm hl 30 cm v hornině tř I skupiny 3</t>
  </si>
  <si>
    <t>-1691128636</t>
  </si>
  <si>
    <t>Hloubení zapažených i nezapažených kabelových rýh ručně včetně urovnání dna s přemístěním výkopku do vzdálenosti 3 m od okraje jámy nebo s naložením na dopravní prostředek šířky 50 cm hloubky 30 cm v hornině třídy těžitelnosti I skupiny 3</t>
  </si>
  <si>
    <t>https://podminky.urs.cz/item/CS_URS_2024_01/460161222</t>
  </si>
  <si>
    <t>"ruční výkop rýhy stávajícího kabelu v místě položení chráničky" 16</t>
  </si>
  <si>
    <t>71</t>
  </si>
  <si>
    <t>460431232</t>
  </si>
  <si>
    <t>Zásyp kabelových rýh ručně se zhutněním š 50 cm hl 30 cm z horniny tř I skupiny 3</t>
  </si>
  <si>
    <t>-418854467</t>
  </si>
  <si>
    <t>Zásyp kabelových rýh ručně s přemístění sypaniny ze vzdálenosti do 10 m, s uložením výkopku ve vrstvách včetně zhutnění a úpravy povrchu šířky 50 cm hloubky 30 cm z horniny třídy těžitelnosti I skupiny 3</t>
  </si>
  <si>
    <t>https://podminky.urs.cz/item/CS_URS_2024_01/460431232</t>
  </si>
  <si>
    <t>"ruční zásyp rýhy" 16</t>
  </si>
  <si>
    <t>72</t>
  </si>
  <si>
    <t>460661112</t>
  </si>
  <si>
    <t>Kabelové lože z písku pro kabely nn bez zakrytí š lože přes 35 do 50 cm</t>
  </si>
  <si>
    <t>1740138917</t>
  </si>
  <si>
    <t>Kabelové lože z písku včetně podsypu, zhutnění a urovnání povrchu pro kabely nn bez zakrytí, šířky přes 35 do 50 cm</t>
  </si>
  <si>
    <t>https://podminky.urs.cz/item/CS_URS_2024_01/460661112</t>
  </si>
  <si>
    <t>"kabelové lože z písku" 16</t>
  </si>
  <si>
    <t>73</t>
  </si>
  <si>
    <t>460791114</t>
  </si>
  <si>
    <t>Montáž trubek ochranných plastových uložených volně do rýhy tuhých D přes 90 do 110 mm</t>
  </si>
  <si>
    <t>1506813939</t>
  </si>
  <si>
    <t>Montáž trubek ochranných uložených volně do rýhy plastových tuhých, vnitřního průměru přes 90 do 110 mm</t>
  </si>
  <si>
    <t>https://podminky.urs.cz/item/CS_URS_2024_01/460791114</t>
  </si>
  <si>
    <t>"pokládka půlené chráničky na kabel egd" 16</t>
  </si>
  <si>
    <t>74</t>
  </si>
  <si>
    <t>34571098</t>
  </si>
  <si>
    <t>trubka elektroinstalační dělená (chránička) D 100/110mm, HDPE</t>
  </si>
  <si>
    <t>256</t>
  </si>
  <si>
    <t>154182674</t>
  </si>
  <si>
    <t>"dělená chránička" 16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</si>
  <si>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</si>
  <si>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</si>
  <si>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</si>
  <si>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</si>
  <si>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</si>
  <si>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</si>
  <si>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011414000</t>
  </si>
  <si>
    <t>Průzkum výskytu odpadu</t>
  </si>
  <si>
    <t>…</t>
  </si>
  <si>
    <t>CS ÚRS 2020 01</t>
  </si>
  <si>
    <t>1024</t>
  </si>
  <si>
    <t>-885955050</t>
  </si>
  <si>
    <t>012103000</t>
  </si>
  <si>
    <t>Geodetické práce před výstavbou</t>
  </si>
  <si>
    <t>1201091561</t>
  </si>
  <si>
    <t>"vytyčení stavby, inž. sítí" 1</t>
  </si>
  <si>
    <t>012303000</t>
  </si>
  <si>
    <t>Geodetické práce po výstavbě</t>
  </si>
  <si>
    <t>-853364386</t>
  </si>
  <si>
    <t>"zaměření stutečného provedení" 1</t>
  </si>
  <si>
    <t>013254000</t>
  </si>
  <si>
    <t>Dokumentace skutečného provedení stavby</t>
  </si>
  <si>
    <t>267806935</t>
  </si>
  <si>
    <t>"Dokumentace skutečního provedení stavby" 1</t>
  </si>
  <si>
    <t>VRN3</t>
  </si>
  <si>
    <t>Zařízení staveniště</t>
  </si>
  <si>
    <t>032002000</t>
  </si>
  <si>
    <t>Vybavení staveniště</t>
  </si>
  <si>
    <t>1098426930</t>
  </si>
  <si>
    <t>"zřízení staveniště" 1</t>
  </si>
  <si>
    <t>034303000</t>
  </si>
  <si>
    <t>Dopravní značení na staveništi</t>
  </si>
  <si>
    <t>1375363413</t>
  </si>
  <si>
    <t>"přechodné dopravní značení vč. projednání a stanovení" 1</t>
  </si>
  <si>
    <t>039002000</t>
  </si>
  <si>
    <t>Zrušení zařízení staveniště</t>
  </si>
  <si>
    <t>-423314848</t>
  </si>
  <si>
    <t>VRN4</t>
  </si>
  <si>
    <t>Inženýrská činnost</t>
  </si>
  <si>
    <t>043194000</t>
  </si>
  <si>
    <t>Ostatní zkoušky</t>
  </si>
  <si>
    <t>1817187067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</si>
</sst>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2101102" TargetMode="External" /><Relationship Id="rId2" Type="http://schemas.openxmlformats.org/officeDocument/2006/relationships/hyperlink" Target="https://podminky.urs.cz/item/CS_URS_2024_01/112251102" TargetMode="External" /><Relationship Id="rId3" Type="http://schemas.openxmlformats.org/officeDocument/2006/relationships/hyperlink" Target="https://podminky.urs.cz/item/CS_URS_2024_01/113107142" TargetMode="External" /><Relationship Id="rId4" Type="http://schemas.openxmlformats.org/officeDocument/2006/relationships/hyperlink" Target="https://podminky.urs.cz/item/CS_URS_2024_01/113107164" TargetMode="External" /><Relationship Id="rId5" Type="http://schemas.openxmlformats.org/officeDocument/2006/relationships/hyperlink" Target="https://podminky.urs.cz/item/CS_URS_2024_01/113107165" TargetMode="External" /><Relationship Id="rId6" Type="http://schemas.openxmlformats.org/officeDocument/2006/relationships/hyperlink" Target="https://podminky.urs.cz/item/CS_URS_2024_01/113107183" TargetMode="External" /><Relationship Id="rId7" Type="http://schemas.openxmlformats.org/officeDocument/2006/relationships/hyperlink" Target="https://podminky.urs.cz/item/CS_URS_2024_01/113107332" TargetMode="External" /><Relationship Id="rId8" Type="http://schemas.openxmlformats.org/officeDocument/2006/relationships/hyperlink" Target="https://podminky.urs.cz/item/CS_URS_2024_01/113202111" TargetMode="External" /><Relationship Id="rId9" Type="http://schemas.openxmlformats.org/officeDocument/2006/relationships/hyperlink" Target="https://podminky.urs.cz/item/CS_URS_2024_01/122251105" TargetMode="External" /><Relationship Id="rId10" Type="http://schemas.openxmlformats.org/officeDocument/2006/relationships/hyperlink" Target="https://podminky.urs.cz/item/CS_URS_2024_01/131251203" TargetMode="External" /><Relationship Id="rId11" Type="http://schemas.openxmlformats.org/officeDocument/2006/relationships/hyperlink" Target="https://podminky.urs.cz/item/CS_URS_2024_01/132251101" TargetMode="External" /><Relationship Id="rId12" Type="http://schemas.openxmlformats.org/officeDocument/2006/relationships/hyperlink" Target="https://podminky.urs.cz/item/CS_URS_2024_01/162201412" TargetMode="External" /><Relationship Id="rId13" Type="http://schemas.openxmlformats.org/officeDocument/2006/relationships/hyperlink" Target="https://podminky.urs.cz/item/CS_URS_2024_01/162751117" TargetMode="External" /><Relationship Id="rId14" Type="http://schemas.openxmlformats.org/officeDocument/2006/relationships/hyperlink" Target="https://podminky.urs.cz/item/CS_URS_2024_01/171201231" TargetMode="External" /><Relationship Id="rId15" Type="http://schemas.openxmlformats.org/officeDocument/2006/relationships/hyperlink" Target="https://podminky.urs.cz/item/CS_URS_2024_01/171251201" TargetMode="External" /><Relationship Id="rId16" Type="http://schemas.openxmlformats.org/officeDocument/2006/relationships/hyperlink" Target="https://podminky.urs.cz/item/CS_URS_2024_01/174151101" TargetMode="External" /><Relationship Id="rId17" Type="http://schemas.openxmlformats.org/officeDocument/2006/relationships/hyperlink" Target="https://podminky.urs.cz/item/CS_URS_2024_01/175111101" TargetMode="External" /><Relationship Id="rId18" Type="http://schemas.openxmlformats.org/officeDocument/2006/relationships/hyperlink" Target="https://podminky.urs.cz/item/CS_URS_2024_01/181411132" TargetMode="External" /><Relationship Id="rId19" Type="http://schemas.openxmlformats.org/officeDocument/2006/relationships/hyperlink" Target="https://podminky.urs.cz/item/CS_URS_2024_01/181951112" TargetMode="External" /><Relationship Id="rId20" Type="http://schemas.openxmlformats.org/officeDocument/2006/relationships/hyperlink" Target="https://podminky.urs.cz/item/CS_URS_2024_01/182311123" TargetMode="External" /><Relationship Id="rId21" Type="http://schemas.openxmlformats.org/officeDocument/2006/relationships/hyperlink" Target="https://podminky.urs.cz/item/CS_URS_2024_01/211971121" TargetMode="External" /><Relationship Id="rId22" Type="http://schemas.openxmlformats.org/officeDocument/2006/relationships/hyperlink" Target="https://podminky.urs.cz/item/CS_URS_2024_01/212752101" TargetMode="External" /><Relationship Id="rId23" Type="http://schemas.openxmlformats.org/officeDocument/2006/relationships/hyperlink" Target="https://podminky.urs.cz/item/CS_URS_2024_01/451572111" TargetMode="External" /><Relationship Id="rId24" Type="http://schemas.openxmlformats.org/officeDocument/2006/relationships/hyperlink" Target="https://podminky.urs.cz/item/CS_URS_2024_01/564861111" TargetMode="External" /><Relationship Id="rId25" Type="http://schemas.openxmlformats.org/officeDocument/2006/relationships/hyperlink" Target="https://podminky.urs.cz/item/CS_URS_2024_01/564871111" TargetMode="External" /><Relationship Id="rId26" Type="http://schemas.openxmlformats.org/officeDocument/2006/relationships/hyperlink" Target="https://podminky.urs.cz/item/CS_URS_2024_01/567114131" TargetMode="External" /><Relationship Id="rId27" Type="http://schemas.openxmlformats.org/officeDocument/2006/relationships/hyperlink" Target="https://podminky.urs.cz/item/CS_URS_2024_01/567122114" TargetMode="External" /><Relationship Id="rId28" Type="http://schemas.openxmlformats.org/officeDocument/2006/relationships/hyperlink" Target="https://podminky.urs.cz/item/CS_URS_2024_01/573191111" TargetMode="External" /><Relationship Id="rId29" Type="http://schemas.openxmlformats.org/officeDocument/2006/relationships/hyperlink" Target="https://podminky.urs.cz/item/CS_URS_2024_01/591211111" TargetMode="External" /><Relationship Id="rId30" Type="http://schemas.openxmlformats.org/officeDocument/2006/relationships/hyperlink" Target="https://podminky.urs.cz/item/CS_URS_2024_01/871313123" TargetMode="External" /><Relationship Id="rId31" Type="http://schemas.openxmlformats.org/officeDocument/2006/relationships/hyperlink" Target="https://podminky.urs.cz/item/CS_URS_2024_01/877310310" TargetMode="External" /><Relationship Id="rId32" Type="http://schemas.openxmlformats.org/officeDocument/2006/relationships/hyperlink" Target="https://podminky.urs.cz/item/CS_URS_2024_01/877310320" TargetMode="External" /><Relationship Id="rId33" Type="http://schemas.openxmlformats.org/officeDocument/2006/relationships/hyperlink" Target="https://podminky.urs.cz/item/CS_URS_2024_01/895941342" TargetMode="External" /><Relationship Id="rId34" Type="http://schemas.openxmlformats.org/officeDocument/2006/relationships/hyperlink" Target="https://podminky.urs.cz/item/CS_URS_2024_01/895941351" TargetMode="External" /><Relationship Id="rId35" Type="http://schemas.openxmlformats.org/officeDocument/2006/relationships/hyperlink" Target="https://podminky.urs.cz/item/CS_URS_2024_01/895941361" TargetMode="External" /><Relationship Id="rId36" Type="http://schemas.openxmlformats.org/officeDocument/2006/relationships/hyperlink" Target="https://podminky.urs.cz/item/CS_URS_2024_01/895941367" TargetMode="External" /><Relationship Id="rId37" Type="http://schemas.openxmlformats.org/officeDocument/2006/relationships/hyperlink" Target="https://podminky.urs.cz/item/CS_URS_2024_01/899204112" TargetMode="External" /><Relationship Id="rId38" Type="http://schemas.openxmlformats.org/officeDocument/2006/relationships/hyperlink" Target="https://podminky.urs.cz/item/CS_URS_2024_01/916131213" TargetMode="External" /><Relationship Id="rId39" Type="http://schemas.openxmlformats.org/officeDocument/2006/relationships/hyperlink" Target="https://podminky.urs.cz/item/CS_URS_2024_01/916241213" TargetMode="External" /><Relationship Id="rId40" Type="http://schemas.openxmlformats.org/officeDocument/2006/relationships/hyperlink" Target="https://podminky.urs.cz/item/CS_URS_2024_01/919732221" TargetMode="External" /><Relationship Id="rId41" Type="http://schemas.openxmlformats.org/officeDocument/2006/relationships/hyperlink" Target="https://podminky.urs.cz/item/CS_URS_2024_01/919735113" TargetMode="External" /><Relationship Id="rId42" Type="http://schemas.openxmlformats.org/officeDocument/2006/relationships/hyperlink" Target="https://podminky.urs.cz/item/CS_URS_2024_01/997211511" TargetMode="External" /><Relationship Id="rId43" Type="http://schemas.openxmlformats.org/officeDocument/2006/relationships/hyperlink" Target="https://podminky.urs.cz/item/CS_URS_2024_01/997211519" TargetMode="External" /><Relationship Id="rId44" Type="http://schemas.openxmlformats.org/officeDocument/2006/relationships/hyperlink" Target="https://podminky.urs.cz/item/CS_URS_2024_01/997221861" TargetMode="External" /><Relationship Id="rId45" Type="http://schemas.openxmlformats.org/officeDocument/2006/relationships/hyperlink" Target="https://podminky.urs.cz/item/CS_URS_2024_01/997221873" TargetMode="External" /><Relationship Id="rId46" Type="http://schemas.openxmlformats.org/officeDocument/2006/relationships/hyperlink" Target="https://podminky.urs.cz/item/CS_URS_2024_01/997221875" TargetMode="External" /><Relationship Id="rId47" Type="http://schemas.openxmlformats.org/officeDocument/2006/relationships/hyperlink" Target="https://podminky.urs.cz/item/CS_URS_2024_01/998223011" TargetMode="External" /><Relationship Id="rId48" Type="http://schemas.openxmlformats.org/officeDocument/2006/relationships/hyperlink" Target="https://podminky.urs.cz/item/CS_URS_2024_01/460161222" TargetMode="External" /><Relationship Id="rId49" Type="http://schemas.openxmlformats.org/officeDocument/2006/relationships/hyperlink" Target="https://podminky.urs.cz/item/CS_URS_2024_01/460431232" TargetMode="External" /><Relationship Id="rId50" Type="http://schemas.openxmlformats.org/officeDocument/2006/relationships/hyperlink" Target="https://podminky.urs.cz/item/CS_URS_2024_01/460661112" TargetMode="External" /><Relationship Id="rId51" Type="http://schemas.openxmlformats.org/officeDocument/2006/relationships/hyperlink" Target="https://podminky.urs.cz/item/CS_URS_2024_01/460791114" TargetMode="External" /><Relationship Id="rId5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039-23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Zámek Břeclav - revitalizece nemovité kulturní památky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Břeclav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30. 7. 2024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26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Břeclav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Projekce dopravních staveb, s.r.o.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Ing. Bořek Zvědělík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19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02 - Komunikace'!J30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'SO 02 - Komunikace'!P127</f>
        <v>0</v>
      </c>
      <c r="AV95" s="129">
        <f>'SO 02 - Komunikace'!J33</f>
        <v>0</v>
      </c>
      <c r="AW95" s="129">
        <f>'SO 02 - Komunikace'!J34</f>
        <v>0</v>
      </c>
      <c r="AX95" s="129">
        <f>'SO 02 - Komunikace'!J35</f>
        <v>0</v>
      </c>
      <c r="AY95" s="129">
        <f>'SO 02 - Komunikace'!J36</f>
        <v>0</v>
      </c>
      <c r="AZ95" s="129">
        <f>'SO 02 - Komunikace'!F33</f>
        <v>0</v>
      </c>
      <c r="BA95" s="129">
        <f>'SO 02 - Komunikace'!F34</f>
        <v>0</v>
      </c>
      <c r="BB95" s="129">
        <f>'SO 02 - Komunikace'!F35</f>
        <v>0</v>
      </c>
      <c r="BC95" s="129">
        <f>'SO 02 - Komunikace'!F36</f>
        <v>0</v>
      </c>
      <c r="BD95" s="131">
        <f>'SO 02 - Komunikace'!F37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19</v>
      </c>
      <c r="CM95" s="132" t="s">
        <v>88</v>
      </c>
    </row>
    <row r="96" s="7" customFormat="1" ht="16.5" customHeight="1">
      <c r="A96" s="120" t="s">
        <v>82</v>
      </c>
      <c r="B96" s="121"/>
      <c r="C96" s="122"/>
      <c r="D96" s="123" t="s">
        <v>89</v>
      </c>
      <c r="E96" s="123"/>
      <c r="F96" s="123"/>
      <c r="G96" s="123"/>
      <c r="H96" s="123"/>
      <c r="I96" s="124"/>
      <c r="J96" s="123" t="s">
        <v>90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'VRN - Vedlejší rozpočtové...'!J30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33">
        <v>0</v>
      </c>
      <c r="AT96" s="134">
        <f>ROUND(SUM(AV96:AW96),2)</f>
        <v>0</v>
      </c>
      <c r="AU96" s="135">
        <f>'VRN - Vedlejší rozpočtové...'!P120</f>
        <v>0</v>
      </c>
      <c r="AV96" s="134">
        <f>'VRN - Vedlejší rozpočtové...'!J33</f>
        <v>0</v>
      </c>
      <c r="AW96" s="134">
        <f>'VRN - Vedlejší rozpočtové...'!J34</f>
        <v>0</v>
      </c>
      <c r="AX96" s="134">
        <f>'VRN - Vedlejší rozpočtové...'!J35</f>
        <v>0</v>
      </c>
      <c r="AY96" s="134">
        <f>'VRN - Vedlejší rozpočtové...'!J36</f>
        <v>0</v>
      </c>
      <c r="AZ96" s="134">
        <f>'VRN - Vedlejší rozpočtové...'!F33</f>
        <v>0</v>
      </c>
      <c r="BA96" s="134">
        <f>'VRN - Vedlejší rozpočtové...'!F34</f>
        <v>0</v>
      </c>
      <c r="BB96" s="134">
        <f>'VRN - Vedlejší rozpočtové...'!F35</f>
        <v>0</v>
      </c>
      <c r="BC96" s="134">
        <f>'VRN - Vedlejší rozpočtové...'!F36</f>
        <v>0</v>
      </c>
      <c r="BD96" s="136">
        <f>'VRN - Vedlejší rozpočtové...'!F37</f>
        <v>0</v>
      </c>
      <c r="BE96" s="7"/>
      <c r="BT96" s="132" t="s">
        <v>86</v>
      </c>
      <c r="BV96" s="132" t="s">
        <v>80</v>
      </c>
      <c r="BW96" s="132" t="s">
        <v>91</v>
      </c>
      <c r="BX96" s="132" t="s">
        <v>5</v>
      </c>
      <c r="CL96" s="132" t="s">
        <v>92</v>
      </c>
      <c r="CM96" s="132" t="s">
        <v>88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5dnI8CiMowqv0APquTztQmtN7AGGS3V6mSbnWl7Sxbhy6BUJBMhPqpfyk0v9KGH3ymN7tex6sDleIqmqpxSsLg==" hashValue="i7OdTP6KAtE5MzeePRaPGdXVDrd8RC4S3MWf/lNph+QOXql6l+vBzNts34q4GLtDk4GbqtSBOfHu13nrHJW0Zw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2 - Komunikace'!C2" display="/"/>
    <hyperlink ref="A96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hidden="1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Zámek Břeclav - revitalizece nemovité kulturní památky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95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30. 7. 2024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29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ROUND((SUM(BE127:BE438)),  2)</f>
        <v>0</v>
      </c>
      <c r="G33" s="39"/>
      <c r="H33" s="39"/>
      <c r="I33" s="156">
        <v>0.20999999999999999</v>
      </c>
      <c r="J33" s="155">
        <f>ROUND(((SUM(BE127:BE438))*I33),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44</v>
      </c>
      <c r="F34" s="155">
        <f>ROUND((SUM(BF127:BF438)),  2)</f>
        <v>0</v>
      </c>
      <c r="G34" s="39"/>
      <c r="H34" s="39"/>
      <c r="I34" s="156">
        <v>0.12</v>
      </c>
      <c r="J34" s="155">
        <f>ROUND(((SUM(BF127:BF438))*I34),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ROUND((SUM(BG127:BG438)),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ROUND((SUM(BH127:BH438)),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ROUND((SUM(BI127:BI438)),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Zámek Břeclav - revitalizece nemovité kulturní památky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SO 02 - Komunikace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Břeclav</v>
      </c>
      <c r="G89" s="41"/>
      <c r="H89" s="41"/>
      <c r="I89" s="33" t="s">
        <v>24</v>
      </c>
      <c r="J89" s="80" t="str">
        <f>IF(J12="","",J12)</f>
        <v>30. 7. 2024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25.65" customHeight="1">
      <c r="A91" s="39"/>
      <c r="B91" s="40"/>
      <c r="C91" s="33" t="s">
        <v>26</v>
      </c>
      <c r="D91" s="41"/>
      <c r="E91" s="41"/>
      <c r="F91" s="28" t="str">
        <f>E15</f>
        <v>Město Břeclav</v>
      </c>
      <c r="G91" s="41"/>
      <c r="H91" s="41"/>
      <c r="I91" s="33" t="s">
        <v>32</v>
      </c>
      <c r="J91" s="37" t="str">
        <f>E21</f>
        <v>Projekce dopravních staveb,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Bořek Zvědělík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hidden="1" s="9" customFormat="1" ht="24.96" customHeight="1">
      <c r="A97" s="9"/>
      <c r="B97" s="180"/>
      <c r="C97" s="181"/>
      <c r="D97" s="182" t="s">
        <v>101</v>
      </c>
      <c r="E97" s="183"/>
      <c r="F97" s="183"/>
      <c r="G97" s="183"/>
      <c r="H97" s="183"/>
      <c r="I97" s="183"/>
      <c r="J97" s="184">
        <f>J128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102</v>
      </c>
      <c r="E98" s="189"/>
      <c r="F98" s="189"/>
      <c r="G98" s="189"/>
      <c r="H98" s="189"/>
      <c r="I98" s="189"/>
      <c r="J98" s="190">
        <f>J129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103</v>
      </c>
      <c r="E99" s="189"/>
      <c r="F99" s="189"/>
      <c r="G99" s="189"/>
      <c r="H99" s="189"/>
      <c r="I99" s="189"/>
      <c r="J99" s="190">
        <f>J245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104</v>
      </c>
      <c r="E100" s="189"/>
      <c r="F100" s="189"/>
      <c r="G100" s="189"/>
      <c r="H100" s="189"/>
      <c r="I100" s="189"/>
      <c r="J100" s="190">
        <f>J260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105</v>
      </c>
      <c r="E101" s="189"/>
      <c r="F101" s="189"/>
      <c r="G101" s="189"/>
      <c r="H101" s="189"/>
      <c r="I101" s="189"/>
      <c r="J101" s="190">
        <f>J265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106</v>
      </c>
      <c r="E102" s="189"/>
      <c r="F102" s="189"/>
      <c r="G102" s="189"/>
      <c r="H102" s="189"/>
      <c r="I102" s="189"/>
      <c r="J102" s="190">
        <f>J298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107</v>
      </c>
      <c r="E103" s="189"/>
      <c r="F103" s="189"/>
      <c r="G103" s="189"/>
      <c r="H103" s="189"/>
      <c r="I103" s="189"/>
      <c r="J103" s="190">
        <f>J352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6"/>
      <c r="C104" s="187"/>
      <c r="D104" s="188" t="s">
        <v>108</v>
      </c>
      <c r="E104" s="189"/>
      <c r="F104" s="189"/>
      <c r="G104" s="189"/>
      <c r="H104" s="189"/>
      <c r="I104" s="189"/>
      <c r="J104" s="190">
        <f>J381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6"/>
      <c r="C105" s="187"/>
      <c r="D105" s="188" t="s">
        <v>109</v>
      </c>
      <c r="E105" s="189"/>
      <c r="F105" s="189"/>
      <c r="G105" s="189"/>
      <c r="H105" s="189"/>
      <c r="I105" s="189"/>
      <c r="J105" s="190">
        <f>J414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80"/>
      <c r="C106" s="181"/>
      <c r="D106" s="182" t="s">
        <v>110</v>
      </c>
      <c r="E106" s="183"/>
      <c r="F106" s="183"/>
      <c r="G106" s="183"/>
      <c r="H106" s="183"/>
      <c r="I106" s="183"/>
      <c r="J106" s="184">
        <f>J418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86"/>
      <c r="C107" s="187"/>
      <c r="D107" s="188" t="s">
        <v>111</v>
      </c>
      <c r="E107" s="189"/>
      <c r="F107" s="189"/>
      <c r="G107" s="189"/>
      <c r="H107" s="189"/>
      <c r="I107" s="189"/>
      <c r="J107" s="190">
        <f>J419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hidden="1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hidden="1"/>
    <row r="111" hidden="1"/>
    <row r="112" hidden="1"/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112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75" t="str">
        <f>E7</f>
        <v>Zámek Břeclav - revitalizece nemovité kulturní památky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94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>SO 02 - Komunikace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22</v>
      </c>
      <c r="D121" s="41"/>
      <c r="E121" s="41"/>
      <c r="F121" s="28" t="str">
        <f>F12</f>
        <v>Břeclav</v>
      </c>
      <c r="G121" s="41"/>
      <c r="H121" s="41"/>
      <c r="I121" s="33" t="s">
        <v>24</v>
      </c>
      <c r="J121" s="80" t="str">
        <f>IF(J12="","",J12)</f>
        <v>30. 7. 2024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5.65" customHeight="1">
      <c r="A123" s="39"/>
      <c r="B123" s="40"/>
      <c r="C123" s="33" t="s">
        <v>26</v>
      </c>
      <c r="D123" s="41"/>
      <c r="E123" s="41"/>
      <c r="F123" s="28" t="str">
        <f>E15</f>
        <v>Město Břeclav</v>
      </c>
      <c r="G123" s="41"/>
      <c r="H123" s="41"/>
      <c r="I123" s="33" t="s">
        <v>32</v>
      </c>
      <c r="J123" s="37" t="str">
        <f>E21</f>
        <v>Projekce dopravních staveb, s.r.o.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30</v>
      </c>
      <c r="D124" s="41"/>
      <c r="E124" s="41"/>
      <c r="F124" s="28" t="str">
        <f>IF(E18="","",E18)</f>
        <v>Vyplň údaj</v>
      </c>
      <c r="G124" s="41"/>
      <c r="H124" s="41"/>
      <c r="I124" s="33" t="s">
        <v>35</v>
      </c>
      <c r="J124" s="37" t="str">
        <f>E24</f>
        <v>Ing. Bořek Zvědělík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192"/>
      <c r="B126" s="193"/>
      <c r="C126" s="194" t="s">
        <v>113</v>
      </c>
      <c r="D126" s="195" t="s">
        <v>63</v>
      </c>
      <c r="E126" s="195" t="s">
        <v>59</v>
      </c>
      <c r="F126" s="195" t="s">
        <v>60</v>
      </c>
      <c r="G126" s="195" t="s">
        <v>114</v>
      </c>
      <c r="H126" s="195" t="s">
        <v>115</v>
      </c>
      <c r="I126" s="195" t="s">
        <v>116</v>
      </c>
      <c r="J126" s="195" t="s">
        <v>98</v>
      </c>
      <c r="K126" s="196" t="s">
        <v>117</v>
      </c>
      <c r="L126" s="197"/>
      <c r="M126" s="101" t="s">
        <v>1</v>
      </c>
      <c r="N126" s="102" t="s">
        <v>42</v>
      </c>
      <c r="O126" s="102" t="s">
        <v>118</v>
      </c>
      <c r="P126" s="102" t="s">
        <v>119</v>
      </c>
      <c r="Q126" s="102" t="s">
        <v>120</v>
      </c>
      <c r="R126" s="102" t="s">
        <v>121</v>
      </c>
      <c r="S126" s="102" t="s">
        <v>122</v>
      </c>
      <c r="T126" s="103" t="s">
        <v>123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9"/>
      <c r="B127" s="40"/>
      <c r="C127" s="108" t="s">
        <v>124</v>
      </c>
      <c r="D127" s="41"/>
      <c r="E127" s="41"/>
      <c r="F127" s="41"/>
      <c r="G127" s="41"/>
      <c r="H127" s="41"/>
      <c r="I127" s="41"/>
      <c r="J127" s="198">
        <f>BK127</f>
        <v>0</v>
      </c>
      <c r="K127" s="41"/>
      <c r="L127" s="45"/>
      <c r="M127" s="104"/>
      <c r="N127" s="199"/>
      <c r="O127" s="105"/>
      <c r="P127" s="200">
        <f>P128+P418</f>
        <v>0</v>
      </c>
      <c r="Q127" s="105"/>
      <c r="R127" s="200">
        <f>R128+R418</f>
        <v>387.17652399999997</v>
      </c>
      <c r="S127" s="105"/>
      <c r="T127" s="201">
        <f>T128+T418</f>
        <v>214.357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77</v>
      </c>
      <c r="AU127" s="18" t="s">
        <v>100</v>
      </c>
      <c r="BK127" s="202">
        <f>BK128+BK418</f>
        <v>0</v>
      </c>
    </row>
    <row r="128" s="12" customFormat="1" ht="25.92" customHeight="1">
      <c r="A128" s="12"/>
      <c r="B128" s="203"/>
      <c r="C128" s="204"/>
      <c r="D128" s="205" t="s">
        <v>77</v>
      </c>
      <c r="E128" s="206" t="s">
        <v>125</v>
      </c>
      <c r="F128" s="206" t="s">
        <v>126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P129+P245+P260+P265+P298+P352+P381+P414</f>
        <v>0</v>
      </c>
      <c r="Q128" s="211"/>
      <c r="R128" s="212">
        <f>R129+R245+R260+R265+R298+R352+R381+R414</f>
        <v>387.16404399999999</v>
      </c>
      <c r="S128" s="211"/>
      <c r="T128" s="213">
        <f>T129+T245+T260+T265+T298+T352+T381+T414</f>
        <v>214.357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86</v>
      </c>
      <c r="AT128" s="215" t="s">
        <v>77</v>
      </c>
      <c r="AU128" s="215" t="s">
        <v>78</v>
      </c>
      <c r="AY128" s="214" t="s">
        <v>127</v>
      </c>
      <c r="BK128" s="216">
        <f>BK129+BK245+BK260+BK265+BK298+BK352+BK381+BK414</f>
        <v>0</v>
      </c>
    </row>
    <row r="129" s="12" customFormat="1" ht="22.8" customHeight="1">
      <c r="A129" s="12"/>
      <c r="B129" s="203"/>
      <c r="C129" s="204"/>
      <c r="D129" s="205" t="s">
        <v>77</v>
      </c>
      <c r="E129" s="217" t="s">
        <v>86</v>
      </c>
      <c r="F129" s="217" t="s">
        <v>128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SUM(P130:P244)</f>
        <v>0</v>
      </c>
      <c r="Q129" s="211"/>
      <c r="R129" s="212">
        <f>SUM(R130:R244)</f>
        <v>158.68909000000002</v>
      </c>
      <c r="S129" s="211"/>
      <c r="T129" s="213">
        <f>SUM(T130:T244)</f>
        <v>214.357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86</v>
      </c>
      <c r="AT129" s="215" t="s">
        <v>77</v>
      </c>
      <c r="AU129" s="215" t="s">
        <v>86</v>
      </c>
      <c r="AY129" s="214" t="s">
        <v>127</v>
      </c>
      <c r="BK129" s="216">
        <f>SUM(BK130:BK244)</f>
        <v>0</v>
      </c>
    </row>
    <row r="130" s="2" customFormat="1" ht="16.5" customHeight="1">
      <c r="A130" s="39"/>
      <c r="B130" s="40"/>
      <c r="C130" s="219" t="s">
        <v>86</v>
      </c>
      <c r="D130" s="219" t="s">
        <v>129</v>
      </c>
      <c r="E130" s="220" t="s">
        <v>130</v>
      </c>
      <c r="F130" s="221" t="s">
        <v>131</v>
      </c>
      <c r="G130" s="222" t="s">
        <v>132</v>
      </c>
      <c r="H130" s="223">
        <v>5</v>
      </c>
      <c r="I130" s="224"/>
      <c r="J130" s="225">
        <f>ROUND(I130*H130,2)</f>
        <v>0</v>
      </c>
      <c r="K130" s="221" t="s">
        <v>133</v>
      </c>
      <c r="L130" s="45"/>
      <c r="M130" s="226" t="s">
        <v>1</v>
      </c>
      <c r="N130" s="227" t="s">
        <v>43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134</v>
      </c>
      <c r="AT130" s="230" t="s">
        <v>129</v>
      </c>
      <c r="AU130" s="230" t="s">
        <v>88</v>
      </c>
      <c r="AY130" s="18" t="s">
        <v>127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86</v>
      </c>
      <c r="BK130" s="231">
        <f>ROUND(I130*H130,2)</f>
        <v>0</v>
      </c>
      <c r="BL130" s="18" t="s">
        <v>134</v>
      </c>
      <c r="BM130" s="230" t="s">
        <v>135</v>
      </c>
    </row>
    <row r="131" s="2" customFormat="1">
      <c r="A131" s="39"/>
      <c r="B131" s="40"/>
      <c r="C131" s="41"/>
      <c r="D131" s="232" t="s">
        <v>136</v>
      </c>
      <c r="E131" s="41"/>
      <c r="F131" s="233" t="s">
        <v>137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136</v>
      </c>
      <c r="AU131" s="18" t="s">
        <v>88</v>
      </c>
    </row>
    <row r="132" s="2" customFormat="1">
      <c r="A132" s="39"/>
      <c r="B132" s="40"/>
      <c r="C132" s="41"/>
      <c r="D132" s="237" t="s">
        <v>138</v>
      </c>
      <c r="E132" s="41"/>
      <c r="F132" s="238" t="s">
        <v>139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138</v>
      </c>
      <c r="AU132" s="18" t="s">
        <v>88</v>
      </c>
    </row>
    <row r="133" s="13" customFormat="1">
      <c r="A133" s="13"/>
      <c r="B133" s="239"/>
      <c r="C133" s="240"/>
      <c r="D133" s="232" t="s">
        <v>140</v>
      </c>
      <c r="E133" s="241" t="s">
        <v>1</v>
      </c>
      <c r="F133" s="242" t="s">
        <v>141</v>
      </c>
      <c r="G133" s="240"/>
      <c r="H133" s="243">
        <v>5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140</v>
      </c>
      <c r="AU133" s="249" t="s">
        <v>88</v>
      </c>
      <c r="AV133" s="13" t="s">
        <v>88</v>
      </c>
      <c r="AW133" s="13" t="s">
        <v>34</v>
      </c>
      <c r="AX133" s="13" t="s">
        <v>86</v>
      </c>
      <c r="AY133" s="249" t="s">
        <v>127</v>
      </c>
    </row>
    <row r="134" s="2" customFormat="1" ht="16.5" customHeight="1">
      <c r="A134" s="39"/>
      <c r="B134" s="40"/>
      <c r="C134" s="219" t="s">
        <v>88</v>
      </c>
      <c r="D134" s="219" t="s">
        <v>129</v>
      </c>
      <c r="E134" s="220" t="s">
        <v>142</v>
      </c>
      <c r="F134" s="221" t="s">
        <v>143</v>
      </c>
      <c r="G134" s="222" t="s">
        <v>132</v>
      </c>
      <c r="H134" s="223">
        <v>5</v>
      </c>
      <c r="I134" s="224"/>
      <c r="J134" s="225">
        <f>ROUND(I134*H134,2)</f>
        <v>0</v>
      </c>
      <c r="K134" s="221" t="s">
        <v>133</v>
      </c>
      <c r="L134" s="45"/>
      <c r="M134" s="226" t="s">
        <v>1</v>
      </c>
      <c r="N134" s="227" t="s">
        <v>43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134</v>
      </c>
      <c r="AT134" s="230" t="s">
        <v>129</v>
      </c>
      <c r="AU134" s="230" t="s">
        <v>88</v>
      </c>
      <c r="AY134" s="18" t="s">
        <v>127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86</v>
      </c>
      <c r="BK134" s="231">
        <f>ROUND(I134*H134,2)</f>
        <v>0</v>
      </c>
      <c r="BL134" s="18" t="s">
        <v>134</v>
      </c>
      <c r="BM134" s="230" t="s">
        <v>144</v>
      </c>
    </row>
    <row r="135" s="2" customFormat="1">
      <c r="A135" s="39"/>
      <c r="B135" s="40"/>
      <c r="C135" s="41"/>
      <c r="D135" s="232" t="s">
        <v>136</v>
      </c>
      <c r="E135" s="41"/>
      <c r="F135" s="233" t="s">
        <v>145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136</v>
      </c>
      <c r="AU135" s="18" t="s">
        <v>88</v>
      </c>
    </row>
    <row r="136" s="2" customFormat="1">
      <c r="A136" s="39"/>
      <c r="B136" s="40"/>
      <c r="C136" s="41"/>
      <c r="D136" s="237" t="s">
        <v>138</v>
      </c>
      <c r="E136" s="41"/>
      <c r="F136" s="238" t="s">
        <v>146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138</v>
      </c>
      <c r="AU136" s="18" t="s">
        <v>88</v>
      </c>
    </row>
    <row r="137" s="13" customFormat="1">
      <c r="A137" s="13"/>
      <c r="B137" s="239"/>
      <c r="C137" s="240"/>
      <c r="D137" s="232" t="s">
        <v>140</v>
      </c>
      <c r="E137" s="241" t="s">
        <v>1</v>
      </c>
      <c r="F137" s="242" t="s">
        <v>147</v>
      </c>
      <c r="G137" s="240"/>
      <c r="H137" s="243">
        <v>5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140</v>
      </c>
      <c r="AU137" s="249" t="s">
        <v>88</v>
      </c>
      <c r="AV137" s="13" t="s">
        <v>88</v>
      </c>
      <c r="AW137" s="13" t="s">
        <v>34</v>
      </c>
      <c r="AX137" s="13" t="s">
        <v>86</v>
      </c>
      <c r="AY137" s="249" t="s">
        <v>127</v>
      </c>
    </row>
    <row r="138" s="2" customFormat="1" ht="16.5" customHeight="1">
      <c r="A138" s="39"/>
      <c r="B138" s="40"/>
      <c r="C138" s="219" t="s">
        <v>148</v>
      </c>
      <c r="D138" s="219" t="s">
        <v>129</v>
      </c>
      <c r="E138" s="220" t="s">
        <v>149</v>
      </c>
      <c r="F138" s="221" t="s">
        <v>150</v>
      </c>
      <c r="G138" s="222" t="s">
        <v>151</v>
      </c>
      <c r="H138" s="223">
        <v>11.5</v>
      </c>
      <c r="I138" s="224"/>
      <c r="J138" s="225">
        <f>ROUND(I138*H138,2)</f>
        <v>0</v>
      </c>
      <c r="K138" s="221" t="s">
        <v>133</v>
      </c>
      <c r="L138" s="45"/>
      <c r="M138" s="226" t="s">
        <v>1</v>
      </c>
      <c r="N138" s="227" t="s">
        <v>43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0.22</v>
      </c>
      <c r="T138" s="229">
        <f>S138*H138</f>
        <v>2.5299999999999998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134</v>
      </c>
      <c r="AT138" s="230" t="s">
        <v>129</v>
      </c>
      <c r="AU138" s="230" t="s">
        <v>88</v>
      </c>
      <c r="AY138" s="18" t="s">
        <v>127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86</v>
      </c>
      <c r="BK138" s="231">
        <f>ROUND(I138*H138,2)</f>
        <v>0</v>
      </c>
      <c r="BL138" s="18" t="s">
        <v>134</v>
      </c>
      <c r="BM138" s="230" t="s">
        <v>152</v>
      </c>
    </row>
    <row r="139" s="2" customFormat="1">
      <c r="A139" s="39"/>
      <c r="B139" s="40"/>
      <c r="C139" s="41"/>
      <c r="D139" s="232" t="s">
        <v>136</v>
      </c>
      <c r="E139" s="41"/>
      <c r="F139" s="233" t="s">
        <v>153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136</v>
      </c>
      <c r="AU139" s="18" t="s">
        <v>88</v>
      </c>
    </row>
    <row r="140" s="2" customFormat="1">
      <c r="A140" s="39"/>
      <c r="B140" s="40"/>
      <c r="C140" s="41"/>
      <c r="D140" s="237" t="s">
        <v>138</v>
      </c>
      <c r="E140" s="41"/>
      <c r="F140" s="238" t="s">
        <v>154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138</v>
      </c>
      <c r="AU140" s="18" t="s">
        <v>88</v>
      </c>
    </row>
    <row r="141" s="13" customFormat="1">
      <c r="A141" s="13"/>
      <c r="B141" s="239"/>
      <c r="C141" s="240"/>
      <c r="D141" s="232" t="s">
        <v>140</v>
      </c>
      <c r="E141" s="241" t="s">
        <v>1</v>
      </c>
      <c r="F141" s="242" t="s">
        <v>155</v>
      </c>
      <c r="G141" s="240"/>
      <c r="H141" s="243">
        <v>11.5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140</v>
      </c>
      <c r="AU141" s="249" t="s">
        <v>88</v>
      </c>
      <c r="AV141" s="13" t="s">
        <v>88</v>
      </c>
      <c r="AW141" s="13" t="s">
        <v>34</v>
      </c>
      <c r="AX141" s="13" t="s">
        <v>86</v>
      </c>
      <c r="AY141" s="249" t="s">
        <v>127</v>
      </c>
    </row>
    <row r="142" s="2" customFormat="1" ht="21.75" customHeight="1">
      <c r="A142" s="39"/>
      <c r="B142" s="40"/>
      <c r="C142" s="219" t="s">
        <v>134</v>
      </c>
      <c r="D142" s="219" t="s">
        <v>129</v>
      </c>
      <c r="E142" s="220" t="s">
        <v>156</v>
      </c>
      <c r="F142" s="221" t="s">
        <v>157</v>
      </c>
      <c r="G142" s="222" t="s">
        <v>151</v>
      </c>
      <c r="H142" s="223">
        <v>179</v>
      </c>
      <c r="I142" s="224"/>
      <c r="J142" s="225">
        <f>ROUND(I142*H142,2)</f>
        <v>0</v>
      </c>
      <c r="K142" s="221" t="s">
        <v>133</v>
      </c>
      <c r="L142" s="45"/>
      <c r="M142" s="226" t="s">
        <v>1</v>
      </c>
      <c r="N142" s="227" t="s">
        <v>43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0.57999999999999996</v>
      </c>
      <c r="T142" s="229">
        <f>S142*H142</f>
        <v>103.81999999999999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134</v>
      </c>
      <c r="AT142" s="230" t="s">
        <v>129</v>
      </c>
      <c r="AU142" s="230" t="s">
        <v>88</v>
      </c>
      <c r="AY142" s="18" t="s">
        <v>127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86</v>
      </c>
      <c r="BK142" s="231">
        <f>ROUND(I142*H142,2)</f>
        <v>0</v>
      </c>
      <c r="BL142" s="18" t="s">
        <v>134</v>
      </c>
      <c r="BM142" s="230" t="s">
        <v>158</v>
      </c>
    </row>
    <row r="143" s="2" customFormat="1">
      <c r="A143" s="39"/>
      <c r="B143" s="40"/>
      <c r="C143" s="41"/>
      <c r="D143" s="232" t="s">
        <v>136</v>
      </c>
      <c r="E143" s="41"/>
      <c r="F143" s="233" t="s">
        <v>159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136</v>
      </c>
      <c r="AU143" s="18" t="s">
        <v>88</v>
      </c>
    </row>
    <row r="144" s="2" customFormat="1">
      <c r="A144" s="39"/>
      <c r="B144" s="40"/>
      <c r="C144" s="41"/>
      <c r="D144" s="237" t="s">
        <v>138</v>
      </c>
      <c r="E144" s="41"/>
      <c r="F144" s="238" t="s">
        <v>160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138</v>
      </c>
      <c r="AU144" s="18" t="s">
        <v>88</v>
      </c>
    </row>
    <row r="145" s="13" customFormat="1">
      <c r="A145" s="13"/>
      <c r="B145" s="239"/>
      <c r="C145" s="240"/>
      <c r="D145" s="232" t="s">
        <v>140</v>
      </c>
      <c r="E145" s="241" t="s">
        <v>1</v>
      </c>
      <c r="F145" s="242" t="s">
        <v>161</v>
      </c>
      <c r="G145" s="240"/>
      <c r="H145" s="243">
        <v>137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140</v>
      </c>
      <c r="AU145" s="249" t="s">
        <v>88</v>
      </c>
      <c r="AV145" s="13" t="s">
        <v>88</v>
      </c>
      <c r="AW145" s="13" t="s">
        <v>34</v>
      </c>
      <c r="AX145" s="13" t="s">
        <v>78</v>
      </c>
      <c r="AY145" s="249" t="s">
        <v>127</v>
      </c>
    </row>
    <row r="146" s="13" customFormat="1">
      <c r="A146" s="13"/>
      <c r="B146" s="239"/>
      <c r="C146" s="240"/>
      <c r="D146" s="232" t="s">
        <v>140</v>
      </c>
      <c r="E146" s="241" t="s">
        <v>1</v>
      </c>
      <c r="F146" s="242" t="s">
        <v>162</v>
      </c>
      <c r="G146" s="240"/>
      <c r="H146" s="243">
        <v>42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140</v>
      </c>
      <c r="AU146" s="249" t="s">
        <v>88</v>
      </c>
      <c r="AV146" s="13" t="s">
        <v>88</v>
      </c>
      <c r="AW146" s="13" t="s">
        <v>34</v>
      </c>
      <c r="AX146" s="13" t="s">
        <v>78</v>
      </c>
      <c r="AY146" s="249" t="s">
        <v>127</v>
      </c>
    </row>
    <row r="147" s="14" customFormat="1">
      <c r="A147" s="14"/>
      <c r="B147" s="250"/>
      <c r="C147" s="251"/>
      <c r="D147" s="232" t="s">
        <v>140</v>
      </c>
      <c r="E147" s="252" t="s">
        <v>1</v>
      </c>
      <c r="F147" s="253" t="s">
        <v>163</v>
      </c>
      <c r="G147" s="251"/>
      <c r="H147" s="254">
        <v>179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0" t="s">
        <v>140</v>
      </c>
      <c r="AU147" s="260" t="s">
        <v>88</v>
      </c>
      <c r="AV147" s="14" t="s">
        <v>134</v>
      </c>
      <c r="AW147" s="14" t="s">
        <v>34</v>
      </c>
      <c r="AX147" s="14" t="s">
        <v>86</v>
      </c>
      <c r="AY147" s="260" t="s">
        <v>127</v>
      </c>
    </row>
    <row r="148" s="2" customFormat="1" ht="21.75" customHeight="1">
      <c r="A148" s="39"/>
      <c r="B148" s="40"/>
      <c r="C148" s="219" t="s">
        <v>147</v>
      </c>
      <c r="D148" s="219" t="s">
        <v>129</v>
      </c>
      <c r="E148" s="220" t="s">
        <v>164</v>
      </c>
      <c r="F148" s="221" t="s">
        <v>165</v>
      </c>
      <c r="G148" s="222" t="s">
        <v>151</v>
      </c>
      <c r="H148" s="223">
        <v>45</v>
      </c>
      <c r="I148" s="224"/>
      <c r="J148" s="225">
        <f>ROUND(I148*H148,2)</f>
        <v>0</v>
      </c>
      <c r="K148" s="221" t="s">
        <v>133</v>
      </c>
      <c r="L148" s="45"/>
      <c r="M148" s="226" t="s">
        <v>1</v>
      </c>
      <c r="N148" s="227" t="s">
        <v>43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0.75</v>
      </c>
      <c r="T148" s="229">
        <f>S148*H148</f>
        <v>33.75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134</v>
      </c>
      <c r="AT148" s="230" t="s">
        <v>129</v>
      </c>
      <c r="AU148" s="230" t="s">
        <v>88</v>
      </c>
      <c r="AY148" s="18" t="s">
        <v>127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86</v>
      </c>
      <c r="BK148" s="231">
        <f>ROUND(I148*H148,2)</f>
        <v>0</v>
      </c>
      <c r="BL148" s="18" t="s">
        <v>134</v>
      </c>
      <c r="BM148" s="230" t="s">
        <v>166</v>
      </c>
    </row>
    <row r="149" s="2" customFormat="1">
      <c r="A149" s="39"/>
      <c r="B149" s="40"/>
      <c r="C149" s="41"/>
      <c r="D149" s="232" t="s">
        <v>136</v>
      </c>
      <c r="E149" s="41"/>
      <c r="F149" s="233" t="s">
        <v>167</v>
      </c>
      <c r="G149" s="41"/>
      <c r="H149" s="41"/>
      <c r="I149" s="234"/>
      <c r="J149" s="41"/>
      <c r="K149" s="41"/>
      <c r="L149" s="45"/>
      <c r="M149" s="235"/>
      <c r="N149" s="23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136</v>
      </c>
      <c r="AU149" s="18" t="s">
        <v>88</v>
      </c>
    </row>
    <row r="150" s="2" customFormat="1">
      <c r="A150" s="39"/>
      <c r="B150" s="40"/>
      <c r="C150" s="41"/>
      <c r="D150" s="237" t="s">
        <v>138</v>
      </c>
      <c r="E150" s="41"/>
      <c r="F150" s="238" t="s">
        <v>168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138</v>
      </c>
      <c r="AU150" s="18" t="s">
        <v>88</v>
      </c>
    </row>
    <row r="151" s="13" customFormat="1">
      <c r="A151" s="13"/>
      <c r="B151" s="239"/>
      <c r="C151" s="240"/>
      <c r="D151" s="232" t="s">
        <v>140</v>
      </c>
      <c r="E151" s="241" t="s">
        <v>1</v>
      </c>
      <c r="F151" s="242" t="s">
        <v>169</v>
      </c>
      <c r="G151" s="240"/>
      <c r="H151" s="243">
        <v>45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140</v>
      </c>
      <c r="AU151" s="249" t="s">
        <v>88</v>
      </c>
      <c r="AV151" s="13" t="s">
        <v>88</v>
      </c>
      <c r="AW151" s="13" t="s">
        <v>34</v>
      </c>
      <c r="AX151" s="13" t="s">
        <v>86</v>
      </c>
      <c r="AY151" s="249" t="s">
        <v>127</v>
      </c>
    </row>
    <row r="152" s="2" customFormat="1" ht="16.5" customHeight="1">
      <c r="A152" s="39"/>
      <c r="B152" s="40"/>
      <c r="C152" s="219" t="s">
        <v>170</v>
      </c>
      <c r="D152" s="219" t="s">
        <v>129</v>
      </c>
      <c r="E152" s="220" t="s">
        <v>171</v>
      </c>
      <c r="F152" s="221" t="s">
        <v>172</v>
      </c>
      <c r="G152" s="222" t="s">
        <v>151</v>
      </c>
      <c r="H152" s="223">
        <v>137</v>
      </c>
      <c r="I152" s="224"/>
      <c r="J152" s="225">
        <f>ROUND(I152*H152,2)</f>
        <v>0</v>
      </c>
      <c r="K152" s="221" t="s">
        <v>133</v>
      </c>
      <c r="L152" s="45"/>
      <c r="M152" s="226" t="s">
        <v>1</v>
      </c>
      <c r="N152" s="227" t="s">
        <v>43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0.316</v>
      </c>
      <c r="T152" s="229">
        <f>S152*H152</f>
        <v>43.292000000000002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134</v>
      </c>
      <c r="AT152" s="230" t="s">
        <v>129</v>
      </c>
      <c r="AU152" s="230" t="s">
        <v>88</v>
      </c>
      <c r="AY152" s="18" t="s">
        <v>127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86</v>
      </c>
      <c r="BK152" s="231">
        <f>ROUND(I152*H152,2)</f>
        <v>0</v>
      </c>
      <c r="BL152" s="18" t="s">
        <v>134</v>
      </c>
      <c r="BM152" s="230" t="s">
        <v>173</v>
      </c>
    </row>
    <row r="153" s="2" customFormat="1">
      <c r="A153" s="39"/>
      <c r="B153" s="40"/>
      <c r="C153" s="41"/>
      <c r="D153" s="232" t="s">
        <v>136</v>
      </c>
      <c r="E153" s="41"/>
      <c r="F153" s="233" t="s">
        <v>174</v>
      </c>
      <c r="G153" s="41"/>
      <c r="H153" s="41"/>
      <c r="I153" s="234"/>
      <c r="J153" s="41"/>
      <c r="K153" s="41"/>
      <c r="L153" s="45"/>
      <c r="M153" s="235"/>
      <c r="N153" s="236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136</v>
      </c>
      <c r="AU153" s="18" t="s">
        <v>88</v>
      </c>
    </row>
    <row r="154" s="2" customFormat="1">
      <c r="A154" s="39"/>
      <c r="B154" s="40"/>
      <c r="C154" s="41"/>
      <c r="D154" s="237" t="s">
        <v>138</v>
      </c>
      <c r="E154" s="41"/>
      <c r="F154" s="238" t="s">
        <v>175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138</v>
      </c>
      <c r="AU154" s="18" t="s">
        <v>88</v>
      </c>
    </row>
    <row r="155" s="13" customFormat="1">
      <c r="A155" s="13"/>
      <c r="B155" s="239"/>
      <c r="C155" s="240"/>
      <c r="D155" s="232" t="s">
        <v>140</v>
      </c>
      <c r="E155" s="241" t="s">
        <v>1</v>
      </c>
      <c r="F155" s="242" t="s">
        <v>176</v>
      </c>
      <c r="G155" s="240"/>
      <c r="H155" s="243">
        <v>137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140</v>
      </c>
      <c r="AU155" s="249" t="s">
        <v>88</v>
      </c>
      <c r="AV155" s="13" t="s">
        <v>88</v>
      </c>
      <c r="AW155" s="13" t="s">
        <v>34</v>
      </c>
      <c r="AX155" s="13" t="s">
        <v>86</v>
      </c>
      <c r="AY155" s="249" t="s">
        <v>127</v>
      </c>
    </row>
    <row r="156" s="2" customFormat="1" ht="16.5" customHeight="1">
      <c r="A156" s="39"/>
      <c r="B156" s="40"/>
      <c r="C156" s="219" t="s">
        <v>177</v>
      </c>
      <c r="D156" s="219" t="s">
        <v>129</v>
      </c>
      <c r="E156" s="220" t="s">
        <v>178</v>
      </c>
      <c r="F156" s="221" t="s">
        <v>179</v>
      </c>
      <c r="G156" s="222" t="s">
        <v>151</v>
      </c>
      <c r="H156" s="223">
        <v>42</v>
      </c>
      <c r="I156" s="224"/>
      <c r="J156" s="225">
        <f>ROUND(I156*H156,2)</f>
        <v>0</v>
      </c>
      <c r="K156" s="221" t="s">
        <v>133</v>
      </c>
      <c r="L156" s="45"/>
      <c r="M156" s="226" t="s">
        <v>1</v>
      </c>
      <c r="N156" s="227" t="s">
        <v>43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0.625</v>
      </c>
      <c r="T156" s="229">
        <f>S156*H156</f>
        <v>26.25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134</v>
      </c>
      <c r="AT156" s="230" t="s">
        <v>129</v>
      </c>
      <c r="AU156" s="230" t="s">
        <v>88</v>
      </c>
      <c r="AY156" s="18" t="s">
        <v>127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86</v>
      </c>
      <c r="BK156" s="231">
        <f>ROUND(I156*H156,2)</f>
        <v>0</v>
      </c>
      <c r="BL156" s="18" t="s">
        <v>134</v>
      </c>
      <c r="BM156" s="230" t="s">
        <v>180</v>
      </c>
    </row>
    <row r="157" s="2" customFormat="1">
      <c r="A157" s="39"/>
      <c r="B157" s="40"/>
      <c r="C157" s="41"/>
      <c r="D157" s="232" t="s">
        <v>136</v>
      </c>
      <c r="E157" s="41"/>
      <c r="F157" s="233" t="s">
        <v>181</v>
      </c>
      <c r="G157" s="41"/>
      <c r="H157" s="41"/>
      <c r="I157" s="234"/>
      <c r="J157" s="41"/>
      <c r="K157" s="41"/>
      <c r="L157" s="45"/>
      <c r="M157" s="235"/>
      <c r="N157" s="236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136</v>
      </c>
      <c r="AU157" s="18" t="s">
        <v>88</v>
      </c>
    </row>
    <row r="158" s="2" customFormat="1">
      <c r="A158" s="39"/>
      <c r="B158" s="40"/>
      <c r="C158" s="41"/>
      <c r="D158" s="237" t="s">
        <v>138</v>
      </c>
      <c r="E158" s="41"/>
      <c r="F158" s="238" t="s">
        <v>182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138</v>
      </c>
      <c r="AU158" s="18" t="s">
        <v>88</v>
      </c>
    </row>
    <row r="159" s="13" customFormat="1">
      <c r="A159" s="13"/>
      <c r="B159" s="239"/>
      <c r="C159" s="240"/>
      <c r="D159" s="232" t="s">
        <v>140</v>
      </c>
      <c r="E159" s="241" t="s">
        <v>1</v>
      </c>
      <c r="F159" s="242" t="s">
        <v>183</v>
      </c>
      <c r="G159" s="240"/>
      <c r="H159" s="243">
        <v>42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140</v>
      </c>
      <c r="AU159" s="249" t="s">
        <v>88</v>
      </c>
      <c r="AV159" s="13" t="s">
        <v>88</v>
      </c>
      <c r="AW159" s="13" t="s">
        <v>34</v>
      </c>
      <c r="AX159" s="13" t="s">
        <v>86</v>
      </c>
      <c r="AY159" s="249" t="s">
        <v>127</v>
      </c>
    </row>
    <row r="160" s="2" customFormat="1" ht="16.5" customHeight="1">
      <c r="A160" s="39"/>
      <c r="B160" s="40"/>
      <c r="C160" s="219" t="s">
        <v>184</v>
      </c>
      <c r="D160" s="219" t="s">
        <v>129</v>
      </c>
      <c r="E160" s="220" t="s">
        <v>185</v>
      </c>
      <c r="F160" s="221" t="s">
        <v>186</v>
      </c>
      <c r="G160" s="222" t="s">
        <v>187</v>
      </c>
      <c r="H160" s="223">
        <v>23</v>
      </c>
      <c r="I160" s="224"/>
      <c r="J160" s="225">
        <f>ROUND(I160*H160,2)</f>
        <v>0</v>
      </c>
      <c r="K160" s="221" t="s">
        <v>133</v>
      </c>
      <c r="L160" s="45"/>
      <c r="M160" s="226" t="s">
        <v>1</v>
      </c>
      <c r="N160" s="227" t="s">
        <v>43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0.20499999999999999</v>
      </c>
      <c r="T160" s="229">
        <f>S160*H160</f>
        <v>4.7149999999999999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134</v>
      </c>
      <c r="AT160" s="230" t="s">
        <v>129</v>
      </c>
      <c r="AU160" s="230" t="s">
        <v>88</v>
      </c>
      <c r="AY160" s="18" t="s">
        <v>127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86</v>
      </c>
      <c r="BK160" s="231">
        <f>ROUND(I160*H160,2)</f>
        <v>0</v>
      </c>
      <c r="BL160" s="18" t="s">
        <v>134</v>
      </c>
      <c r="BM160" s="230" t="s">
        <v>188</v>
      </c>
    </row>
    <row r="161" s="2" customFormat="1">
      <c r="A161" s="39"/>
      <c r="B161" s="40"/>
      <c r="C161" s="41"/>
      <c r="D161" s="232" t="s">
        <v>136</v>
      </c>
      <c r="E161" s="41"/>
      <c r="F161" s="233" t="s">
        <v>189</v>
      </c>
      <c r="G161" s="41"/>
      <c r="H161" s="41"/>
      <c r="I161" s="234"/>
      <c r="J161" s="41"/>
      <c r="K161" s="41"/>
      <c r="L161" s="45"/>
      <c r="M161" s="235"/>
      <c r="N161" s="236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136</v>
      </c>
      <c r="AU161" s="18" t="s">
        <v>88</v>
      </c>
    </row>
    <row r="162" s="2" customFormat="1">
      <c r="A162" s="39"/>
      <c r="B162" s="40"/>
      <c r="C162" s="41"/>
      <c r="D162" s="237" t="s">
        <v>138</v>
      </c>
      <c r="E162" s="41"/>
      <c r="F162" s="238" t="s">
        <v>190</v>
      </c>
      <c r="G162" s="41"/>
      <c r="H162" s="41"/>
      <c r="I162" s="234"/>
      <c r="J162" s="41"/>
      <c r="K162" s="41"/>
      <c r="L162" s="45"/>
      <c r="M162" s="235"/>
      <c r="N162" s="23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138</v>
      </c>
      <c r="AU162" s="18" t="s">
        <v>88</v>
      </c>
    </row>
    <row r="163" s="13" customFormat="1">
      <c r="A163" s="13"/>
      <c r="B163" s="239"/>
      <c r="C163" s="240"/>
      <c r="D163" s="232" t="s">
        <v>140</v>
      </c>
      <c r="E163" s="241" t="s">
        <v>1</v>
      </c>
      <c r="F163" s="242" t="s">
        <v>191</v>
      </c>
      <c r="G163" s="240"/>
      <c r="H163" s="243">
        <v>23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140</v>
      </c>
      <c r="AU163" s="249" t="s">
        <v>88</v>
      </c>
      <c r="AV163" s="13" t="s">
        <v>88</v>
      </c>
      <c r="AW163" s="13" t="s">
        <v>34</v>
      </c>
      <c r="AX163" s="13" t="s">
        <v>86</v>
      </c>
      <c r="AY163" s="249" t="s">
        <v>127</v>
      </c>
    </row>
    <row r="164" s="2" customFormat="1" ht="21.75" customHeight="1">
      <c r="A164" s="39"/>
      <c r="B164" s="40"/>
      <c r="C164" s="219" t="s">
        <v>192</v>
      </c>
      <c r="D164" s="219" t="s">
        <v>129</v>
      </c>
      <c r="E164" s="220" t="s">
        <v>193</v>
      </c>
      <c r="F164" s="221" t="s">
        <v>194</v>
      </c>
      <c r="G164" s="222" t="s">
        <v>195</v>
      </c>
      <c r="H164" s="223">
        <v>578.70000000000005</v>
      </c>
      <c r="I164" s="224"/>
      <c r="J164" s="225">
        <f>ROUND(I164*H164,2)</f>
        <v>0</v>
      </c>
      <c r="K164" s="221" t="s">
        <v>133</v>
      </c>
      <c r="L164" s="45"/>
      <c r="M164" s="226" t="s">
        <v>1</v>
      </c>
      <c r="N164" s="227" t="s">
        <v>43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134</v>
      </c>
      <c r="AT164" s="230" t="s">
        <v>129</v>
      </c>
      <c r="AU164" s="230" t="s">
        <v>88</v>
      </c>
      <c r="AY164" s="18" t="s">
        <v>127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86</v>
      </c>
      <c r="BK164" s="231">
        <f>ROUND(I164*H164,2)</f>
        <v>0</v>
      </c>
      <c r="BL164" s="18" t="s">
        <v>134</v>
      </c>
      <c r="BM164" s="230" t="s">
        <v>196</v>
      </c>
    </row>
    <row r="165" s="2" customFormat="1">
      <c r="A165" s="39"/>
      <c r="B165" s="40"/>
      <c r="C165" s="41"/>
      <c r="D165" s="232" t="s">
        <v>136</v>
      </c>
      <c r="E165" s="41"/>
      <c r="F165" s="233" t="s">
        <v>197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136</v>
      </c>
      <c r="AU165" s="18" t="s">
        <v>88</v>
      </c>
    </row>
    <row r="166" s="2" customFormat="1">
      <c r="A166" s="39"/>
      <c r="B166" s="40"/>
      <c r="C166" s="41"/>
      <c r="D166" s="237" t="s">
        <v>138</v>
      </c>
      <c r="E166" s="41"/>
      <c r="F166" s="238" t="s">
        <v>198</v>
      </c>
      <c r="G166" s="41"/>
      <c r="H166" s="41"/>
      <c r="I166" s="234"/>
      <c r="J166" s="41"/>
      <c r="K166" s="41"/>
      <c r="L166" s="45"/>
      <c r="M166" s="235"/>
      <c r="N166" s="236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138</v>
      </c>
      <c r="AU166" s="18" t="s">
        <v>88</v>
      </c>
    </row>
    <row r="167" s="13" customFormat="1">
      <c r="A167" s="13"/>
      <c r="B167" s="239"/>
      <c r="C167" s="240"/>
      <c r="D167" s="232" t="s">
        <v>140</v>
      </c>
      <c r="E167" s="241" t="s">
        <v>1</v>
      </c>
      <c r="F167" s="242" t="s">
        <v>199</v>
      </c>
      <c r="G167" s="240"/>
      <c r="H167" s="243">
        <v>460.69999999999999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140</v>
      </c>
      <c r="AU167" s="249" t="s">
        <v>88</v>
      </c>
      <c r="AV167" s="13" t="s">
        <v>88</v>
      </c>
      <c r="AW167" s="13" t="s">
        <v>34</v>
      </c>
      <c r="AX167" s="13" t="s">
        <v>78</v>
      </c>
      <c r="AY167" s="249" t="s">
        <v>127</v>
      </c>
    </row>
    <row r="168" s="13" customFormat="1">
      <c r="A168" s="13"/>
      <c r="B168" s="239"/>
      <c r="C168" s="240"/>
      <c r="D168" s="232" t="s">
        <v>140</v>
      </c>
      <c r="E168" s="241" t="s">
        <v>1</v>
      </c>
      <c r="F168" s="242" t="s">
        <v>200</v>
      </c>
      <c r="G168" s="240"/>
      <c r="H168" s="243">
        <v>118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140</v>
      </c>
      <c r="AU168" s="249" t="s">
        <v>88</v>
      </c>
      <c r="AV168" s="13" t="s">
        <v>88</v>
      </c>
      <c r="AW168" s="13" t="s">
        <v>34</v>
      </c>
      <c r="AX168" s="13" t="s">
        <v>78</v>
      </c>
      <c r="AY168" s="249" t="s">
        <v>127</v>
      </c>
    </row>
    <row r="169" s="14" customFormat="1">
      <c r="A169" s="14"/>
      <c r="B169" s="250"/>
      <c r="C169" s="251"/>
      <c r="D169" s="232" t="s">
        <v>140</v>
      </c>
      <c r="E169" s="252" t="s">
        <v>1</v>
      </c>
      <c r="F169" s="253" t="s">
        <v>163</v>
      </c>
      <c r="G169" s="251"/>
      <c r="H169" s="254">
        <v>578.70000000000005</v>
      </c>
      <c r="I169" s="255"/>
      <c r="J169" s="251"/>
      <c r="K169" s="251"/>
      <c r="L169" s="256"/>
      <c r="M169" s="257"/>
      <c r="N169" s="258"/>
      <c r="O169" s="258"/>
      <c r="P169" s="258"/>
      <c r="Q169" s="258"/>
      <c r="R169" s="258"/>
      <c r="S169" s="258"/>
      <c r="T169" s="25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0" t="s">
        <v>140</v>
      </c>
      <c r="AU169" s="260" t="s">
        <v>88</v>
      </c>
      <c r="AV169" s="14" t="s">
        <v>134</v>
      </c>
      <c r="AW169" s="14" t="s">
        <v>34</v>
      </c>
      <c r="AX169" s="14" t="s">
        <v>86</v>
      </c>
      <c r="AY169" s="260" t="s">
        <v>127</v>
      </c>
    </row>
    <row r="170" s="2" customFormat="1" ht="16.5" customHeight="1">
      <c r="A170" s="39"/>
      <c r="B170" s="40"/>
      <c r="C170" s="219" t="s">
        <v>201</v>
      </c>
      <c r="D170" s="219" t="s">
        <v>129</v>
      </c>
      <c r="E170" s="220" t="s">
        <v>202</v>
      </c>
      <c r="F170" s="221" t="s">
        <v>203</v>
      </c>
      <c r="G170" s="222" t="s">
        <v>195</v>
      </c>
      <c r="H170" s="223">
        <v>58.112000000000002</v>
      </c>
      <c r="I170" s="224"/>
      <c r="J170" s="225">
        <f>ROUND(I170*H170,2)</f>
        <v>0</v>
      </c>
      <c r="K170" s="221" t="s">
        <v>133</v>
      </c>
      <c r="L170" s="45"/>
      <c r="M170" s="226" t="s">
        <v>1</v>
      </c>
      <c r="N170" s="227" t="s">
        <v>43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134</v>
      </c>
      <c r="AT170" s="230" t="s">
        <v>129</v>
      </c>
      <c r="AU170" s="230" t="s">
        <v>88</v>
      </c>
      <c r="AY170" s="18" t="s">
        <v>127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86</v>
      </c>
      <c r="BK170" s="231">
        <f>ROUND(I170*H170,2)</f>
        <v>0</v>
      </c>
      <c r="BL170" s="18" t="s">
        <v>134</v>
      </c>
      <c r="BM170" s="230" t="s">
        <v>204</v>
      </c>
    </row>
    <row r="171" s="2" customFormat="1">
      <c r="A171" s="39"/>
      <c r="B171" s="40"/>
      <c r="C171" s="41"/>
      <c r="D171" s="232" t="s">
        <v>136</v>
      </c>
      <c r="E171" s="41"/>
      <c r="F171" s="233" t="s">
        <v>205</v>
      </c>
      <c r="G171" s="41"/>
      <c r="H171" s="41"/>
      <c r="I171" s="234"/>
      <c r="J171" s="41"/>
      <c r="K171" s="41"/>
      <c r="L171" s="45"/>
      <c r="M171" s="235"/>
      <c r="N171" s="236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136</v>
      </c>
      <c r="AU171" s="18" t="s">
        <v>88</v>
      </c>
    </row>
    <row r="172" s="2" customFormat="1">
      <c r="A172" s="39"/>
      <c r="B172" s="40"/>
      <c r="C172" s="41"/>
      <c r="D172" s="237" t="s">
        <v>138</v>
      </c>
      <c r="E172" s="41"/>
      <c r="F172" s="238" t="s">
        <v>206</v>
      </c>
      <c r="G172" s="41"/>
      <c r="H172" s="41"/>
      <c r="I172" s="234"/>
      <c r="J172" s="41"/>
      <c r="K172" s="41"/>
      <c r="L172" s="45"/>
      <c r="M172" s="235"/>
      <c r="N172" s="236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138</v>
      </c>
      <c r="AU172" s="18" t="s">
        <v>88</v>
      </c>
    </row>
    <row r="173" s="13" customFormat="1">
      <c r="A173" s="13"/>
      <c r="B173" s="239"/>
      <c r="C173" s="240"/>
      <c r="D173" s="232" t="s">
        <v>140</v>
      </c>
      <c r="E173" s="241" t="s">
        <v>1</v>
      </c>
      <c r="F173" s="242" t="s">
        <v>207</v>
      </c>
      <c r="G173" s="240"/>
      <c r="H173" s="243">
        <v>8.1920000000000002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140</v>
      </c>
      <c r="AU173" s="249" t="s">
        <v>88</v>
      </c>
      <c r="AV173" s="13" t="s">
        <v>88</v>
      </c>
      <c r="AW173" s="13" t="s">
        <v>34</v>
      </c>
      <c r="AX173" s="13" t="s">
        <v>78</v>
      </c>
      <c r="AY173" s="249" t="s">
        <v>127</v>
      </c>
    </row>
    <row r="174" s="13" customFormat="1">
      <c r="A174" s="13"/>
      <c r="B174" s="239"/>
      <c r="C174" s="240"/>
      <c r="D174" s="232" t="s">
        <v>140</v>
      </c>
      <c r="E174" s="241" t="s">
        <v>1</v>
      </c>
      <c r="F174" s="242" t="s">
        <v>208</v>
      </c>
      <c r="G174" s="240"/>
      <c r="H174" s="243">
        <v>49.920000000000002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140</v>
      </c>
      <c r="AU174" s="249" t="s">
        <v>88</v>
      </c>
      <c r="AV174" s="13" t="s">
        <v>88</v>
      </c>
      <c r="AW174" s="13" t="s">
        <v>34</v>
      </c>
      <c r="AX174" s="13" t="s">
        <v>78</v>
      </c>
      <c r="AY174" s="249" t="s">
        <v>127</v>
      </c>
    </row>
    <row r="175" s="14" customFormat="1">
      <c r="A175" s="14"/>
      <c r="B175" s="250"/>
      <c r="C175" s="251"/>
      <c r="D175" s="232" t="s">
        <v>140</v>
      </c>
      <c r="E175" s="252" t="s">
        <v>1</v>
      </c>
      <c r="F175" s="253" t="s">
        <v>163</v>
      </c>
      <c r="G175" s="251"/>
      <c r="H175" s="254">
        <v>58.112000000000002</v>
      </c>
      <c r="I175" s="255"/>
      <c r="J175" s="251"/>
      <c r="K175" s="251"/>
      <c r="L175" s="256"/>
      <c r="M175" s="257"/>
      <c r="N175" s="258"/>
      <c r="O175" s="258"/>
      <c r="P175" s="258"/>
      <c r="Q175" s="258"/>
      <c r="R175" s="258"/>
      <c r="S175" s="258"/>
      <c r="T175" s="25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0" t="s">
        <v>140</v>
      </c>
      <c r="AU175" s="260" t="s">
        <v>88</v>
      </c>
      <c r="AV175" s="14" t="s">
        <v>134</v>
      </c>
      <c r="AW175" s="14" t="s">
        <v>34</v>
      </c>
      <c r="AX175" s="14" t="s">
        <v>86</v>
      </c>
      <c r="AY175" s="260" t="s">
        <v>127</v>
      </c>
    </row>
    <row r="176" s="2" customFormat="1" ht="21.75" customHeight="1">
      <c r="A176" s="39"/>
      <c r="B176" s="40"/>
      <c r="C176" s="219" t="s">
        <v>209</v>
      </c>
      <c r="D176" s="219" t="s">
        <v>129</v>
      </c>
      <c r="E176" s="220" t="s">
        <v>210</v>
      </c>
      <c r="F176" s="221" t="s">
        <v>211</v>
      </c>
      <c r="G176" s="222" t="s">
        <v>195</v>
      </c>
      <c r="H176" s="223">
        <v>13.800000000000001</v>
      </c>
      <c r="I176" s="224"/>
      <c r="J176" s="225">
        <f>ROUND(I176*H176,2)</f>
        <v>0</v>
      </c>
      <c r="K176" s="221" t="s">
        <v>133</v>
      </c>
      <c r="L176" s="45"/>
      <c r="M176" s="226" t="s">
        <v>1</v>
      </c>
      <c r="N176" s="227" t="s">
        <v>43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134</v>
      </c>
      <c r="AT176" s="230" t="s">
        <v>129</v>
      </c>
      <c r="AU176" s="230" t="s">
        <v>88</v>
      </c>
      <c r="AY176" s="18" t="s">
        <v>127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86</v>
      </c>
      <c r="BK176" s="231">
        <f>ROUND(I176*H176,2)</f>
        <v>0</v>
      </c>
      <c r="BL176" s="18" t="s">
        <v>134</v>
      </c>
      <c r="BM176" s="230" t="s">
        <v>212</v>
      </c>
    </row>
    <row r="177" s="2" customFormat="1">
      <c r="A177" s="39"/>
      <c r="B177" s="40"/>
      <c r="C177" s="41"/>
      <c r="D177" s="232" t="s">
        <v>136</v>
      </c>
      <c r="E177" s="41"/>
      <c r="F177" s="233" t="s">
        <v>213</v>
      </c>
      <c r="G177" s="41"/>
      <c r="H177" s="41"/>
      <c r="I177" s="234"/>
      <c r="J177" s="41"/>
      <c r="K177" s="41"/>
      <c r="L177" s="45"/>
      <c r="M177" s="235"/>
      <c r="N177" s="23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136</v>
      </c>
      <c r="AU177" s="18" t="s">
        <v>88</v>
      </c>
    </row>
    <row r="178" s="2" customFormat="1">
      <c r="A178" s="39"/>
      <c r="B178" s="40"/>
      <c r="C178" s="41"/>
      <c r="D178" s="237" t="s">
        <v>138</v>
      </c>
      <c r="E178" s="41"/>
      <c r="F178" s="238" t="s">
        <v>214</v>
      </c>
      <c r="G178" s="41"/>
      <c r="H178" s="41"/>
      <c r="I178" s="234"/>
      <c r="J178" s="41"/>
      <c r="K178" s="41"/>
      <c r="L178" s="45"/>
      <c r="M178" s="235"/>
      <c r="N178" s="236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138</v>
      </c>
      <c r="AU178" s="18" t="s">
        <v>88</v>
      </c>
    </row>
    <row r="179" s="13" customFormat="1">
      <c r="A179" s="13"/>
      <c r="B179" s="239"/>
      <c r="C179" s="240"/>
      <c r="D179" s="232" t="s">
        <v>140</v>
      </c>
      <c r="E179" s="241" t="s">
        <v>1</v>
      </c>
      <c r="F179" s="242" t="s">
        <v>215</v>
      </c>
      <c r="G179" s="240"/>
      <c r="H179" s="243">
        <v>13.800000000000001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140</v>
      </c>
      <c r="AU179" s="249" t="s">
        <v>88</v>
      </c>
      <c r="AV179" s="13" t="s">
        <v>88</v>
      </c>
      <c r="AW179" s="13" t="s">
        <v>34</v>
      </c>
      <c r="AX179" s="13" t="s">
        <v>86</v>
      </c>
      <c r="AY179" s="249" t="s">
        <v>127</v>
      </c>
    </row>
    <row r="180" s="2" customFormat="1" ht="16.5" customHeight="1">
      <c r="A180" s="39"/>
      <c r="B180" s="40"/>
      <c r="C180" s="219" t="s">
        <v>8</v>
      </c>
      <c r="D180" s="219" t="s">
        <v>129</v>
      </c>
      <c r="E180" s="220" t="s">
        <v>216</v>
      </c>
      <c r="F180" s="221" t="s">
        <v>217</v>
      </c>
      <c r="G180" s="222" t="s">
        <v>132</v>
      </c>
      <c r="H180" s="223">
        <v>5</v>
      </c>
      <c r="I180" s="224"/>
      <c r="J180" s="225">
        <f>ROUND(I180*H180,2)</f>
        <v>0</v>
      </c>
      <c r="K180" s="221" t="s">
        <v>133</v>
      </c>
      <c r="L180" s="45"/>
      <c r="M180" s="226" t="s">
        <v>1</v>
      </c>
      <c r="N180" s="227" t="s">
        <v>43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134</v>
      </c>
      <c r="AT180" s="230" t="s">
        <v>129</v>
      </c>
      <c r="AU180" s="230" t="s">
        <v>88</v>
      </c>
      <c r="AY180" s="18" t="s">
        <v>127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86</v>
      </c>
      <c r="BK180" s="231">
        <f>ROUND(I180*H180,2)</f>
        <v>0</v>
      </c>
      <c r="BL180" s="18" t="s">
        <v>134</v>
      </c>
      <c r="BM180" s="230" t="s">
        <v>218</v>
      </c>
    </row>
    <row r="181" s="2" customFormat="1">
      <c r="A181" s="39"/>
      <c r="B181" s="40"/>
      <c r="C181" s="41"/>
      <c r="D181" s="232" t="s">
        <v>136</v>
      </c>
      <c r="E181" s="41"/>
      <c r="F181" s="233" t="s">
        <v>219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136</v>
      </c>
      <c r="AU181" s="18" t="s">
        <v>88</v>
      </c>
    </row>
    <row r="182" s="2" customFormat="1">
      <c r="A182" s="39"/>
      <c r="B182" s="40"/>
      <c r="C182" s="41"/>
      <c r="D182" s="237" t="s">
        <v>138</v>
      </c>
      <c r="E182" s="41"/>
      <c r="F182" s="238" t="s">
        <v>220</v>
      </c>
      <c r="G182" s="41"/>
      <c r="H182" s="41"/>
      <c r="I182" s="234"/>
      <c r="J182" s="41"/>
      <c r="K182" s="41"/>
      <c r="L182" s="45"/>
      <c r="M182" s="235"/>
      <c r="N182" s="23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138</v>
      </c>
      <c r="AU182" s="18" t="s">
        <v>88</v>
      </c>
    </row>
    <row r="183" s="13" customFormat="1">
      <c r="A183" s="13"/>
      <c r="B183" s="239"/>
      <c r="C183" s="240"/>
      <c r="D183" s="232" t="s">
        <v>140</v>
      </c>
      <c r="E183" s="241" t="s">
        <v>1</v>
      </c>
      <c r="F183" s="242" t="s">
        <v>147</v>
      </c>
      <c r="G183" s="240"/>
      <c r="H183" s="243">
        <v>5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140</v>
      </c>
      <c r="AU183" s="249" t="s">
        <v>88</v>
      </c>
      <c r="AV183" s="13" t="s">
        <v>88</v>
      </c>
      <c r="AW183" s="13" t="s">
        <v>34</v>
      </c>
      <c r="AX183" s="13" t="s">
        <v>86</v>
      </c>
      <c r="AY183" s="249" t="s">
        <v>127</v>
      </c>
    </row>
    <row r="184" s="2" customFormat="1" ht="21.75" customHeight="1">
      <c r="A184" s="39"/>
      <c r="B184" s="40"/>
      <c r="C184" s="219" t="s">
        <v>221</v>
      </c>
      <c r="D184" s="219" t="s">
        <v>129</v>
      </c>
      <c r="E184" s="220" t="s">
        <v>222</v>
      </c>
      <c r="F184" s="221" t="s">
        <v>223</v>
      </c>
      <c r="G184" s="222" t="s">
        <v>195</v>
      </c>
      <c r="H184" s="223">
        <v>623.01199999999994</v>
      </c>
      <c r="I184" s="224"/>
      <c r="J184" s="225">
        <f>ROUND(I184*H184,2)</f>
        <v>0</v>
      </c>
      <c r="K184" s="221" t="s">
        <v>133</v>
      </c>
      <c r="L184" s="45"/>
      <c r="M184" s="226" t="s">
        <v>1</v>
      </c>
      <c r="N184" s="227" t="s">
        <v>43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134</v>
      </c>
      <c r="AT184" s="230" t="s">
        <v>129</v>
      </c>
      <c r="AU184" s="230" t="s">
        <v>88</v>
      </c>
      <c r="AY184" s="18" t="s">
        <v>127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86</v>
      </c>
      <c r="BK184" s="231">
        <f>ROUND(I184*H184,2)</f>
        <v>0</v>
      </c>
      <c r="BL184" s="18" t="s">
        <v>134</v>
      </c>
      <c r="BM184" s="230" t="s">
        <v>224</v>
      </c>
    </row>
    <row r="185" s="2" customFormat="1">
      <c r="A185" s="39"/>
      <c r="B185" s="40"/>
      <c r="C185" s="41"/>
      <c r="D185" s="232" t="s">
        <v>136</v>
      </c>
      <c r="E185" s="41"/>
      <c r="F185" s="233" t="s">
        <v>225</v>
      </c>
      <c r="G185" s="41"/>
      <c r="H185" s="41"/>
      <c r="I185" s="234"/>
      <c r="J185" s="41"/>
      <c r="K185" s="41"/>
      <c r="L185" s="45"/>
      <c r="M185" s="235"/>
      <c r="N185" s="236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136</v>
      </c>
      <c r="AU185" s="18" t="s">
        <v>88</v>
      </c>
    </row>
    <row r="186" s="2" customFormat="1">
      <c r="A186" s="39"/>
      <c r="B186" s="40"/>
      <c r="C186" s="41"/>
      <c r="D186" s="237" t="s">
        <v>138</v>
      </c>
      <c r="E186" s="41"/>
      <c r="F186" s="238" t="s">
        <v>226</v>
      </c>
      <c r="G186" s="41"/>
      <c r="H186" s="41"/>
      <c r="I186" s="234"/>
      <c r="J186" s="41"/>
      <c r="K186" s="41"/>
      <c r="L186" s="45"/>
      <c r="M186" s="235"/>
      <c r="N186" s="236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138</v>
      </c>
      <c r="AU186" s="18" t="s">
        <v>88</v>
      </c>
    </row>
    <row r="187" s="13" customFormat="1">
      <c r="A187" s="13"/>
      <c r="B187" s="239"/>
      <c r="C187" s="240"/>
      <c r="D187" s="232" t="s">
        <v>140</v>
      </c>
      <c r="E187" s="241" t="s">
        <v>1</v>
      </c>
      <c r="F187" s="242" t="s">
        <v>227</v>
      </c>
      <c r="G187" s="240"/>
      <c r="H187" s="243">
        <v>460.69999999999999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140</v>
      </c>
      <c r="AU187" s="249" t="s">
        <v>88</v>
      </c>
      <c r="AV187" s="13" t="s">
        <v>88</v>
      </c>
      <c r="AW187" s="13" t="s">
        <v>34</v>
      </c>
      <c r="AX187" s="13" t="s">
        <v>78</v>
      </c>
      <c r="AY187" s="249" t="s">
        <v>127</v>
      </c>
    </row>
    <row r="188" s="13" customFormat="1">
      <c r="A188" s="13"/>
      <c r="B188" s="239"/>
      <c r="C188" s="240"/>
      <c r="D188" s="232" t="s">
        <v>140</v>
      </c>
      <c r="E188" s="241" t="s">
        <v>1</v>
      </c>
      <c r="F188" s="242" t="s">
        <v>228</v>
      </c>
      <c r="G188" s="240"/>
      <c r="H188" s="243">
        <v>118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140</v>
      </c>
      <c r="AU188" s="249" t="s">
        <v>88</v>
      </c>
      <c r="AV188" s="13" t="s">
        <v>88</v>
      </c>
      <c r="AW188" s="13" t="s">
        <v>34</v>
      </c>
      <c r="AX188" s="13" t="s">
        <v>78</v>
      </c>
      <c r="AY188" s="249" t="s">
        <v>127</v>
      </c>
    </row>
    <row r="189" s="13" customFormat="1">
      <c r="A189" s="13"/>
      <c r="B189" s="239"/>
      <c r="C189" s="240"/>
      <c r="D189" s="232" t="s">
        <v>140</v>
      </c>
      <c r="E189" s="241" t="s">
        <v>1</v>
      </c>
      <c r="F189" s="242" t="s">
        <v>229</v>
      </c>
      <c r="G189" s="240"/>
      <c r="H189" s="243">
        <v>8.1920000000000002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140</v>
      </c>
      <c r="AU189" s="249" t="s">
        <v>88</v>
      </c>
      <c r="AV189" s="13" t="s">
        <v>88</v>
      </c>
      <c r="AW189" s="13" t="s">
        <v>34</v>
      </c>
      <c r="AX189" s="13" t="s">
        <v>78</v>
      </c>
      <c r="AY189" s="249" t="s">
        <v>127</v>
      </c>
    </row>
    <row r="190" s="13" customFormat="1">
      <c r="A190" s="13"/>
      <c r="B190" s="239"/>
      <c r="C190" s="240"/>
      <c r="D190" s="232" t="s">
        <v>140</v>
      </c>
      <c r="E190" s="241" t="s">
        <v>1</v>
      </c>
      <c r="F190" s="242" t="s">
        <v>230</v>
      </c>
      <c r="G190" s="240"/>
      <c r="H190" s="243">
        <v>49.920000000000002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140</v>
      </c>
      <c r="AU190" s="249" t="s">
        <v>88</v>
      </c>
      <c r="AV190" s="13" t="s">
        <v>88</v>
      </c>
      <c r="AW190" s="13" t="s">
        <v>34</v>
      </c>
      <c r="AX190" s="13" t="s">
        <v>78</v>
      </c>
      <c r="AY190" s="249" t="s">
        <v>127</v>
      </c>
    </row>
    <row r="191" s="13" customFormat="1">
      <c r="A191" s="13"/>
      <c r="B191" s="239"/>
      <c r="C191" s="240"/>
      <c r="D191" s="232" t="s">
        <v>140</v>
      </c>
      <c r="E191" s="241" t="s">
        <v>1</v>
      </c>
      <c r="F191" s="242" t="s">
        <v>231</v>
      </c>
      <c r="G191" s="240"/>
      <c r="H191" s="243">
        <v>13.800000000000001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140</v>
      </c>
      <c r="AU191" s="249" t="s">
        <v>88</v>
      </c>
      <c r="AV191" s="13" t="s">
        <v>88</v>
      </c>
      <c r="AW191" s="13" t="s">
        <v>34</v>
      </c>
      <c r="AX191" s="13" t="s">
        <v>78</v>
      </c>
      <c r="AY191" s="249" t="s">
        <v>127</v>
      </c>
    </row>
    <row r="192" s="13" customFormat="1">
      <c r="A192" s="13"/>
      <c r="B192" s="239"/>
      <c r="C192" s="240"/>
      <c r="D192" s="232" t="s">
        <v>140</v>
      </c>
      <c r="E192" s="241" t="s">
        <v>1</v>
      </c>
      <c r="F192" s="242" t="s">
        <v>232</v>
      </c>
      <c r="G192" s="240"/>
      <c r="H192" s="243">
        <v>-27.600000000000001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140</v>
      </c>
      <c r="AU192" s="249" t="s">
        <v>88</v>
      </c>
      <c r="AV192" s="13" t="s">
        <v>88</v>
      </c>
      <c r="AW192" s="13" t="s">
        <v>34</v>
      </c>
      <c r="AX192" s="13" t="s">
        <v>78</v>
      </c>
      <c r="AY192" s="249" t="s">
        <v>127</v>
      </c>
    </row>
    <row r="193" s="14" customFormat="1">
      <c r="A193" s="14"/>
      <c r="B193" s="250"/>
      <c r="C193" s="251"/>
      <c r="D193" s="232" t="s">
        <v>140</v>
      </c>
      <c r="E193" s="252" t="s">
        <v>1</v>
      </c>
      <c r="F193" s="253" t="s">
        <v>163</v>
      </c>
      <c r="G193" s="251"/>
      <c r="H193" s="254">
        <v>623.01199999999994</v>
      </c>
      <c r="I193" s="255"/>
      <c r="J193" s="251"/>
      <c r="K193" s="251"/>
      <c r="L193" s="256"/>
      <c r="M193" s="257"/>
      <c r="N193" s="258"/>
      <c r="O193" s="258"/>
      <c r="P193" s="258"/>
      <c r="Q193" s="258"/>
      <c r="R193" s="258"/>
      <c r="S193" s="258"/>
      <c r="T193" s="25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0" t="s">
        <v>140</v>
      </c>
      <c r="AU193" s="260" t="s">
        <v>88</v>
      </c>
      <c r="AV193" s="14" t="s">
        <v>134</v>
      </c>
      <c r="AW193" s="14" t="s">
        <v>34</v>
      </c>
      <c r="AX193" s="14" t="s">
        <v>86</v>
      </c>
      <c r="AY193" s="260" t="s">
        <v>127</v>
      </c>
    </row>
    <row r="194" s="2" customFormat="1" ht="16.5" customHeight="1">
      <c r="A194" s="39"/>
      <c r="B194" s="40"/>
      <c r="C194" s="219" t="s">
        <v>233</v>
      </c>
      <c r="D194" s="219" t="s">
        <v>129</v>
      </c>
      <c r="E194" s="220" t="s">
        <v>234</v>
      </c>
      <c r="F194" s="221" t="s">
        <v>235</v>
      </c>
      <c r="G194" s="222" t="s">
        <v>236</v>
      </c>
      <c r="H194" s="223">
        <v>1121.422</v>
      </c>
      <c r="I194" s="224"/>
      <c r="J194" s="225">
        <f>ROUND(I194*H194,2)</f>
        <v>0</v>
      </c>
      <c r="K194" s="221" t="s">
        <v>133</v>
      </c>
      <c r="L194" s="45"/>
      <c r="M194" s="226" t="s">
        <v>1</v>
      </c>
      <c r="N194" s="227" t="s">
        <v>43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134</v>
      </c>
      <c r="AT194" s="230" t="s">
        <v>129</v>
      </c>
      <c r="AU194" s="230" t="s">
        <v>88</v>
      </c>
      <c r="AY194" s="18" t="s">
        <v>127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86</v>
      </c>
      <c r="BK194" s="231">
        <f>ROUND(I194*H194,2)</f>
        <v>0</v>
      </c>
      <c r="BL194" s="18" t="s">
        <v>134</v>
      </c>
      <c r="BM194" s="230" t="s">
        <v>237</v>
      </c>
    </row>
    <row r="195" s="2" customFormat="1">
      <c r="A195" s="39"/>
      <c r="B195" s="40"/>
      <c r="C195" s="41"/>
      <c r="D195" s="232" t="s">
        <v>136</v>
      </c>
      <c r="E195" s="41"/>
      <c r="F195" s="233" t="s">
        <v>238</v>
      </c>
      <c r="G195" s="41"/>
      <c r="H195" s="41"/>
      <c r="I195" s="234"/>
      <c r="J195" s="41"/>
      <c r="K195" s="41"/>
      <c r="L195" s="45"/>
      <c r="M195" s="235"/>
      <c r="N195" s="236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136</v>
      </c>
      <c r="AU195" s="18" t="s">
        <v>88</v>
      </c>
    </row>
    <row r="196" s="2" customFormat="1">
      <c r="A196" s="39"/>
      <c r="B196" s="40"/>
      <c r="C196" s="41"/>
      <c r="D196" s="237" t="s">
        <v>138</v>
      </c>
      <c r="E196" s="41"/>
      <c r="F196" s="238" t="s">
        <v>239</v>
      </c>
      <c r="G196" s="41"/>
      <c r="H196" s="41"/>
      <c r="I196" s="234"/>
      <c r="J196" s="41"/>
      <c r="K196" s="41"/>
      <c r="L196" s="45"/>
      <c r="M196" s="235"/>
      <c r="N196" s="236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138</v>
      </c>
      <c r="AU196" s="18" t="s">
        <v>88</v>
      </c>
    </row>
    <row r="197" s="13" customFormat="1">
      <c r="A197" s="13"/>
      <c r="B197" s="239"/>
      <c r="C197" s="240"/>
      <c r="D197" s="232" t="s">
        <v>140</v>
      </c>
      <c r="E197" s="241" t="s">
        <v>1</v>
      </c>
      <c r="F197" s="242" t="s">
        <v>240</v>
      </c>
      <c r="G197" s="240"/>
      <c r="H197" s="243">
        <v>1121.422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140</v>
      </c>
      <c r="AU197" s="249" t="s">
        <v>88</v>
      </c>
      <c r="AV197" s="13" t="s">
        <v>88</v>
      </c>
      <c r="AW197" s="13" t="s">
        <v>34</v>
      </c>
      <c r="AX197" s="13" t="s">
        <v>86</v>
      </c>
      <c r="AY197" s="249" t="s">
        <v>127</v>
      </c>
    </row>
    <row r="198" s="2" customFormat="1" ht="16.5" customHeight="1">
      <c r="A198" s="39"/>
      <c r="B198" s="40"/>
      <c r="C198" s="219" t="s">
        <v>241</v>
      </c>
      <c r="D198" s="219" t="s">
        <v>129</v>
      </c>
      <c r="E198" s="220" t="s">
        <v>242</v>
      </c>
      <c r="F198" s="221" t="s">
        <v>243</v>
      </c>
      <c r="G198" s="222" t="s">
        <v>195</v>
      </c>
      <c r="H198" s="223">
        <v>623.01199999999994</v>
      </c>
      <c r="I198" s="224"/>
      <c r="J198" s="225">
        <f>ROUND(I198*H198,2)</f>
        <v>0</v>
      </c>
      <c r="K198" s="221" t="s">
        <v>133</v>
      </c>
      <c r="L198" s="45"/>
      <c r="M198" s="226" t="s">
        <v>1</v>
      </c>
      <c r="N198" s="227" t="s">
        <v>43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134</v>
      </c>
      <c r="AT198" s="230" t="s">
        <v>129</v>
      </c>
      <c r="AU198" s="230" t="s">
        <v>88</v>
      </c>
      <c r="AY198" s="18" t="s">
        <v>127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86</v>
      </c>
      <c r="BK198" s="231">
        <f>ROUND(I198*H198,2)</f>
        <v>0</v>
      </c>
      <c r="BL198" s="18" t="s">
        <v>134</v>
      </c>
      <c r="BM198" s="230" t="s">
        <v>244</v>
      </c>
    </row>
    <row r="199" s="2" customFormat="1">
      <c r="A199" s="39"/>
      <c r="B199" s="40"/>
      <c r="C199" s="41"/>
      <c r="D199" s="232" t="s">
        <v>136</v>
      </c>
      <c r="E199" s="41"/>
      <c r="F199" s="233" t="s">
        <v>245</v>
      </c>
      <c r="G199" s="41"/>
      <c r="H199" s="41"/>
      <c r="I199" s="234"/>
      <c r="J199" s="41"/>
      <c r="K199" s="41"/>
      <c r="L199" s="45"/>
      <c r="M199" s="235"/>
      <c r="N199" s="236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136</v>
      </c>
      <c r="AU199" s="18" t="s">
        <v>88</v>
      </c>
    </row>
    <row r="200" s="2" customFormat="1">
      <c r="A200" s="39"/>
      <c r="B200" s="40"/>
      <c r="C200" s="41"/>
      <c r="D200" s="237" t="s">
        <v>138</v>
      </c>
      <c r="E200" s="41"/>
      <c r="F200" s="238" t="s">
        <v>246</v>
      </c>
      <c r="G200" s="41"/>
      <c r="H200" s="41"/>
      <c r="I200" s="234"/>
      <c r="J200" s="41"/>
      <c r="K200" s="41"/>
      <c r="L200" s="45"/>
      <c r="M200" s="235"/>
      <c r="N200" s="236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138</v>
      </c>
      <c r="AU200" s="18" t="s">
        <v>88</v>
      </c>
    </row>
    <row r="201" s="13" customFormat="1">
      <c r="A201" s="13"/>
      <c r="B201" s="239"/>
      <c r="C201" s="240"/>
      <c r="D201" s="232" t="s">
        <v>140</v>
      </c>
      <c r="E201" s="241" t="s">
        <v>1</v>
      </c>
      <c r="F201" s="242" t="s">
        <v>247</v>
      </c>
      <c r="G201" s="240"/>
      <c r="H201" s="243">
        <v>623.01199999999994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140</v>
      </c>
      <c r="AU201" s="249" t="s">
        <v>88</v>
      </c>
      <c r="AV201" s="13" t="s">
        <v>88</v>
      </c>
      <c r="AW201" s="13" t="s">
        <v>34</v>
      </c>
      <c r="AX201" s="13" t="s">
        <v>86</v>
      </c>
      <c r="AY201" s="249" t="s">
        <v>127</v>
      </c>
    </row>
    <row r="202" s="2" customFormat="1" ht="16.5" customHeight="1">
      <c r="A202" s="39"/>
      <c r="B202" s="40"/>
      <c r="C202" s="219" t="s">
        <v>248</v>
      </c>
      <c r="D202" s="219" t="s">
        <v>129</v>
      </c>
      <c r="E202" s="220" t="s">
        <v>249</v>
      </c>
      <c r="F202" s="221" t="s">
        <v>250</v>
      </c>
      <c r="G202" s="222" t="s">
        <v>195</v>
      </c>
      <c r="H202" s="223">
        <v>88.760000000000005</v>
      </c>
      <c r="I202" s="224"/>
      <c r="J202" s="225">
        <f>ROUND(I202*H202,2)</f>
        <v>0</v>
      </c>
      <c r="K202" s="221" t="s">
        <v>133</v>
      </c>
      <c r="L202" s="45"/>
      <c r="M202" s="226" t="s">
        <v>1</v>
      </c>
      <c r="N202" s="227" t="s">
        <v>43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134</v>
      </c>
      <c r="AT202" s="230" t="s">
        <v>129</v>
      </c>
      <c r="AU202" s="230" t="s">
        <v>88</v>
      </c>
      <c r="AY202" s="18" t="s">
        <v>127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86</v>
      </c>
      <c r="BK202" s="231">
        <f>ROUND(I202*H202,2)</f>
        <v>0</v>
      </c>
      <c r="BL202" s="18" t="s">
        <v>134</v>
      </c>
      <c r="BM202" s="230" t="s">
        <v>251</v>
      </c>
    </row>
    <row r="203" s="2" customFormat="1">
      <c r="A203" s="39"/>
      <c r="B203" s="40"/>
      <c r="C203" s="41"/>
      <c r="D203" s="232" t="s">
        <v>136</v>
      </c>
      <c r="E203" s="41"/>
      <c r="F203" s="233" t="s">
        <v>252</v>
      </c>
      <c r="G203" s="41"/>
      <c r="H203" s="41"/>
      <c r="I203" s="234"/>
      <c r="J203" s="41"/>
      <c r="K203" s="41"/>
      <c r="L203" s="45"/>
      <c r="M203" s="235"/>
      <c r="N203" s="236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136</v>
      </c>
      <c r="AU203" s="18" t="s">
        <v>88</v>
      </c>
    </row>
    <row r="204" s="2" customFormat="1">
      <c r="A204" s="39"/>
      <c r="B204" s="40"/>
      <c r="C204" s="41"/>
      <c r="D204" s="237" t="s">
        <v>138</v>
      </c>
      <c r="E204" s="41"/>
      <c r="F204" s="238" t="s">
        <v>253</v>
      </c>
      <c r="G204" s="41"/>
      <c r="H204" s="41"/>
      <c r="I204" s="234"/>
      <c r="J204" s="41"/>
      <c r="K204" s="41"/>
      <c r="L204" s="45"/>
      <c r="M204" s="235"/>
      <c r="N204" s="236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138</v>
      </c>
      <c r="AU204" s="18" t="s">
        <v>88</v>
      </c>
    </row>
    <row r="205" s="13" customFormat="1">
      <c r="A205" s="13"/>
      <c r="B205" s="239"/>
      <c r="C205" s="240"/>
      <c r="D205" s="232" t="s">
        <v>140</v>
      </c>
      <c r="E205" s="241" t="s">
        <v>1</v>
      </c>
      <c r="F205" s="242" t="s">
        <v>254</v>
      </c>
      <c r="G205" s="240"/>
      <c r="H205" s="243">
        <v>6.7999999999999998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140</v>
      </c>
      <c r="AU205" s="249" t="s">
        <v>88</v>
      </c>
      <c r="AV205" s="13" t="s">
        <v>88</v>
      </c>
      <c r="AW205" s="13" t="s">
        <v>34</v>
      </c>
      <c r="AX205" s="13" t="s">
        <v>78</v>
      </c>
      <c r="AY205" s="249" t="s">
        <v>127</v>
      </c>
    </row>
    <row r="206" s="13" customFormat="1">
      <c r="A206" s="13"/>
      <c r="B206" s="239"/>
      <c r="C206" s="240"/>
      <c r="D206" s="232" t="s">
        <v>140</v>
      </c>
      <c r="E206" s="241" t="s">
        <v>1</v>
      </c>
      <c r="F206" s="242" t="s">
        <v>255</v>
      </c>
      <c r="G206" s="240"/>
      <c r="H206" s="243">
        <v>40.560000000000002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140</v>
      </c>
      <c r="AU206" s="249" t="s">
        <v>88</v>
      </c>
      <c r="AV206" s="13" t="s">
        <v>88</v>
      </c>
      <c r="AW206" s="13" t="s">
        <v>34</v>
      </c>
      <c r="AX206" s="13" t="s">
        <v>78</v>
      </c>
      <c r="AY206" s="249" t="s">
        <v>127</v>
      </c>
    </row>
    <row r="207" s="13" customFormat="1">
      <c r="A207" s="13"/>
      <c r="B207" s="239"/>
      <c r="C207" s="240"/>
      <c r="D207" s="232" t="s">
        <v>140</v>
      </c>
      <c r="E207" s="241" t="s">
        <v>1</v>
      </c>
      <c r="F207" s="242" t="s">
        <v>256</v>
      </c>
      <c r="G207" s="240"/>
      <c r="H207" s="243">
        <v>13.800000000000001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9" t="s">
        <v>140</v>
      </c>
      <c r="AU207" s="249" t="s">
        <v>88</v>
      </c>
      <c r="AV207" s="13" t="s">
        <v>88</v>
      </c>
      <c r="AW207" s="13" t="s">
        <v>34</v>
      </c>
      <c r="AX207" s="13" t="s">
        <v>78</v>
      </c>
      <c r="AY207" s="249" t="s">
        <v>127</v>
      </c>
    </row>
    <row r="208" s="13" customFormat="1">
      <c r="A208" s="13"/>
      <c r="B208" s="239"/>
      <c r="C208" s="240"/>
      <c r="D208" s="232" t="s">
        <v>140</v>
      </c>
      <c r="E208" s="241" t="s">
        <v>1</v>
      </c>
      <c r="F208" s="242" t="s">
        <v>257</v>
      </c>
      <c r="G208" s="240"/>
      <c r="H208" s="243">
        <v>27.600000000000001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9" t="s">
        <v>140</v>
      </c>
      <c r="AU208" s="249" t="s">
        <v>88</v>
      </c>
      <c r="AV208" s="13" t="s">
        <v>88</v>
      </c>
      <c r="AW208" s="13" t="s">
        <v>34</v>
      </c>
      <c r="AX208" s="13" t="s">
        <v>78</v>
      </c>
      <c r="AY208" s="249" t="s">
        <v>127</v>
      </c>
    </row>
    <row r="209" s="14" customFormat="1">
      <c r="A209" s="14"/>
      <c r="B209" s="250"/>
      <c r="C209" s="251"/>
      <c r="D209" s="232" t="s">
        <v>140</v>
      </c>
      <c r="E209" s="252" t="s">
        <v>1</v>
      </c>
      <c r="F209" s="253" t="s">
        <v>163</v>
      </c>
      <c r="G209" s="251"/>
      <c r="H209" s="254">
        <v>88.759999999999991</v>
      </c>
      <c r="I209" s="255"/>
      <c r="J209" s="251"/>
      <c r="K209" s="251"/>
      <c r="L209" s="256"/>
      <c r="M209" s="257"/>
      <c r="N209" s="258"/>
      <c r="O209" s="258"/>
      <c r="P209" s="258"/>
      <c r="Q209" s="258"/>
      <c r="R209" s="258"/>
      <c r="S209" s="258"/>
      <c r="T209" s="25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0" t="s">
        <v>140</v>
      </c>
      <c r="AU209" s="260" t="s">
        <v>88</v>
      </c>
      <c r="AV209" s="14" t="s">
        <v>134</v>
      </c>
      <c r="AW209" s="14" t="s">
        <v>34</v>
      </c>
      <c r="AX209" s="14" t="s">
        <v>86</v>
      </c>
      <c r="AY209" s="260" t="s">
        <v>127</v>
      </c>
    </row>
    <row r="210" s="2" customFormat="1" ht="16.5" customHeight="1">
      <c r="A210" s="39"/>
      <c r="B210" s="40"/>
      <c r="C210" s="261" t="s">
        <v>258</v>
      </c>
      <c r="D210" s="261" t="s">
        <v>259</v>
      </c>
      <c r="E210" s="262" t="s">
        <v>260</v>
      </c>
      <c r="F210" s="263" t="s">
        <v>261</v>
      </c>
      <c r="G210" s="264" t="s">
        <v>236</v>
      </c>
      <c r="H210" s="265">
        <v>85.359999999999999</v>
      </c>
      <c r="I210" s="266"/>
      <c r="J210" s="267">
        <f>ROUND(I210*H210,2)</f>
        <v>0</v>
      </c>
      <c r="K210" s="263" t="s">
        <v>133</v>
      </c>
      <c r="L210" s="268"/>
      <c r="M210" s="269" t="s">
        <v>1</v>
      </c>
      <c r="N210" s="270" t="s">
        <v>43</v>
      </c>
      <c r="O210" s="92"/>
      <c r="P210" s="228">
        <f>O210*H210</f>
        <v>0</v>
      </c>
      <c r="Q210" s="228">
        <v>1</v>
      </c>
      <c r="R210" s="228">
        <f>Q210*H210</f>
        <v>85.359999999999999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184</v>
      </c>
      <c r="AT210" s="230" t="s">
        <v>259</v>
      </c>
      <c r="AU210" s="230" t="s">
        <v>88</v>
      </c>
      <c r="AY210" s="18" t="s">
        <v>127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86</v>
      </c>
      <c r="BK210" s="231">
        <f>ROUND(I210*H210,2)</f>
        <v>0</v>
      </c>
      <c r="BL210" s="18" t="s">
        <v>134</v>
      </c>
      <c r="BM210" s="230" t="s">
        <v>262</v>
      </c>
    </row>
    <row r="211" s="2" customFormat="1">
      <c r="A211" s="39"/>
      <c r="B211" s="40"/>
      <c r="C211" s="41"/>
      <c r="D211" s="232" t="s">
        <v>136</v>
      </c>
      <c r="E211" s="41"/>
      <c r="F211" s="233" t="s">
        <v>261</v>
      </c>
      <c r="G211" s="41"/>
      <c r="H211" s="41"/>
      <c r="I211" s="234"/>
      <c r="J211" s="41"/>
      <c r="K211" s="41"/>
      <c r="L211" s="45"/>
      <c r="M211" s="235"/>
      <c r="N211" s="236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136</v>
      </c>
      <c r="AU211" s="18" t="s">
        <v>88</v>
      </c>
    </row>
    <row r="212" s="13" customFormat="1">
      <c r="A212" s="13"/>
      <c r="B212" s="239"/>
      <c r="C212" s="240"/>
      <c r="D212" s="232" t="s">
        <v>140</v>
      </c>
      <c r="E212" s="241" t="s">
        <v>1</v>
      </c>
      <c r="F212" s="242" t="s">
        <v>263</v>
      </c>
      <c r="G212" s="240"/>
      <c r="H212" s="243">
        <v>13.6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140</v>
      </c>
      <c r="AU212" s="249" t="s">
        <v>88</v>
      </c>
      <c r="AV212" s="13" t="s">
        <v>88</v>
      </c>
      <c r="AW212" s="13" t="s">
        <v>34</v>
      </c>
      <c r="AX212" s="13" t="s">
        <v>78</v>
      </c>
      <c r="AY212" s="249" t="s">
        <v>127</v>
      </c>
    </row>
    <row r="213" s="13" customFormat="1">
      <c r="A213" s="13"/>
      <c r="B213" s="239"/>
      <c r="C213" s="240"/>
      <c r="D213" s="232" t="s">
        <v>140</v>
      </c>
      <c r="E213" s="241" t="s">
        <v>1</v>
      </c>
      <c r="F213" s="242" t="s">
        <v>264</v>
      </c>
      <c r="G213" s="240"/>
      <c r="H213" s="243">
        <v>71.760000000000005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140</v>
      </c>
      <c r="AU213" s="249" t="s">
        <v>88</v>
      </c>
      <c r="AV213" s="13" t="s">
        <v>88</v>
      </c>
      <c r="AW213" s="13" t="s">
        <v>34</v>
      </c>
      <c r="AX213" s="13" t="s">
        <v>78</v>
      </c>
      <c r="AY213" s="249" t="s">
        <v>127</v>
      </c>
    </row>
    <row r="214" s="14" customFormat="1">
      <c r="A214" s="14"/>
      <c r="B214" s="250"/>
      <c r="C214" s="251"/>
      <c r="D214" s="232" t="s">
        <v>140</v>
      </c>
      <c r="E214" s="252" t="s">
        <v>1</v>
      </c>
      <c r="F214" s="253" t="s">
        <v>163</v>
      </c>
      <c r="G214" s="251"/>
      <c r="H214" s="254">
        <v>85.359999999999999</v>
      </c>
      <c r="I214" s="255"/>
      <c r="J214" s="251"/>
      <c r="K214" s="251"/>
      <c r="L214" s="256"/>
      <c r="M214" s="257"/>
      <c r="N214" s="258"/>
      <c r="O214" s="258"/>
      <c r="P214" s="258"/>
      <c r="Q214" s="258"/>
      <c r="R214" s="258"/>
      <c r="S214" s="258"/>
      <c r="T214" s="25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0" t="s">
        <v>140</v>
      </c>
      <c r="AU214" s="260" t="s">
        <v>88</v>
      </c>
      <c r="AV214" s="14" t="s">
        <v>134</v>
      </c>
      <c r="AW214" s="14" t="s">
        <v>34</v>
      </c>
      <c r="AX214" s="14" t="s">
        <v>86</v>
      </c>
      <c r="AY214" s="260" t="s">
        <v>127</v>
      </c>
    </row>
    <row r="215" s="2" customFormat="1" ht="16.5" customHeight="1">
      <c r="A215" s="39"/>
      <c r="B215" s="40"/>
      <c r="C215" s="261" t="s">
        <v>265</v>
      </c>
      <c r="D215" s="261" t="s">
        <v>259</v>
      </c>
      <c r="E215" s="262" t="s">
        <v>266</v>
      </c>
      <c r="F215" s="263" t="s">
        <v>267</v>
      </c>
      <c r="G215" s="264" t="s">
        <v>236</v>
      </c>
      <c r="H215" s="265">
        <v>27.600000000000001</v>
      </c>
      <c r="I215" s="266"/>
      <c r="J215" s="267">
        <f>ROUND(I215*H215,2)</f>
        <v>0</v>
      </c>
      <c r="K215" s="263" t="s">
        <v>133</v>
      </c>
      <c r="L215" s="268"/>
      <c r="M215" s="269" t="s">
        <v>1</v>
      </c>
      <c r="N215" s="270" t="s">
        <v>43</v>
      </c>
      <c r="O215" s="92"/>
      <c r="P215" s="228">
        <f>O215*H215</f>
        <v>0</v>
      </c>
      <c r="Q215" s="228">
        <v>1</v>
      </c>
      <c r="R215" s="228">
        <f>Q215*H215</f>
        <v>27.600000000000001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184</v>
      </c>
      <c r="AT215" s="230" t="s">
        <v>259</v>
      </c>
      <c r="AU215" s="230" t="s">
        <v>88</v>
      </c>
      <c r="AY215" s="18" t="s">
        <v>127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86</v>
      </c>
      <c r="BK215" s="231">
        <f>ROUND(I215*H215,2)</f>
        <v>0</v>
      </c>
      <c r="BL215" s="18" t="s">
        <v>134</v>
      </c>
      <c r="BM215" s="230" t="s">
        <v>268</v>
      </c>
    </row>
    <row r="216" s="2" customFormat="1">
      <c r="A216" s="39"/>
      <c r="B216" s="40"/>
      <c r="C216" s="41"/>
      <c r="D216" s="232" t="s">
        <v>136</v>
      </c>
      <c r="E216" s="41"/>
      <c r="F216" s="233" t="s">
        <v>267</v>
      </c>
      <c r="G216" s="41"/>
      <c r="H216" s="41"/>
      <c r="I216" s="234"/>
      <c r="J216" s="41"/>
      <c r="K216" s="41"/>
      <c r="L216" s="45"/>
      <c r="M216" s="235"/>
      <c r="N216" s="236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136</v>
      </c>
      <c r="AU216" s="18" t="s">
        <v>88</v>
      </c>
    </row>
    <row r="217" s="13" customFormat="1">
      <c r="A217" s="13"/>
      <c r="B217" s="239"/>
      <c r="C217" s="240"/>
      <c r="D217" s="232" t="s">
        <v>140</v>
      </c>
      <c r="E217" s="241" t="s">
        <v>1</v>
      </c>
      <c r="F217" s="242" t="s">
        <v>269</v>
      </c>
      <c r="G217" s="240"/>
      <c r="H217" s="243">
        <v>27.600000000000001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140</v>
      </c>
      <c r="AU217" s="249" t="s">
        <v>88</v>
      </c>
      <c r="AV217" s="13" t="s">
        <v>88</v>
      </c>
      <c r="AW217" s="13" t="s">
        <v>34</v>
      </c>
      <c r="AX217" s="13" t="s">
        <v>86</v>
      </c>
      <c r="AY217" s="249" t="s">
        <v>127</v>
      </c>
    </row>
    <row r="218" s="2" customFormat="1" ht="16.5" customHeight="1">
      <c r="A218" s="39"/>
      <c r="B218" s="40"/>
      <c r="C218" s="219" t="s">
        <v>270</v>
      </c>
      <c r="D218" s="219" t="s">
        <v>129</v>
      </c>
      <c r="E218" s="220" t="s">
        <v>271</v>
      </c>
      <c r="F218" s="221" t="s">
        <v>272</v>
      </c>
      <c r="G218" s="222" t="s">
        <v>195</v>
      </c>
      <c r="H218" s="223">
        <v>6.2400000000000002</v>
      </c>
      <c r="I218" s="224"/>
      <c r="J218" s="225">
        <f>ROUND(I218*H218,2)</f>
        <v>0</v>
      </c>
      <c r="K218" s="221" t="s">
        <v>133</v>
      </c>
      <c r="L218" s="45"/>
      <c r="M218" s="226" t="s">
        <v>1</v>
      </c>
      <c r="N218" s="227" t="s">
        <v>43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134</v>
      </c>
      <c r="AT218" s="230" t="s">
        <v>129</v>
      </c>
      <c r="AU218" s="230" t="s">
        <v>88</v>
      </c>
      <c r="AY218" s="18" t="s">
        <v>127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86</v>
      </c>
      <c r="BK218" s="231">
        <f>ROUND(I218*H218,2)</f>
        <v>0</v>
      </c>
      <c r="BL218" s="18" t="s">
        <v>134</v>
      </c>
      <c r="BM218" s="230" t="s">
        <v>273</v>
      </c>
    </row>
    <row r="219" s="2" customFormat="1">
      <c r="A219" s="39"/>
      <c r="B219" s="40"/>
      <c r="C219" s="41"/>
      <c r="D219" s="232" t="s">
        <v>136</v>
      </c>
      <c r="E219" s="41"/>
      <c r="F219" s="233" t="s">
        <v>274</v>
      </c>
      <c r="G219" s="41"/>
      <c r="H219" s="41"/>
      <c r="I219" s="234"/>
      <c r="J219" s="41"/>
      <c r="K219" s="41"/>
      <c r="L219" s="45"/>
      <c r="M219" s="235"/>
      <c r="N219" s="236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136</v>
      </c>
      <c r="AU219" s="18" t="s">
        <v>88</v>
      </c>
    </row>
    <row r="220" s="2" customFormat="1">
      <c r="A220" s="39"/>
      <c r="B220" s="40"/>
      <c r="C220" s="41"/>
      <c r="D220" s="237" t="s">
        <v>138</v>
      </c>
      <c r="E220" s="41"/>
      <c r="F220" s="238" t="s">
        <v>275</v>
      </c>
      <c r="G220" s="41"/>
      <c r="H220" s="41"/>
      <c r="I220" s="234"/>
      <c r="J220" s="41"/>
      <c r="K220" s="41"/>
      <c r="L220" s="45"/>
      <c r="M220" s="235"/>
      <c r="N220" s="236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138</v>
      </c>
      <c r="AU220" s="18" t="s">
        <v>88</v>
      </c>
    </row>
    <row r="221" s="13" customFormat="1">
      <c r="A221" s="13"/>
      <c r="B221" s="239"/>
      <c r="C221" s="240"/>
      <c r="D221" s="232" t="s">
        <v>140</v>
      </c>
      <c r="E221" s="241" t="s">
        <v>1</v>
      </c>
      <c r="F221" s="242" t="s">
        <v>276</v>
      </c>
      <c r="G221" s="240"/>
      <c r="H221" s="243">
        <v>6.2400000000000002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9" t="s">
        <v>140</v>
      </c>
      <c r="AU221" s="249" t="s">
        <v>88</v>
      </c>
      <c r="AV221" s="13" t="s">
        <v>88</v>
      </c>
      <c r="AW221" s="13" t="s">
        <v>34</v>
      </c>
      <c r="AX221" s="13" t="s">
        <v>86</v>
      </c>
      <c r="AY221" s="249" t="s">
        <v>127</v>
      </c>
    </row>
    <row r="222" s="2" customFormat="1" ht="16.5" customHeight="1">
      <c r="A222" s="39"/>
      <c r="B222" s="40"/>
      <c r="C222" s="261" t="s">
        <v>277</v>
      </c>
      <c r="D222" s="261" t="s">
        <v>259</v>
      </c>
      <c r="E222" s="262" t="s">
        <v>278</v>
      </c>
      <c r="F222" s="263" t="s">
        <v>279</v>
      </c>
      <c r="G222" s="264" t="s">
        <v>236</v>
      </c>
      <c r="H222" s="265">
        <v>9.3599999999999994</v>
      </c>
      <c r="I222" s="266"/>
      <c r="J222" s="267">
        <f>ROUND(I222*H222,2)</f>
        <v>0</v>
      </c>
      <c r="K222" s="263" t="s">
        <v>133</v>
      </c>
      <c r="L222" s="268"/>
      <c r="M222" s="269" t="s">
        <v>1</v>
      </c>
      <c r="N222" s="270" t="s">
        <v>43</v>
      </c>
      <c r="O222" s="92"/>
      <c r="P222" s="228">
        <f>O222*H222</f>
        <v>0</v>
      </c>
      <c r="Q222" s="228">
        <v>1</v>
      </c>
      <c r="R222" s="228">
        <f>Q222*H222</f>
        <v>9.3599999999999994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184</v>
      </c>
      <c r="AT222" s="230" t="s">
        <v>259</v>
      </c>
      <c r="AU222" s="230" t="s">
        <v>88</v>
      </c>
      <c r="AY222" s="18" t="s">
        <v>127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86</v>
      </c>
      <c r="BK222" s="231">
        <f>ROUND(I222*H222,2)</f>
        <v>0</v>
      </c>
      <c r="BL222" s="18" t="s">
        <v>134</v>
      </c>
      <c r="BM222" s="230" t="s">
        <v>280</v>
      </c>
    </row>
    <row r="223" s="2" customFormat="1">
      <c r="A223" s="39"/>
      <c r="B223" s="40"/>
      <c r="C223" s="41"/>
      <c r="D223" s="232" t="s">
        <v>136</v>
      </c>
      <c r="E223" s="41"/>
      <c r="F223" s="233" t="s">
        <v>279</v>
      </c>
      <c r="G223" s="41"/>
      <c r="H223" s="41"/>
      <c r="I223" s="234"/>
      <c r="J223" s="41"/>
      <c r="K223" s="41"/>
      <c r="L223" s="45"/>
      <c r="M223" s="235"/>
      <c r="N223" s="236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136</v>
      </c>
      <c r="AU223" s="18" t="s">
        <v>88</v>
      </c>
    </row>
    <row r="224" s="13" customFormat="1">
      <c r="A224" s="13"/>
      <c r="B224" s="239"/>
      <c r="C224" s="240"/>
      <c r="D224" s="232" t="s">
        <v>140</v>
      </c>
      <c r="E224" s="241" t="s">
        <v>1</v>
      </c>
      <c r="F224" s="242" t="s">
        <v>281</v>
      </c>
      <c r="G224" s="240"/>
      <c r="H224" s="243">
        <v>3.1200000000000001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9" t="s">
        <v>140</v>
      </c>
      <c r="AU224" s="249" t="s">
        <v>88</v>
      </c>
      <c r="AV224" s="13" t="s">
        <v>88</v>
      </c>
      <c r="AW224" s="13" t="s">
        <v>34</v>
      </c>
      <c r="AX224" s="13" t="s">
        <v>78</v>
      </c>
      <c r="AY224" s="249" t="s">
        <v>127</v>
      </c>
    </row>
    <row r="225" s="13" customFormat="1">
      <c r="A225" s="13"/>
      <c r="B225" s="239"/>
      <c r="C225" s="240"/>
      <c r="D225" s="232" t="s">
        <v>140</v>
      </c>
      <c r="E225" s="241" t="s">
        <v>1</v>
      </c>
      <c r="F225" s="242" t="s">
        <v>276</v>
      </c>
      <c r="G225" s="240"/>
      <c r="H225" s="243">
        <v>6.2400000000000002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9" t="s">
        <v>140</v>
      </c>
      <c r="AU225" s="249" t="s">
        <v>88</v>
      </c>
      <c r="AV225" s="13" t="s">
        <v>88</v>
      </c>
      <c r="AW225" s="13" t="s">
        <v>34</v>
      </c>
      <c r="AX225" s="13" t="s">
        <v>78</v>
      </c>
      <c r="AY225" s="249" t="s">
        <v>127</v>
      </c>
    </row>
    <row r="226" s="14" customFormat="1">
      <c r="A226" s="14"/>
      <c r="B226" s="250"/>
      <c r="C226" s="251"/>
      <c r="D226" s="232" t="s">
        <v>140</v>
      </c>
      <c r="E226" s="252" t="s">
        <v>1</v>
      </c>
      <c r="F226" s="253" t="s">
        <v>163</v>
      </c>
      <c r="G226" s="251"/>
      <c r="H226" s="254">
        <v>9.3599999999999994</v>
      </c>
      <c r="I226" s="255"/>
      <c r="J226" s="251"/>
      <c r="K226" s="251"/>
      <c r="L226" s="256"/>
      <c r="M226" s="257"/>
      <c r="N226" s="258"/>
      <c r="O226" s="258"/>
      <c r="P226" s="258"/>
      <c r="Q226" s="258"/>
      <c r="R226" s="258"/>
      <c r="S226" s="258"/>
      <c r="T226" s="25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0" t="s">
        <v>140</v>
      </c>
      <c r="AU226" s="260" t="s">
        <v>88</v>
      </c>
      <c r="AV226" s="14" t="s">
        <v>134</v>
      </c>
      <c r="AW226" s="14" t="s">
        <v>34</v>
      </c>
      <c r="AX226" s="14" t="s">
        <v>86</v>
      </c>
      <c r="AY226" s="260" t="s">
        <v>127</v>
      </c>
    </row>
    <row r="227" s="2" customFormat="1" ht="16.5" customHeight="1">
      <c r="A227" s="39"/>
      <c r="B227" s="40"/>
      <c r="C227" s="219" t="s">
        <v>7</v>
      </c>
      <c r="D227" s="219" t="s">
        <v>129</v>
      </c>
      <c r="E227" s="220" t="s">
        <v>282</v>
      </c>
      <c r="F227" s="221" t="s">
        <v>283</v>
      </c>
      <c r="G227" s="222" t="s">
        <v>151</v>
      </c>
      <c r="H227" s="223">
        <v>202</v>
      </c>
      <c r="I227" s="224"/>
      <c r="J227" s="225">
        <f>ROUND(I227*H227,2)</f>
        <v>0</v>
      </c>
      <c r="K227" s="221" t="s">
        <v>133</v>
      </c>
      <c r="L227" s="45"/>
      <c r="M227" s="226" t="s">
        <v>1</v>
      </c>
      <c r="N227" s="227" t="s">
        <v>43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134</v>
      </c>
      <c r="AT227" s="230" t="s">
        <v>129</v>
      </c>
      <c r="AU227" s="230" t="s">
        <v>88</v>
      </c>
      <c r="AY227" s="18" t="s">
        <v>127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86</v>
      </c>
      <c r="BK227" s="231">
        <f>ROUND(I227*H227,2)</f>
        <v>0</v>
      </c>
      <c r="BL227" s="18" t="s">
        <v>134</v>
      </c>
      <c r="BM227" s="230" t="s">
        <v>284</v>
      </c>
    </row>
    <row r="228" s="2" customFormat="1">
      <c r="A228" s="39"/>
      <c r="B228" s="40"/>
      <c r="C228" s="41"/>
      <c r="D228" s="232" t="s">
        <v>136</v>
      </c>
      <c r="E228" s="41"/>
      <c r="F228" s="233" t="s">
        <v>285</v>
      </c>
      <c r="G228" s="41"/>
      <c r="H228" s="41"/>
      <c r="I228" s="234"/>
      <c r="J228" s="41"/>
      <c r="K228" s="41"/>
      <c r="L228" s="45"/>
      <c r="M228" s="235"/>
      <c r="N228" s="236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136</v>
      </c>
      <c r="AU228" s="18" t="s">
        <v>88</v>
      </c>
    </row>
    <row r="229" s="2" customFormat="1">
      <c r="A229" s="39"/>
      <c r="B229" s="40"/>
      <c r="C229" s="41"/>
      <c r="D229" s="237" t="s">
        <v>138</v>
      </c>
      <c r="E229" s="41"/>
      <c r="F229" s="238" t="s">
        <v>286</v>
      </c>
      <c r="G229" s="41"/>
      <c r="H229" s="41"/>
      <c r="I229" s="234"/>
      <c r="J229" s="41"/>
      <c r="K229" s="41"/>
      <c r="L229" s="45"/>
      <c r="M229" s="235"/>
      <c r="N229" s="236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138</v>
      </c>
      <c r="AU229" s="18" t="s">
        <v>88</v>
      </c>
    </row>
    <row r="230" s="13" customFormat="1">
      <c r="A230" s="13"/>
      <c r="B230" s="239"/>
      <c r="C230" s="240"/>
      <c r="D230" s="232" t="s">
        <v>140</v>
      </c>
      <c r="E230" s="241" t="s">
        <v>1</v>
      </c>
      <c r="F230" s="242" t="s">
        <v>287</v>
      </c>
      <c r="G230" s="240"/>
      <c r="H230" s="243">
        <v>202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140</v>
      </c>
      <c r="AU230" s="249" t="s">
        <v>88</v>
      </c>
      <c r="AV230" s="13" t="s">
        <v>88</v>
      </c>
      <c r="AW230" s="13" t="s">
        <v>34</v>
      </c>
      <c r="AX230" s="13" t="s">
        <v>86</v>
      </c>
      <c r="AY230" s="249" t="s">
        <v>127</v>
      </c>
    </row>
    <row r="231" s="2" customFormat="1" ht="16.5" customHeight="1">
      <c r="A231" s="39"/>
      <c r="B231" s="40"/>
      <c r="C231" s="261" t="s">
        <v>288</v>
      </c>
      <c r="D231" s="261" t="s">
        <v>259</v>
      </c>
      <c r="E231" s="262" t="s">
        <v>289</v>
      </c>
      <c r="F231" s="263" t="s">
        <v>290</v>
      </c>
      <c r="G231" s="264" t="s">
        <v>291</v>
      </c>
      <c r="H231" s="265">
        <v>9.0899999999999999</v>
      </c>
      <c r="I231" s="266"/>
      <c r="J231" s="267">
        <f>ROUND(I231*H231,2)</f>
        <v>0</v>
      </c>
      <c r="K231" s="263" t="s">
        <v>133</v>
      </c>
      <c r="L231" s="268"/>
      <c r="M231" s="269" t="s">
        <v>1</v>
      </c>
      <c r="N231" s="270" t="s">
        <v>43</v>
      </c>
      <c r="O231" s="92"/>
      <c r="P231" s="228">
        <f>O231*H231</f>
        <v>0</v>
      </c>
      <c r="Q231" s="228">
        <v>0.001</v>
      </c>
      <c r="R231" s="228">
        <f>Q231*H231</f>
        <v>0.0090900000000000009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184</v>
      </c>
      <c r="AT231" s="230" t="s">
        <v>259</v>
      </c>
      <c r="AU231" s="230" t="s">
        <v>88</v>
      </c>
      <c r="AY231" s="18" t="s">
        <v>127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86</v>
      </c>
      <c r="BK231" s="231">
        <f>ROUND(I231*H231,2)</f>
        <v>0</v>
      </c>
      <c r="BL231" s="18" t="s">
        <v>134</v>
      </c>
      <c r="BM231" s="230" t="s">
        <v>292</v>
      </c>
    </row>
    <row r="232" s="2" customFormat="1">
      <c r="A232" s="39"/>
      <c r="B232" s="40"/>
      <c r="C232" s="41"/>
      <c r="D232" s="232" t="s">
        <v>136</v>
      </c>
      <c r="E232" s="41"/>
      <c r="F232" s="233" t="s">
        <v>290</v>
      </c>
      <c r="G232" s="41"/>
      <c r="H232" s="41"/>
      <c r="I232" s="234"/>
      <c r="J232" s="41"/>
      <c r="K232" s="41"/>
      <c r="L232" s="45"/>
      <c r="M232" s="235"/>
      <c r="N232" s="236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136</v>
      </c>
      <c r="AU232" s="18" t="s">
        <v>88</v>
      </c>
    </row>
    <row r="233" s="13" customFormat="1">
      <c r="A233" s="13"/>
      <c r="B233" s="239"/>
      <c r="C233" s="240"/>
      <c r="D233" s="232" t="s">
        <v>140</v>
      </c>
      <c r="E233" s="241" t="s">
        <v>1</v>
      </c>
      <c r="F233" s="242" t="s">
        <v>293</v>
      </c>
      <c r="G233" s="240"/>
      <c r="H233" s="243">
        <v>9.0899999999999999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9" t="s">
        <v>140</v>
      </c>
      <c r="AU233" s="249" t="s">
        <v>88</v>
      </c>
      <c r="AV233" s="13" t="s">
        <v>88</v>
      </c>
      <c r="AW233" s="13" t="s">
        <v>34</v>
      </c>
      <c r="AX233" s="13" t="s">
        <v>86</v>
      </c>
      <c r="AY233" s="249" t="s">
        <v>127</v>
      </c>
    </row>
    <row r="234" s="2" customFormat="1" ht="16.5" customHeight="1">
      <c r="A234" s="39"/>
      <c r="B234" s="40"/>
      <c r="C234" s="261" t="s">
        <v>294</v>
      </c>
      <c r="D234" s="261" t="s">
        <v>259</v>
      </c>
      <c r="E234" s="262" t="s">
        <v>295</v>
      </c>
      <c r="F234" s="263" t="s">
        <v>296</v>
      </c>
      <c r="G234" s="264" t="s">
        <v>236</v>
      </c>
      <c r="H234" s="265">
        <v>36.359999999999999</v>
      </c>
      <c r="I234" s="266"/>
      <c r="J234" s="267">
        <f>ROUND(I234*H234,2)</f>
        <v>0</v>
      </c>
      <c r="K234" s="263" t="s">
        <v>133</v>
      </c>
      <c r="L234" s="268"/>
      <c r="M234" s="269" t="s">
        <v>1</v>
      </c>
      <c r="N234" s="270" t="s">
        <v>43</v>
      </c>
      <c r="O234" s="92"/>
      <c r="P234" s="228">
        <f>O234*H234</f>
        <v>0</v>
      </c>
      <c r="Q234" s="228">
        <v>1</v>
      </c>
      <c r="R234" s="228">
        <f>Q234*H234</f>
        <v>36.359999999999999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184</v>
      </c>
      <c r="AT234" s="230" t="s">
        <v>259</v>
      </c>
      <c r="AU234" s="230" t="s">
        <v>88</v>
      </c>
      <c r="AY234" s="18" t="s">
        <v>127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86</v>
      </c>
      <c r="BK234" s="231">
        <f>ROUND(I234*H234,2)</f>
        <v>0</v>
      </c>
      <c r="BL234" s="18" t="s">
        <v>134</v>
      </c>
      <c r="BM234" s="230" t="s">
        <v>297</v>
      </c>
    </row>
    <row r="235" s="2" customFormat="1">
      <c r="A235" s="39"/>
      <c r="B235" s="40"/>
      <c r="C235" s="41"/>
      <c r="D235" s="232" t="s">
        <v>136</v>
      </c>
      <c r="E235" s="41"/>
      <c r="F235" s="233" t="s">
        <v>296</v>
      </c>
      <c r="G235" s="41"/>
      <c r="H235" s="41"/>
      <c r="I235" s="234"/>
      <c r="J235" s="41"/>
      <c r="K235" s="41"/>
      <c r="L235" s="45"/>
      <c r="M235" s="235"/>
      <c r="N235" s="236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136</v>
      </c>
      <c r="AU235" s="18" t="s">
        <v>88</v>
      </c>
    </row>
    <row r="236" s="13" customFormat="1">
      <c r="A236" s="13"/>
      <c r="B236" s="239"/>
      <c r="C236" s="240"/>
      <c r="D236" s="232" t="s">
        <v>140</v>
      </c>
      <c r="E236" s="241" t="s">
        <v>1</v>
      </c>
      <c r="F236" s="242" t="s">
        <v>298</v>
      </c>
      <c r="G236" s="240"/>
      <c r="H236" s="243">
        <v>36.359999999999999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9" t="s">
        <v>140</v>
      </c>
      <c r="AU236" s="249" t="s">
        <v>88</v>
      </c>
      <c r="AV236" s="13" t="s">
        <v>88</v>
      </c>
      <c r="AW236" s="13" t="s">
        <v>34</v>
      </c>
      <c r="AX236" s="13" t="s">
        <v>86</v>
      </c>
      <c r="AY236" s="249" t="s">
        <v>127</v>
      </c>
    </row>
    <row r="237" s="2" customFormat="1" ht="16.5" customHeight="1">
      <c r="A237" s="39"/>
      <c r="B237" s="40"/>
      <c r="C237" s="219" t="s">
        <v>299</v>
      </c>
      <c r="D237" s="219" t="s">
        <v>129</v>
      </c>
      <c r="E237" s="220" t="s">
        <v>300</v>
      </c>
      <c r="F237" s="221" t="s">
        <v>301</v>
      </c>
      <c r="G237" s="222" t="s">
        <v>151</v>
      </c>
      <c r="H237" s="223">
        <v>472</v>
      </c>
      <c r="I237" s="224"/>
      <c r="J237" s="225">
        <f>ROUND(I237*H237,2)</f>
        <v>0</v>
      </c>
      <c r="K237" s="221" t="s">
        <v>133</v>
      </c>
      <c r="L237" s="45"/>
      <c r="M237" s="226" t="s">
        <v>1</v>
      </c>
      <c r="N237" s="227" t="s">
        <v>43</v>
      </c>
      <c r="O237" s="92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134</v>
      </c>
      <c r="AT237" s="230" t="s">
        <v>129</v>
      </c>
      <c r="AU237" s="230" t="s">
        <v>88</v>
      </c>
      <c r="AY237" s="18" t="s">
        <v>127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86</v>
      </c>
      <c r="BK237" s="231">
        <f>ROUND(I237*H237,2)</f>
        <v>0</v>
      </c>
      <c r="BL237" s="18" t="s">
        <v>134</v>
      </c>
      <c r="BM237" s="230" t="s">
        <v>302</v>
      </c>
    </row>
    <row r="238" s="2" customFormat="1">
      <c r="A238" s="39"/>
      <c r="B238" s="40"/>
      <c r="C238" s="41"/>
      <c r="D238" s="232" t="s">
        <v>136</v>
      </c>
      <c r="E238" s="41"/>
      <c r="F238" s="233" t="s">
        <v>303</v>
      </c>
      <c r="G238" s="41"/>
      <c r="H238" s="41"/>
      <c r="I238" s="234"/>
      <c r="J238" s="41"/>
      <c r="K238" s="41"/>
      <c r="L238" s="45"/>
      <c r="M238" s="235"/>
      <c r="N238" s="236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136</v>
      </c>
      <c r="AU238" s="18" t="s">
        <v>88</v>
      </c>
    </row>
    <row r="239" s="2" customFormat="1">
      <c r="A239" s="39"/>
      <c r="B239" s="40"/>
      <c r="C239" s="41"/>
      <c r="D239" s="237" t="s">
        <v>138</v>
      </c>
      <c r="E239" s="41"/>
      <c r="F239" s="238" t="s">
        <v>304</v>
      </c>
      <c r="G239" s="41"/>
      <c r="H239" s="41"/>
      <c r="I239" s="234"/>
      <c r="J239" s="41"/>
      <c r="K239" s="41"/>
      <c r="L239" s="45"/>
      <c r="M239" s="235"/>
      <c r="N239" s="236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138</v>
      </c>
      <c r="AU239" s="18" t="s">
        <v>88</v>
      </c>
    </row>
    <row r="240" s="13" customFormat="1">
      <c r="A240" s="13"/>
      <c r="B240" s="239"/>
      <c r="C240" s="240"/>
      <c r="D240" s="232" t="s">
        <v>140</v>
      </c>
      <c r="E240" s="241" t="s">
        <v>1</v>
      </c>
      <c r="F240" s="242" t="s">
        <v>305</v>
      </c>
      <c r="G240" s="240"/>
      <c r="H240" s="243">
        <v>472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9" t="s">
        <v>140</v>
      </c>
      <c r="AU240" s="249" t="s">
        <v>88</v>
      </c>
      <c r="AV240" s="13" t="s">
        <v>88</v>
      </c>
      <c r="AW240" s="13" t="s">
        <v>34</v>
      </c>
      <c r="AX240" s="13" t="s">
        <v>86</v>
      </c>
      <c r="AY240" s="249" t="s">
        <v>127</v>
      </c>
    </row>
    <row r="241" s="2" customFormat="1" ht="16.5" customHeight="1">
      <c r="A241" s="39"/>
      <c r="B241" s="40"/>
      <c r="C241" s="219" t="s">
        <v>306</v>
      </c>
      <c r="D241" s="219" t="s">
        <v>129</v>
      </c>
      <c r="E241" s="220" t="s">
        <v>307</v>
      </c>
      <c r="F241" s="221" t="s">
        <v>308</v>
      </c>
      <c r="G241" s="222" t="s">
        <v>151</v>
      </c>
      <c r="H241" s="223">
        <v>202</v>
      </c>
      <c r="I241" s="224"/>
      <c r="J241" s="225">
        <f>ROUND(I241*H241,2)</f>
        <v>0</v>
      </c>
      <c r="K241" s="221" t="s">
        <v>133</v>
      </c>
      <c r="L241" s="45"/>
      <c r="M241" s="226" t="s">
        <v>1</v>
      </c>
      <c r="N241" s="227" t="s">
        <v>43</v>
      </c>
      <c r="O241" s="92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134</v>
      </c>
      <c r="AT241" s="230" t="s">
        <v>129</v>
      </c>
      <c r="AU241" s="230" t="s">
        <v>88</v>
      </c>
      <c r="AY241" s="18" t="s">
        <v>127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86</v>
      </c>
      <c r="BK241" s="231">
        <f>ROUND(I241*H241,2)</f>
        <v>0</v>
      </c>
      <c r="BL241" s="18" t="s">
        <v>134</v>
      </c>
      <c r="BM241" s="230" t="s">
        <v>309</v>
      </c>
    </row>
    <row r="242" s="2" customFormat="1">
      <c r="A242" s="39"/>
      <c r="B242" s="40"/>
      <c r="C242" s="41"/>
      <c r="D242" s="232" t="s">
        <v>136</v>
      </c>
      <c r="E242" s="41"/>
      <c r="F242" s="233" t="s">
        <v>310</v>
      </c>
      <c r="G242" s="41"/>
      <c r="H242" s="41"/>
      <c r="I242" s="234"/>
      <c r="J242" s="41"/>
      <c r="K242" s="41"/>
      <c r="L242" s="45"/>
      <c r="M242" s="235"/>
      <c r="N242" s="236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136</v>
      </c>
      <c r="AU242" s="18" t="s">
        <v>88</v>
      </c>
    </row>
    <row r="243" s="2" customFormat="1">
      <c r="A243" s="39"/>
      <c r="B243" s="40"/>
      <c r="C243" s="41"/>
      <c r="D243" s="237" t="s">
        <v>138</v>
      </c>
      <c r="E243" s="41"/>
      <c r="F243" s="238" t="s">
        <v>311</v>
      </c>
      <c r="G243" s="41"/>
      <c r="H243" s="41"/>
      <c r="I243" s="234"/>
      <c r="J243" s="41"/>
      <c r="K243" s="41"/>
      <c r="L243" s="45"/>
      <c r="M243" s="235"/>
      <c r="N243" s="236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138</v>
      </c>
      <c r="AU243" s="18" t="s">
        <v>88</v>
      </c>
    </row>
    <row r="244" s="13" customFormat="1">
      <c r="A244" s="13"/>
      <c r="B244" s="239"/>
      <c r="C244" s="240"/>
      <c r="D244" s="232" t="s">
        <v>140</v>
      </c>
      <c r="E244" s="241" t="s">
        <v>1</v>
      </c>
      <c r="F244" s="242" t="s">
        <v>312</v>
      </c>
      <c r="G244" s="240"/>
      <c r="H244" s="243">
        <v>202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9" t="s">
        <v>140</v>
      </c>
      <c r="AU244" s="249" t="s">
        <v>88</v>
      </c>
      <c r="AV244" s="13" t="s">
        <v>88</v>
      </c>
      <c r="AW244" s="13" t="s">
        <v>34</v>
      </c>
      <c r="AX244" s="13" t="s">
        <v>86</v>
      </c>
      <c r="AY244" s="249" t="s">
        <v>127</v>
      </c>
    </row>
    <row r="245" s="12" customFormat="1" ht="22.8" customHeight="1">
      <c r="A245" s="12"/>
      <c r="B245" s="203"/>
      <c r="C245" s="204"/>
      <c r="D245" s="205" t="s">
        <v>77</v>
      </c>
      <c r="E245" s="217" t="s">
        <v>88</v>
      </c>
      <c r="F245" s="217" t="s">
        <v>313</v>
      </c>
      <c r="G245" s="204"/>
      <c r="H245" s="204"/>
      <c r="I245" s="207"/>
      <c r="J245" s="218">
        <f>BK245</f>
        <v>0</v>
      </c>
      <c r="K245" s="204"/>
      <c r="L245" s="209"/>
      <c r="M245" s="210"/>
      <c r="N245" s="211"/>
      <c r="O245" s="211"/>
      <c r="P245" s="212">
        <f>SUM(P246:P259)</f>
        <v>0</v>
      </c>
      <c r="Q245" s="211"/>
      <c r="R245" s="212">
        <f>SUM(R246:R259)</f>
        <v>19.762848000000002</v>
      </c>
      <c r="S245" s="211"/>
      <c r="T245" s="213">
        <f>SUM(T246:T259)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4" t="s">
        <v>86</v>
      </c>
      <c r="AT245" s="215" t="s">
        <v>77</v>
      </c>
      <c r="AU245" s="215" t="s">
        <v>86</v>
      </c>
      <c r="AY245" s="214" t="s">
        <v>127</v>
      </c>
      <c r="BK245" s="216">
        <f>SUM(BK246:BK259)</f>
        <v>0</v>
      </c>
    </row>
    <row r="246" s="2" customFormat="1" ht="16.5" customHeight="1">
      <c r="A246" s="39"/>
      <c r="B246" s="40"/>
      <c r="C246" s="219" t="s">
        <v>314</v>
      </c>
      <c r="D246" s="219" t="s">
        <v>129</v>
      </c>
      <c r="E246" s="220" t="s">
        <v>315</v>
      </c>
      <c r="F246" s="221" t="s">
        <v>316</v>
      </c>
      <c r="G246" s="222" t="s">
        <v>151</v>
      </c>
      <c r="H246" s="223">
        <v>124.2</v>
      </c>
      <c r="I246" s="224"/>
      <c r="J246" s="225">
        <f>ROUND(I246*H246,2)</f>
        <v>0</v>
      </c>
      <c r="K246" s="221" t="s">
        <v>133</v>
      </c>
      <c r="L246" s="45"/>
      <c r="M246" s="226" t="s">
        <v>1</v>
      </c>
      <c r="N246" s="227" t="s">
        <v>43</v>
      </c>
      <c r="O246" s="92"/>
      <c r="P246" s="228">
        <f>O246*H246</f>
        <v>0</v>
      </c>
      <c r="Q246" s="228">
        <v>0.00031</v>
      </c>
      <c r="R246" s="228">
        <f>Q246*H246</f>
        <v>0.038502000000000002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134</v>
      </c>
      <c r="AT246" s="230" t="s">
        <v>129</v>
      </c>
      <c r="AU246" s="230" t="s">
        <v>88</v>
      </c>
      <c r="AY246" s="18" t="s">
        <v>127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86</v>
      </c>
      <c r="BK246" s="231">
        <f>ROUND(I246*H246,2)</f>
        <v>0</v>
      </c>
      <c r="BL246" s="18" t="s">
        <v>134</v>
      </c>
      <c r="BM246" s="230" t="s">
        <v>317</v>
      </c>
    </row>
    <row r="247" s="2" customFormat="1">
      <c r="A247" s="39"/>
      <c r="B247" s="40"/>
      <c r="C247" s="41"/>
      <c r="D247" s="232" t="s">
        <v>136</v>
      </c>
      <c r="E247" s="41"/>
      <c r="F247" s="233" t="s">
        <v>318</v>
      </c>
      <c r="G247" s="41"/>
      <c r="H247" s="41"/>
      <c r="I247" s="234"/>
      <c r="J247" s="41"/>
      <c r="K247" s="41"/>
      <c r="L247" s="45"/>
      <c r="M247" s="235"/>
      <c r="N247" s="236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136</v>
      </c>
      <c r="AU247" s="18" t="s">
        <v>88</v>
      </c>
    </row>
    <row r="248" s="2" customFormat="1">
      <c r="A248" s="39"/>
      <c r="B248" s="40"/>
      <c r="C248" s="41"/>
      <c r="D248" s="237" t="s">
        <v>138</v>
      </c>
      <c r="E248" s="41"/>
      <c r="F248" s="238" t="s">
        <v>319</v>
      </c>
      <c r="G248" s="41"/>
      <c r="H248" s="41"/>
      <c r="I248" s="234"/>
      <c r="J248" s="41"/>
      <c r="K248" s="41"/>
      <c r="L248" s="45"/>
      <c r="M248" s="235"/>
      <c r="N248" s="236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138</v>
      </c>
      <c r="AU248" s="18" t="s">
        <v>88</v>
      </c>
    </row>
    <row r="249" s="13" customFormat="1">
      <c r="A249" s="13"/>
      <c r="B249" s="239"/>
      <c r="C249" s="240"/>
      <c r="D249" s="232" t="s">
        <v>140</v>
      </c>
      <c r="E249" s="241" t="s">
        <v>1</v>
      </c>
      <c r="F249" s="242" t="s">
        <v>320</v>
      </c>
      <c r="G249" s="240"/>
      <c r="H249" s="243">
        <v>124.2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9" t="s">
        <v>140</v>
      </c>
      <c r="AU249" s="249" t="s">
        <v>88</v>
      </c>
      <c r="AV249" s="13" t="s">
        <v>88</v>
      </c>
      <c r="AW249" s="13" t="s">
        <v>34</v>
      </c>
      <c r="AX249" s="13" t="s">
        <v>86</v>
      </c>
      <c r="AY249" s="249" t="s">
        <v>127</v>
      </c>
    </row>
    <row r="250" s="2" customFormat="1" ht="16.5" customHeight="1">
      <c r="A250" s="39"/>
      <c r="B250" s="40"/>
      <c r="C250" s="261" t="s">
        <v>321</v>
      </c>
      <c r="D250" s="261" t="s">
        <v>259</v>
      </c>
      <c r="E250" s="262" t="s">
        <v>322</v>
      </c>
      <c r="F250" s="263" t="s">
        <v>323</v>
      </c>
      <c r="G250" s="264" t="s">
        <v>151</v>
      </c>
      <c r="H250" s="265">
        <v>136.62000000000001</v>
      </c>
      <c r="I250" s="266"/>
      <c r="J250" s="267">
        <f>ROUND(I250*H250,2)</f>
        <v>0</v>
      </c>
      <c r="K250" s="263" t="s">
        <v>133</v>
      </c>
      <c r="L250" s="268"/>
      <c r="M250" s="269" t="s">
        <v>1</v>
      </c>
      <c r="N250" s="270" t="s">
        <v>43</v>
      </c>
      <c r="O250" s="92"/>
      <c r="P250" s="228">
        <f>O250*H250</f>
        <v>0</v>
      </c>
      <c r="Q250" s="228">
        <v>0.00029999999999999997</v>
      </c>
      <c r="R250" s="228">
        <f>Q250*H250</f>
        <v>0.040985999999999995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184</v>
      </c>
      <c r="AT250" s="230" t="s">
        <v>259</v>
      </c>
      <c r="AU250" s="230" t="s">
        <v>88</v>
      </c>
      <c r="AY250" s="18" t="s">
        <v>127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86</v>
      </c>
      <c r="BK250" s="231">
        <f>ROUND(I250*H250,2)</f>
        <v>0</v>
      </c>
      <c r="BL250" s="18" t="s">
        <v>134</v>
      </c>
      <c r="BM250" s="230" t="s">
        <v>324</v>
      </c>
    </row>
    <row r="251" s="2" customFormat="1">
      <c r="A251" s="39"/>
      <c r="B251" s="40"/>
      <c r="C251" s="41"/>
      <c r="D251" s="232" t="s">
        <v>136</v>
      </c>
      <c r="E251" s="41"/>
      <c r="F251" s="233" t="s">
        <v>323</v>
      </c>
      <c r="G251" s="41"/>
      <c r="H251" s="41"/>
      <c r="I251" s="234"/>
      <c r="J251" s="41"/>
      <c r="K251" s="41"/>
      <c r="L251" s="45"/>
      <c r="M251" s="235"/>
      <c r="N251" s="236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136</v>
      </c>
      <c r="AU251" s="18" t="s">
        <v>88</v>
      </c>
    </row>
    <row r="252" s="13" customFormat="1">
      <c r="A252" s="13"/>
      <c r="B252" s="239"/>
      <c r="C252" s="240"/>
      <c r="D252" s="232" t="s">
        <v>140</v>
      </c>
      <c r="E252" s="241" t="s">
        <v>1</v>
      </c>
      <c r="F252" s="242" t="s">
        <v>325</v>
      </c>
      <c r="G252" s="240"/>
      <c r="H252" s="243">
        <v>136.62000000000001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9" t="s">
        <v>140</v>
      </c>
      <c r="AU252" s="249" t="s">
        <v>88</v>
      </c>
      <c r="AV252" s="13" t="s">
        <v>88</v>
      </c>
      <c r="AW252" s="13" t="s">
        <v>34</v>
      </c>
      <c r="AX252" s="13" t="s">
        <v>86</v>
      </c>
      <c r="AY252" s="249" t="s">
        <v>127</v>
      </c>
    </row>
    <row r="253" s="2" customFormat="1" ht="24.15" customHeight="1">
      <c r="A253" s="39"/>
      <c r="B253" s="40"/>
      <c r="C253" s="219" t="s">
        <v>326</v>
      </c>
      <c r="D253" s="219" t="s">
        <v>129</v>
      </c>
      <c r="E253" s="220" t="s">
        <v>327</v>
      </c>
      <c r="F253" s="221" t="s">
        <v>328</v>
      </c>
      <c r="G253" s="222" t="s">
        <v>187</v>
      </c>
      <c r="H253" s="223">
        <v>96</v>
      </c>
      <c r="I253" s="224"/>
      <c r="J253" s="225">
        <f>ROUND(I253*H253,2)</f>
        <v>0</v>
      </c>
      <c r="K253" s="221" t="s">
        <v>133</v>
      </c>
      <c r="L253" s="45"/>
      <c r="M253" s="226" t="s">
        <v>1</v>
      </c>
      <c r="N253" s="227" t="s">
        <v>43</v>
      </c>
      <c r="O253" s="92"/>
      <c r="P253" s="228">
        <f>O253*H253</f>
        <v>0</v>
      </c>
      <c r="Q253" s="228">
        <v>0.20469000000000001</v>
      </c>
      <c r="R253" s="228">
        <f>Q253*H253</f>
        <v>19.65024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134</v>
      </c>
      <c r="AT253" s="230" t="s">
        <v>129</v>
      </c>
      <c r="AU253" s="230" t="s">
        <v>88</v>
      </c>
      <c r="AY253" s="18" t="s">
        <v>127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86</v>
      </c>
      <c r="BK253" s="231">
        <f>ROUND(I253*H253,2)</f>
        <v>0</v>
      </c>
      <c r="BL253" s="18" t="s">
        <v>134</v>
      </c>
      <c r="BM253" s="230" t="s">
        <v>329</v>
      </c>
    </row>
    <row r="254" s="2" customFormat="1">
      <c r="A254" s="39"/>
      <c r="B254" s="40"/>
      <c r="C254" s="41"/>
      <c r="D254" s="232" t="s">
        <v>136</v>
      </c>
      <c r="E254" s="41"/>
      <c r="F254" s="233" t="s">
        <v>330</v>
      </c>
      <c r="G254" s="41"/>
      <c r="H254" s="41"/>
      <c r="I254" s="234"/>
      <c r="J254" s="41"/>
      <c r="K254" s="41"/>
      <c r="L254" s="45"/>
      <c r="M254" s="235"/>
      <c r="N254" s="236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136</v>
      </c>
      <c r="AU254" s="18" t="s">
        <v>88</v>
      </c>
    </row>
    <row r="255" s="2" customFormat="1">
      <c r="A255" s="39"/>
      <c r="B255" s="40"/>
      <c r="C255" s="41"/>
      <c r="D255" s="237" t="s">
        <v>138</v>
      </c>
      <c r="E255" s="41"/>
      <c r="F255" s="238" t="s">
        <v>331</v>
      </c>
      <c r="G255" s="41"/>
      <c r="H255" s="41"/>
      <c r="I255" s="234"/>
      <c r="J255" s="41"/>
      <c r="K255" s="41"/>
      <c r="L255" s="45"/>
      <c r="M255" s="235"/>
      <c r="N255" s="236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138</v>
      </c>
      <c r="AU255" s="18" t="s">
        <v>88</v>
      </c>
    </row>
    <row r="256" s="13" customFormat="1">
      <c r="A256" s="13"/>
      <c r="B256" s="239"/>
      <c r="C256" s="240"/>
      <c r="D256" s="232" t="s">
        <v>140</v>
      </c>
      <c r="E256" s="241" t="s">
        <v>1</v>
      </c>
      <c r="F256" s="242" t="s">
        <v>332</v>
      </c>
      <c r="G256" s="240"/>
      <c r="H256" s="243">
        <v>96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9" t="s">
        <v>140</v>
      </c>
      <c r="AU256" s="249" t="s">
        <v>88</v>
      </c>
      <c r="AV256" s="13" t="s">
        <v>88</v>
      </c>
      <c r="AW256" s="13" t="s">
        <v>34</v>
      </c>
      <c r="AX256" s="13" t="s">
        <v>86</v>
      </c>
      <c r="AY256" s="249" t="s">
        <v>127</v>
      </c>
    </row>
    <row r="257" s="2" customFormat="1" ht="24.15" customHeight="1">
      <c r="A257" s="39"/>
      <c r="B257" s="40"/>
      <c r="C257" s="261" t="s">
        <v>333</v>
      </c>
      <c r="D257" s="261" t="s">
        <v>259</v>
      </c>
      <c r="E257" s="262" t="s">
        <v>334</v>
      </c>
      <c r="F257" s="263" t="s">
        <v>335</v>
      </c>
      <c r="G257" s="264" t="s">
        <v>187</v>
      </c>
      <c r="H257" s="265">
        <v>69</v>
      </c>
      <c r="I257" s="266"/>
      <c r="J257" s="267">
        <f>ROUND(I257*H257,2)</f>
        <v>0</v>
      </c>
      <c r="K257" s="263" t="s">
        <v>133</v>
      </c>
      <c r="L257" s="268"/>
      <c r="M257" s="269" t="s">
        <v>1</v>
      </c>
      <c r="N257" s="270" t="s">
        <v>43</v>
      </c>
      <c r="O257" s="92"/>
      <c r="P257" s="228">
        <f>O257*H257</f>
        <v>0</v>
      </c>
      <c r="Q257" s="228">
        <v>0.00048000000000000001</v>
      </c>
      <c r="R257" s="228">
        <f>Q257*H257</f>
        <v>0.033120000000000004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184</v>
      </c>
      <c r="AT257" s="230" t="s">
        <v>259</v>
      </c>
      <c r="AU257" s="230" t="s">
        <v>88</v>
      </c>
      <c r="AY257" s="18" t="s">
        <v>127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86</v>
      </c>
      <c r="BK257" s="231">
        <f>ROUND(I257*H257,2)</f>
        <v>0</v>
      </c>
      <c r="BL257" s="18" t="s">
        <v>134</v>
      </c>
      <c r="BM257" s="230" t="s">
        <v>336</v>
      </c>
    </row>
    <row r="258" s="2" customFormat="1">
      <c r="A258" s="39"/>
      <c r="B258" s="40"/>
      <c r="C258" s="41"/>
      <c r="D258" s="232" t="s">
        <v>136</v>
      </c>
      <c r="E258" s="41"/>
      <c r="F258" s="233" t="s">
        <v>335</v>
      </c>
      <c r="G258" s="41"/>
      <c r="H258" s="41"/>
      <c r="I258" s="234"/>
      <c r="J258" s="41"/>
      <c r="K258" s="41"/>
      <c r="L258" s="45"/>
      <c r="M258" s="235"/>
      <c r="N258" s="236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136</v>
      </c>
      <c r="AU258" s="18" t="s">
        <v>88</v>
      </c>
    </row>
    <row r="259" s="13" customFormat="1">
      <c r="A259" s="13"/>
      <c r="B259" s="239"/>
      <c r="C259" s="240"/>
      <c r="D259" s="232" t="s">
        <v>140</v>
      </c>
      <c r="E259" s="241" t="s">
        <v>1</v>
      </c>
      <c r="F259" s="242" t="s">
        <v>337</v>
      </c>
      <c r="G259" s="240"/>
      <c r="H259" s="243">
        <v>69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9" t="s">
        <v>140</v>
      </c>
      <c r="AU259" s="249" t="s">
        <v>88</v>
      </c>
      <c r="AV259" s="13" t="s">
        <v>88</v>
      </c>
      <c r="AW259" s="13" t="s">
        <v>34</v>
      </c>
      <c r="AX259" s="13" t="s">
        <v>86</v>
      </c>
      <c r="AY259" s="249" t="s">
        <v>127</v>
      </c>
    </row>
    <row r="260" s="12" customFormat="1" ht="22.8" customHeight="1">
      <c r="A260" s="12"/>
      <c r="B260" s="203"/>
      <c r="C260" s="204"/>
      <c r="D260" s="205" t="s">
        <v>77</v>
      </c>
      <c r="E260" s="217" t="s">
        <v>134</v>
      </c>
      <c r="F260" s="217" t="s">
        <v>338</v>
      </c>
      <c r="G260" s="204"/>
      <c r="H260" s="204"/>
      <c r="I260" s="207"/>
      <c r="J260" s="218">
        <f>BK260</f>
        <v>0</v>
      </c>
      <c r="K260" s="204"/>
      <c r="L260" s="209"/>
      <c r="M260" s="210"/>
      <c r="N260" s="211"/>
      <c r="O260" s="211"/>
      <c r="P260" s="212">
        <f>SUM(P261:P264)</f>
        <v>0</v>
      </c>
      <c r="Q260" s="211"/>
      <c r="R260" s="212">
        <f>SUM(R261:R264)</f>
        <v>0</v>
      </c>
      <c r="S260" s="211"/>
      <c r="T260" s="213">
        <f>SUM(T261:T264)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4" t="s">
        <v>86</v>
      </c>
      <c r="AT260" s="215" t="s">
        <v>77</v>
      </c>
      <c r="AU260" s="215" t="s">
        <v>86</v>
      </c>
      <c r="AY260" s="214" t="s">
        <v>127</v>
      </c>
      <c r="BK260" s="216">
        <f>SUM(BK261:BK264)</f>
        <v>0</v>
      </c>
    </row>
    <row r="261" s="2" customFormat="1" ht="16.5" customHeight="1">
      <c r="A261" s="39"/>
      <c r="B261" s="40"/>
      <c r="C261" s="219" t="s">
        <v>339</v>
      </c>
      <c r="D261" s="219" t="s">
        <v>129</v>
      </c>
      <c r="E261" s="220" t="s">
        <v>340</v>
      </c>
      <c r="F261" s="221" t="s">
        <v>341</v>
      </c>
      <c r="G261" s="222" t="s">
        <v>195</v>
      </c>
      <c r="H261" s="223">
        <v>3.1200000000000001</v>
      </c>
      <c r="I261" s="224"/>
      <c r="J261" s="225">
        <f>ROUND(I261*H261,2)</f>
        <v>0</v>
      </c>
      <c r="K261" s="221" t="s">
        <v>133</v>
      </c>
      <c r="L261" s="45"/>
      <c r="M261" s="226" t="s">
        <v>1</v>
      </c>
      <c r="N261" s="227" t="s">
        <v>43</v>
      </c>
      <c r="O261" s="92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134</v>
      </c>
      <c r="AT261" s="230" t="s">
        <v>129</v>
      </c>
      <c r="AU261" s="230" t="s">
        <v>88</v>
      </c>
      <c r="AY261" s="18" t="s">
        <v>127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86</v>
      </c>
      <c r="BK261" s="231">
        <f>ROUND(I261*H261,2)</f>
        <v>0</v>
      </c>
      <c r="BL261" s="18" t="s">
        <v>134</v>
      </c>
      <c r="BM261" s="230" t="s">
        <v>342</v>
      </c>
    </row>
    <row r="262" s="2" customFormat="1">
      <c r="A262" s="39"/>
      <c r="B262" s="40"/>
      <c r="C262" s="41"/>
      <c r="D262" s="232" t="s">
        <v>136</v>
      </c>
      <c r="E262" s="41"/>
      <c r="F262" s="233" t="s">
        <v>343</v>
      </c>
      <c r="G262" s="41"/>
      <c r="H262" s="41"/>
      <c r="I262" s="234"/>
      <c r="J262" s="41"/>
      <c r="K262" s="41"/>
      <c r="L262" s="45"/>
      <c r="M262" s="235"/>
      <c r="N262" s="236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136</v>
      </c>
      <c r="AU262" s="18" t="s">
        <v>88</v>
      </c>
    </row>
    <row r="263" s="2" customFormat="1">
      <c r="A263" s="39"/>
      <c r="B263" s="40"/>
      <c r="C263" s="41"/>
      <c r="D263" s="237" t="s">
        <v>138</v>
      </c>
      <c r="E263" s="41"/>
      <c r="F263" s="238" t="s">
        <v>344</v>
      </c>
      <c r="G263" s="41"/>
      <c r="H263" s="41"/>
      <c r="I263" s="234"/>
      <c r="J263" s="41"/>
      <c r="K263" s="41"/>
      <c r="L263" s="45"/>
      <c r="M263" s="235"/>
      <c r="N263" s="236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138</v>
      </c>
      <c r="AU263" s="18" t="s">
        <v>88</v>
      </c>
    </row>
    <row r="264" s="13" customFormat="1">
      <c r="A264" s="13"/>
      <c r="B264" s="239"/>
      <c r="C264" s="240"/>
      <c r="D264" s="232" t="s">
        <v>140</v>
      </c>
      <c r="E264" s="241" t="s">
        <v>1</v>
      </c>
      <c r="F264" s="242" t="s">
        <v>281</v>
      </c>
      <c r="G264" s="240"/>
      <c r="H264" s="243">
        <v>3.1200000000000001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9" t="s">
        <v>140</v>
      </c>
      <c r="AU264" s="249" t="s">
        <v>88</v>
      </c>
      <c r="AV264" s="13" t="s">
        <v>88</v>
      </c>
      <c r="AW264" s="13" t="s">
        <v>34</v>
      </c>
      <c r="AX264" s="13" t="s">
        <v>86</v>
      </c>
      <c r="AY264" s="249" t="s">
        <v>127</v>
      </c>
    </row>
    <row r="265" s="12" customFormat="1" ht="22.8" customHeight="1">
      <c r="A265" s="12"/>
      <c r="B265" s="203"/>
      <c r="C265" s="204"/>
      <c r="D265" s="205" t="s">
        <v>77</v>
      </c>
      <c r="E265" s="217" t="s">
        <v>147</v>
      </c>
      <c r="F265" s="217" t="s">
        <v>345</v>
      </c>
      <c r="G265" s="204"/>
      <c r="H265" s="204"/>
      <c r="I265" s="207"/>
      <c r="J265" s="218">
        <f>BK265</f>
        <v>0</v>
      </c>
      <c r="K265" s="204"/>
      <c r="L265" s="209"/>
      <c r="M265" s="210"/>
      <c r="N265" s="211"/>
      <c r="O265" s="211"/>
      <c r="P265" s="212">
        <f>SUM(P266:P297)</f>
        <v>0</v>
      </c>
      <c r="Q265" s="211"/>
      <c r="R265" s="212">
        <f>SUM(R266:R297)</f>
        <v>166.10669999999999</v>
      </c>
      <c r="S265" s="211"/>
      <c r="T265" s="213">
        <f>SUM(T266:T297)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4" t="s">
        <v>86</v>
      </c>
      <c r="AT265" s="215" t="s">
        <v>77</v>
      </c>
      <c r="AU265" s="215" t="s">
        <v>86</v>
      </c>
      <c r="AY265" s="214" t="s">
        <v>127</v>
      </c>
      <c r="BK265" s="216">
        <f>SUM(BK266:BK297)</f>
        <v>0</v>
      </c>
    </row>
    <row r="266" s="2" customFormat="1" ht="16.5" customHeight="1">
      <c r="A266" s="39"/>
      <c r="B266" s="40"/>
      <c r="C266" s="219" t="s">
        <v>346</v>
      </c>
      <c r="D266" s="219" t="s">
        <v>129</v>
      </c>
      <c r="E266" s="220" t="s">
        <v>347</v>
      </c>
      <c r="F266" s="221" t="s">
        <v>348</v>
      </c>
      <c r="G266" s="222" t="s">
        <v>151</v>
      </c>
      <c r="H266" s="223">
        <v>485</v>
      </c>
      <c r="I266" s="224"/>
      <c r="J266" s="225">
        <f>ROUND(I266*H266,2)</f>
        <v>0</v>
      </c>
      <c r="K266" s="221" t="s">
        <v>133</v>
      </c>
      <c r="L266" s="45"/>
      <c r="M266" s="226" t="s">
        <v>1</v>
      </c>
      <c r="N266" s="227" t="s">
        <v>43</v>
      </c>
      <c r="O266" s="92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134</v>
      </c>
      <c r="AT266" s="230" t="s">
        <v>129</v>
      </c>
      <c r="AU266" s="230" t="s">
        <v>88</v>
      </c>
      <c r="AY266" s="18" t="s">
        <v>127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86</v>
      </c>
      <c r="BK266" s="231">
        <f>ROUND(I266*H266,2)</f>
        <v>0</v>
      </c>
      <c r="BL266" s="18" t="s">
        <v>134</v>
      </c>
      <c r="BM266" s="230" t="s">
        <v>349</v>
      </c>
    </row>
    <row r="267" s="2" customFormat="1">
      <c r="A267" s="39"/>
      <c r="B267" s="40"/>
      <c r="C267" s="41"/>
      <c r="D267" s="232" t="s">
        <v>136</v>
      </c>
      <c r="E267" s="41"/>
      <c r="F267" s="233" t="s">
        <v>350</v>
      </c>
      <c r="G267" s="41"/>
      <c r="H267" s="41"/>
      <c r="I267" s="234"/>
      <c r="J267" s="41"/>
      <c r="K267" s="41"/>
      <c r="L267" s="45"/>
      <c r="M267" s="235"/>
      <c r="N267" s="236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136</v>
      </c>
      <c r="AU267" s="18" t="s">
        <v>88</v>
      </c>
    </row>
    <row r="268" s="2" customFormat="1">
      <c r="A268" s="39"/>
      <c r="B268" s="40"/>
      <c r="C268" s="41"/>
      <c r="D268" s="237" t="s">
        <v>138</v>
      </c>
      <c r="E268" s="41"/>
      <c r="F268" s="238" t="s">
        <v>351</v>
      </c>
      <c r="G268" s="41"/>
      <c r="H268" s="41"/>
      <c r="I268" s="234"/>
      <c r="J268" s="41"/>
      <c r="K268" s="41"/>
      <c r="L268" s="45"/>
      <c r="M268" s="235"/>
      <c r="N268" s="236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138</v>
      </c>
      <c r="AU268" s="18" t="s">
        <v>88</v>
      </c>
    </row>
    <row r="269" s="13" customFormat="1">
      <c r="A269" s="13"/>
      <c r="B269" s="239"/>
      <c r="C269" s="240"/>
      <c r="D269" s="232" t="s">
        <v>140</v>
      </c>
      <c r="E269" s="241" t="s">
        <v>1</v>
      </c>
      <c r="F269" s="242" t="s">
        <v>352</v>
      </c>
      <c r="G269" s="240"/>
      <c r="H269" s="243">
        <v>472</v>
      </c>
      <c r="I269" s="244"/>
      <c r="J269" s="240"/>
      <c r="K269" s="240"/>
      <c r="L269" s="245"/>
      <c r="M269" s="246"/>
      <c r="N269" s="247"/>
      <c r="O269" s="247"/>
      <c r="P269" s="247"/>
      <c r="Q269" s="247"/>
      <c r="R269" s="247"/>
      <c r="S269" s="247"/>
      <c r="T269" s="24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9" t="s">
        <v>140</v>
      </c>
      <c r="AU269" s="249" t="s">
        <v>88</v>
      </c>
      <c r="AV269" s="13" t="s">
        <v>88</v>
      </c>
      <c r="AW269" s="13" t="s">
        <v>34</v>
      </c>
      <c r="AX269" s="13" t="s">
        <v>78</v>
      </c>
      <c r="AY269" s="249" t="s">
        <v>127</v>
      </c>
    </row>
    <row r="270" s="13" customFormat="1">
      <c r="A270" s="13"/>
      <c r="B270" s="239"/>
      <c r="C270" s="240"/>
      <c r="D270" s="232" t="s">
        <v>140</v>
      </c>
      <c r="E270" s="241" t="s">
        <v>1</v>
      </c>
      <c r="F270" s="242" t="s">
        <v>353</v>
      </c>
      <c r="G270" s="240"/>
      <c r="H270" s="243">
        <v>13</v>
      </c>
      <c r="I270" s="244"/>
      <c r="J270" s="240"/>
      <c r="K270" s="240"/>
      <c r="L270" s="245"/>
      <c r="M270" s="246"/>
      <c r="N270" s="247"/>
      <c r="O270" s="247"/>
      <c r="P270" s="247"/>
      <c r="Q270" s="247"/>
      <c r="R270" s="247"/>
      <c r="S270" s="247"/>
      <c r="T270" s="24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9" t="s">
        <v>140</v>
      </c>
      <c r="AU270" s="249" t="s">
        <v>88</v>
      </c>
      <c r="AV270" s="13" t="s">
        <v>88</v>
      </c>
      <c r="AW270" s="13" t="s">
        <v>34</v>
      </c>
      <c r="AX270" s="13" t="s">
        <v>78</v>
      </c>
      <c r="AY270" s="249" t="s">
        <v>127</v>
      </c>
    </row>
    <row r="271" s="14" customFormat="1">
      <c r="A271" s="14"/>
      <c r="B271" s="250"/>
      <c r="C271" s="251"/>
      <c r="D271" s="232" t="s">
        <v>140</v>
      </c>
      <c r="E271" s="252" t="s">
        <v>1</v>
      </c>
      <c r="F271" s="253" t="s">
        <v>163</v>
      </c>
      <c r="G271" s="251"/>
      <c r="H271" s="254">
        <v>485</v>
      </c>
      <c r="I271" s="255"/>
      <c r="J271" s="251"/>
      <c r="K271" s="251"/>
      <c r="L271" s="256"/>
      <c r="M271" s="257"/>
      <c r="N271" s="258"/>
      <c r="O271" s="258"/>
      <c r="P271" s="258"/>
      <c r="Q271" s="258"/>
      <c r="R271" s="258"/>
      <c r="S271" s="258"/>
      <c r="T271" s="25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0" t="s">
        <v>140</v>
      </c>
      <c r="AU271" s="260" t="s">
        <v>88</v>
      </c>
      <c r="AV271" s="14" t="s">
        <v>134</v>
      </c>
      <c r="AW271" s="14" t="s">
        <v>34</v>
      </c>
      <c r="AX271" s="14" t="s">
        <v>86</v>
      </c>
      <c r="AY271" s="260" t="s">
        <v>127</v>
      </c>
    </row>
    <row r="272" s="2" customFormat="1" ht="16.5" customHeight="1">
      <c r="A272" s="39"/>
      <c r="B272" s="40"/>
      <c r="C272" s="219" t="s">
        <v>354</v>
      </c>
      <c r="D272" s="219" t="s">
        <v>129</v>
      </c>
      <c r="E272" s="220" t="s">
        <v>355</v>
      </c>
      <c r="F272" s="221" t="s">
        <v>356</v>
      </c>
      <c r="G272" s="222" t="s">
        <v>151</v>
      </c>
      <c r="H272" s="223">
        <v>472</v>
      </c>
      <c r="I272" s="224"/>
      <c r="J272" s="225">
        <f>ROUND(I272*H272,2)</f>
        <v>0</v>
      </c>
      <c r="K272" s="221" t="s">
        <v>133</v>
      </c>
      <c r="L272" s="45"/>
      <c r="M272" s="226" t="s">
        <v>1</v>
      </c>
      <c r="N272" s="227" t="s">
        <v>43</v>
      </c>
      <c r="O272" s="92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134</v>
      </c>
      <c r="AT272" s="230" t="s">
        <v>129</v>
      </c>
      <c r="AU272" s="230" t="s">
        <v>88</v>
      </c>
      <c r="AY272" s="18" t="s">
        <v>127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86</v>
      </c>
      <c r="BK272" s="231">
        <f>ROUND(I272*H272,2)</f>
        <v>0</v>
      </c>
      <c r="BL272" s="18" t="s">
        <v>134</v>
      </c>
      <c r="BM272" s="230" t="s">
        <v>357</v>
      </c>
    </row>
    <row r="273" s="2" customFormat="1">
      <c r="A273" s="39"/>
      <c r="B273" s="40"/>
      <c r="C273" s="41"/>
      <c r="D273" s="232" t="s">
        <v>136</v>
      </c>
      <c r="E273" s="41"/>
      <c r="F273" s="233" t="s">
        <v>358</v>
      </c>
      <c r="G273" s="41"/>
      <c r="H273" s="41"/>
      <c r="I273" s="234"/>
      <c r="J273" s="41"/>
      <c r="K273" s="41"/>
      <c r="L273" s="45"/>
      <c r="M273" s="235"/>
      <c r="N273" s="236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136</v>
      </c>
      <c r="AU273" s="18" t="s">
        <v>88</v>
      </c>
    </row>
    <row r="274" s="2" customFormat="1">
      <c r="A274" s="39"/>
      <c r="B274" s="40"/>
      <c r="C274" s="41"/>
      <c r="D274" s="237" t="s">
        <v>138</v>
      </c>
      <c r="E274" s="41"/>
      <c r="F274" s="238" t="s">
        <v>359</v>
      </c>
      <c r="G274" s="41"/>
      <c r="H274" s="41"/>
      <c r="I274" s="234"/>
      <c r="J274" s="41"/>
      <c r="K274" s="41"/>
      <c r="L274" s="45"/>
      <c r="M274" s="235"/>
      <c r="N274" s="236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138</v>
      </c>
      <c r="AU274" s="18" t="s">
        <v>88</v>
      </c>
    </row>
    <row r="275" s="13" customFormat="1">
      <c r="A275" s="13"/>
      <c r="B275" s="239"/>
      <c r="C275" s="240"/>
      <c r="D275" s="232" t="s">
        <v>140</v>
      </c>
      <c r="E275" s="241" t="s">
        <v>1</v>
      </c>
      <c r="F275" s="242" t="s">
        <v>360</v>
      </c>
      <c r="G275" s="240"/>
      <c r="H275" s="243">
        <v>472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9" t="s">
        <v>140</v>
      </c>
      <c r="AU275" s="249" t="s">
        <v>88</v>
      </c>
      <c r="AV275" s="13" t="s">
        <v>88</v>
      </c>
      <c r="AW275" s="13" t="s">
        <v>34</v>
      </c>
      <c r="AX275" s="13" t="s">
        <v>86</v>
      </c>
      <c r="AY275" s="249" t="s">
        <v>127</v>
      </c>
    </row>
    <row r="276" s="2" customFormat="1" ht="16.5" customHeight="1">
      <c r="A276" s="39"/>
      <c r="B276" s="40"/>
      <c r="C276" s="219" t="s">
        <v>361</v>
      </c>
      <c r="D276" s="219" t="s">
        <v>129</v>
      </c>
      <c r="E276" s="220" t="s">
        <v>362</v>
      </c>
      <c r="F276" s="221" t="s">
        <v>363</v>
      </c>
      <c r="G276" s="222" t="s">
        <v>151</v>
      </c>
      <c r="H276" s="223">
        <v>11.5</v>
      </c>
      <c r="I276" s="224"/>
      <c r="J276" s="225">
        <f>ROUND(I276*H276,2)</f>
        <v>0</v>
      </c>
      <c r="K276" s="221" t="s">
        <v>133</v>
      </c>
      <c r="L276" s="45"/>
      <c r="M276" s="226" t="s">
        <v>1</v>
      </c>
      <c r="N276" s="227" t="s">
        <v>43</v>
      </c>
      <c r="O276" s="92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134</v>
      </c>
      <c r="AT276" s="230" t="s">
        <v>129</v>
      </c>
      <c r="AU276" s="230" t="s">
        <v>88</v>
      </c>
      <c r="AY276" s="18" t="s">
        <v>127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86</v>
      </c>
      <c r="BK276" s="231">
        <f>ROUND(I276*H276,2)</f>
        <v>0</v>
      </c>
      <c r="BL276" s="18" t="s">
        <v>134</v>
      </c>
      <c r="BM276" s="230" t="s">
        <v>364</v>
      </c>
    </row>
    <row r="277" s="2" customFormat="1">
      <c r="A277" s="39"/>
      <c r="B277" s="40"/>
      <c r="C277" s="41"/>
      <c r="D277" s="232" t="s">
        <v>136</v>
      </c>
      <c r="E277" s="41"/>
      <c r="F277" s="233" t="s">
        <v>365</v>
      </c>
      <c r="G277" s="41"/>
      <c r="H277" s="41"/>
      <c r="I277" s="234"/>
      <c r="J277" s="41"/>
      <c r="K277" s="41"/>
      <c r="L277" s="45"/>
      <c r="M277" s="235"/>
      <c r="N277" s="236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136</v>
      </c>
      <c r="AU277" s="18" t="s">
        <v>88</v>
      </c>
    </row>
    <row r="278" s="2" customFormat="1">
      <c r="A278" s="39"/>
      <c r="B278" s="40"/>
      <c r="C278" s="41"/>
      <c r="D278" s="237" t="s">
        <v>138</v>
      </c>
      <c r="E278" s="41"/>
      <c r="F278" s="238" t="s">
        <v>366</v>
      </c>
      <c r="G278" s="41"/>
      <c r="H278" s="41"/>
      <c r="I278" s="234"/>
      <c r="J278" s="41"/>
      <c r="K278" s="41"/>
      <c r="L278" s="45"/>
      <c r="M278" s="235"/>
      <c r="N278" s="236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138</v>
      </c>
      <c r="AU278" s="18" t="s">
        <v>88</v>
      </c>
    </row>
    <row r="279" s="13" customFormat="1">
      <c r="A279" s="13"/>
      <c r="B279" s="239"/>
      <c r="C279" s="240"/>
      <c r="D279" s="232" t="s">
        <v>140</v>
      </c>
      <c r="E279" s="241" t="s">
        <v>1</v>
      </c>
      <c r="F279" s="242" t="s">
        <v>367</v>
      </c>
      <c r="G279" s="240"/>
      <c r="H279" s="243">
        <v>11.5</v>
      </c>
      <c r="I279" s="244"/>
      <c r="J279" s="240"/>
      <c r="K279" s="240"/>
      <c r="L279" s="245"/>
      <c r="M279" s="246"/>
      <c r="N279" s="247"/>
      <c r="O279" s="247"/>
      <c r="P279" s="247"/>
      <c r="Q279" s="247"/>
      <c r="R279" s="247"/>
      <c r="S279" s="247"/>
      <c r="T279" s="24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9" t="s">
        <v>140</v>
      </c>
      <c r="AU279" s="249" t="s">
        <v>88</v>
      </c>
      <c r="AV279" s="13" t="s">
        <v>88</v>
      </c>
      <c r="AW279" s="13" t="s">
        <v>34</v>
      </c>
      <c r="AX279" s="13" t="s">
        <v>86</v>
      </c>
      <c r="AY279" s="249" t="s">
        <v>127</v>
      </c>
    </row>
    <row r="280" s="2" customFormat="1" ht="16.5" customHeight="1">
      <c r="A280" s="39"/>
      <c r="B280" s="40"/>
      <c r="C280" s="219" t="s">
        <v>368</v>
      </c>
      <c r="D280" s="219" t="s">
        <v>129</v>
      </c>
      <c r="E280" s="220" t="s">
        <v>369</v>
      </c>
      <c r="F280" s="221" t="s">
        <v>370</v>
      </c>
      <c r="G280" s="222" t="s">
        <v>151</v>
      </c>
      <c r="H280" s="223">
        <v>405</v>
      </c>
      <c r="I280" s="224"/>
      <c r="J280" s="225">
        <f>ROUND(I280*H280,2)</f>
        <v>0</v>
      </c>
      <c r="K280" s="221" t="s">
        <v>133</v>
      </c>
      <c r="L280" s="45"/>
      <c r="M280" s="226" t="s">
        <v>1</v>
      </c>
      <c r="N280" s="227" t="s">
        <v>43</v>
      </c>
      <c r="O280" s="92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134</v>
      </c>
      <c r="AT280" s="230" t="s">
        <v>129</v>
      </c>
      <c r="AU280" s="230" t="s">
        <v>88</v>
      </c>
      <c r="AY280" s="18" t="s">
        <v>127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86</v>
      </c>
      <c r="BK280" s="231">
        <f>ROUND(I280*H280,2)</f>
        <v>0</v>
      </c>
      <c r="BL280" s="18" t="s">
        <v>134</v>
      </c>
      <c r="BM280" s="230" t="s">
        <v>371</v>
      </c>
    </row>
    <row r="281" s="2" customFormat="1">
      <c r="A281" s="39"/>
      <c r="B281" s="40"/>
      <c r="C281" s="41"/>
      <c r="D281" s="232" t="s">
        <v>136</v>
      </c>
      <c r="E281" s="41"/>
      <c r="F281" s="233" t="s">
        <v>372</v>
      </c>
      <c r="G281" s="41"/>
      <c r="H281" s="41"/>
      <c r="I281" s="234"/>
      <c r="J281" s="41"/>
      <c r="K281" s="41"/>
      <c r="L281" s="45"/>
      <c r="M281" s="235"/>
      <c r="N281" s="236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136</v>
      </c>
      <c r="AU281" s="18" t="s">
        <v>88</v>
      </c>
    </row>
    <row r="282" s="2" customFormat="1">
      <c r="A282" s="39"/>
      <c r="B282" s="40"/>
      <c r="C282" s="41"/>
      <c r="D282" s="237" t="s">
        <v>138</v>
      </c>
      <c r="E282" s="41"/>
      <c r="F282" s="238" t="s">
        <v>373</v>
      </c>
      <c r="G282" s="41"/>
      <c r="H282" s="41"/>
      <c r="I282" s="234"/>
      <c r="J282" s="41"/>
      <c r="K282" s="41"/>
      <c r="L282" s="45"/>
      <c r="M282" s="235"/>
      <c r="N282" s="236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138</v>
      </c>
      <c r="AU282" s="18" t="s">
        <v>88</v>
      </c>
    </row>
    <row r="283" s="13" customFormat="1">
      <c r="A283" s="13"/>
      <c r="B283" s="239"/>
      <c r="C283" s="240"/>
      <c r="D283" s="232" t="s">
        <v>140</v>
      </c>
      <c r="E283" s="241" t="s">
        <v>1</v>
      </c>
      <c r="F283" s="242" t="s">
        <v>374</v>
      </c>
      <c r="G283" s="240"/>
      <c r="H283" s="243">
        <v>405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9" t="s">
        <v>140</v>
      </c>
      <c r="AU283" s="249" t="s">
        <v>88</v>
      </c>
      <c r="AV283" s="13" t="s">
        <v>88</v>
      </c>
      <c r="AW283" s="13" t="s">
        <v>34</v>
      </c>
      <c r="AX283" s="13" t="s">
        <v>86</v>
      </c>
      <c r="AY283" s="249" t="s">
        <v>127</v>
      </c>
    </row>
    <row r="284" s="2" customFormat="1" ht="16.5" customHeight="1">
      <c r="A284" s="39"/>
      <c r="B284" s="40"/>
      <c r="C284" s="219" t="s">
        <v>375</v>
      </c>
      <c r="D284" s="219" t="s">
        <v>129</v>
      </c>
      <c r="E284" s="220" t="s">
        <v>376</v>
      </c>
      <c r="F284" s="221" t="s">
        <v>377</v>
      </c>
      <c r="G284" s="222" t="s">
        <v>151</v>
      </c>
      <c r="H284" s="223">
        <v>11.5</v>
      </c>
      <c r="I284" s="224"/>
      <c r="J284" s="225">
        <f>ROUND(I284*H284,2)</f>
        <v>0</v>
      </c>
      <c r="K284" s="221" t="s">
        <v>133</v>
      </c>
      <c r="L284" s="45"/>
      <c r="M284" s="226" t="s">
        <v>1</v>
      </c>
      <c r="N284" s="227" t="s">
        <v>43</v>
      </c>
      <c r="O284" s="92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134</v>
      </c>
      <c r="AT284" s="230" t="s">
        <v>129</v>
      </c>
      <c r="AU284" s="230" t="s">
        <v>88</v>
      </c>
      <c r="AY284" s="18" t="s">
        <v>127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86</v>
      </c>
      <c r="BK284" s="231">
        <f>ROUND(I284*H284,2)</f>
        <v>0</v>
      </c>
      <c r="BL284" s="18" t="s">
        <v>134</v>
      </c>
      <c r="BM284" s="230" t="s">
        <v>378</v>
      </c>
    </row>
    <row r="285" s="2" customFormat="1">
      <c r="A285" s="39"/>
      <c r="B285" s="40"/>
      <c r="C285" s="41"/>
      <c r="D285" s="232" t="s">
        <v>136</v>
      </c>
      <c r="E285" s="41"/>
      <c r="F285" s="233" t="s">
        <v>379</v>
      </c>
      <c r="G285" s="41"/>
      <c r="H285" s="41"/>
      <c r="I285" s="234"/>
      <c r="J285" s="41"/>
      <c r="K285" s="41"/>
      <c r="L285" s="45"/>
      <c r="M285" s="235"/>
      <c r="N285" s="236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136</v>
      </c>
      <c r="AU285" s="18" t="s">
        <v>88</v>
      </c>
    </row>
    <row r="286" s="2" customFormat="1">
      <c r="A286" s="39"/>
      <c r="B286" s="40"/>
      <c r="C286" s="41"/>
      <c r="D286" s="237" t="s">
        <v>138</v>
      </c>
      <c r="E286" s="41"/>
      <c r="F286" s="238" t="s">
        <v>380</v>
      </c>
      <c r="G286" s="41"/>
      <c r="H286" s="41"/>
      <c r="I286" s="234"/>
      <c r="J286" s="41"/>
      <c r="K286" s="41"/>
      <c r="L286" s="45"/>
      <c r="M286" s="235"/>
      <c r="N286" s="236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138</v>
      </c>
      <c r="AU286" s="18" t="s">
        <v>88</v>
      </c>
    </row>
    <row r="287" s="13" customFormat="1">
      <c r="A287" s="13"/>
      <c r="B287" s="239"/>
      <c r="C287" s="240"/>
      <c r="D287" s="232" t="s">
        <v>140</v>
      </c>
      <c r="E287" s="241" t="s">
        <v>1</v>
      </c>
      <c r="F287" s="242" t="s">
        <v>381</v>
      </c>
      <c r="G287" s="240"/>
      <c r="H287" s="243">
        <v>11.5</v>
      </c>
      <c r="I287" s="244"/>
      <c r="J287" s="240"/>
      <c r="K287" s="240"/>
      <c r="L287" s="245"/>
      <c r="M287" s="246"/>
      <c r="N287" s="247"/>
      <c r="O287" s="247"/>
      <c r="P287" s="247"/>
      <c r="Q287" s="247"/>
      <c r="R287" s="247"/>
      <c r="S287" s="247"/>
      <c r="T287" s="24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9" t="s">
        <v>140</v>
      </c>
      <c r="AU287" s="249" t="s">
        <v>88</v>
      </c>
      <c r="AV287" s="13" t="s">
        <v>88</v>
      </c>
      <c r="AW287" s="13" t="s">
        <v>34</v>
      </c>
      <c r="AX287" s="13" t="s">
        <v>86</v>
      </c>
      <c r="AY287" s="249" t="s">
        <v>127</v>
      </c>
    </row>
    <row r="288" s="2" customFormat="1" ht="21.75" customHeight="1">
      <c r="A288" s="39"/>
      <c r="B288" s="40"/>
      <c r="C288" s="219" t="s">
        <v>382</v>
      </c>
      <c r="D288" s="219" t="s">
        <v>129</v>
      </c>
      <c r="E288" s="220" t="s">
        <v>383</v>
      </c>
      <c r="F288" s="221" t="s">
        <v>384</v>
      </c>
      <c r="G288" s="222" t="s">
        <v>151</v>
      </c>
      <c r="H288" s="223">
        <v>11.5</v>
      </c>
      <c r="I288" s="224"/>
      <c r="J288" s="225">
        <f>ROUND(I288*H288,2)</f>
        <v>0</v>
      </c>
      <c r="K288" s="221" t="s">
        <v>1</v>
      </c>
      <c r="L288" s="45"/>
      <c r="M288" s="226" t="s">
        <v>1</v>
      </c>
      <c r="N288" s="227" t="s">
        <v>43</v>
      </c>
      <c r="O288" s="92"/>
      <c r="P288" s="228">
        <f>O288*H288</f>
        <v>0</v>
      </c>
      <c r="Q288" s="228">
        <v>0</v>
      </c>
      <c r="R288" s="228">
        <f>Q288*H288</f>
        <v>0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134</v>
      </c>
      <c r="AT288" s="230" t="s">
        <v>129</v>
      </c>
      <c r="AU288" s="230" t="s">
        <v>88</v>
      </c>
      <c r="AY288" s="18" t="s">
        <v>127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86</v>
      </c>
      <c r="BK288" s="231">
        <f>ROUND(I288*H288,2)</f>
        <v>0</v>
      </c>
      <c r="BL288" s="18" t="s">
        <v>134</v>
      </c>
      <c r="BM288" s="230" t="s">
        <v>385</v>
      </c>
    </row>
    <row r="289" s="2" customFormat="1">
      <c r="A289" s="39"/>
      <c r="B289" s="40"/>
      <c r="C289" s="41"/>
      <c r="D289" s="232" t="s">
        <v>136</v>
      </c>
      <c r="E289" s="41"/>
      <c r="F289" s="233" t="s">
        <v>386</v>
      </c>
      <c r="G289" s="41"/>
      <c r="H289" s="41"/>
      <c r="I289" s="234"/>
      <c r="J289" s="41"/>
      <c r="K289" s="41"/>
      <c r="L289" s="45"/>
      <c r="M289" s="235"/>
      <c r="N289" s="236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136</v>
      </c>
      <c r="AU289" s="18" t="s">
        <v>88</v>
      </c>
    </row>
    <row r="290" s="13" customFormat="1">
      <c r="A290" s="13"/>
      <c r="B290" s="239"/>
      <c r="C290" s="240"/>
      <c r="D290" s="232" t="s">
        <v>140</v>
      </c>
      <c r="E290" s="241" t="s">
        <v>1</v>
      </c>
      <c r="F290" s="242" t="s">
        <v>387</v>
      </c>
      <c r="G290" s="240"/>
      <c r="H290" s="243">
        <v>11.5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9" t="s">
        <v>140</v>
      </c>
      <c r="AU290" s="249" t="s">
        <v>88</v>
      </c>
      <c r="AV290" s="13" t="s">
        <v>88</v>
      </c>
      <c r="AW290" s="13" t="s">
        <v>34</v>
      </c>
      <c r="AX290" s="13" t="s">
        <v>86</v>
      </c>
      <c r="AY290" s="249" t="s">
        <v>127</v>
      </c>
    </row>
    <row r="291" s="2" customFormat="1" ht="16.5" customHeight="1">
      <c r="A291" s="39"/>
      <c r="B291" s="40"/>
      <c r="C291" s="219" t="s">
        <v>388</v>
      </c>
      <c r="D291" s="219" t="s">
        <v>129</v>
      </c>
      <c r="E291" s="220" t="s">
        <v>389</v>
      </c>
      <c r="F291" s="221" t="s">
        <v>390</v>
      </c>
      <c r="G291" s="222" t="s">
        <v>151</v>
      </c>
      <c r="H291" s="223">
        <v>405</v>
      </c>
      <c r="I291" s="224"/>
      <c r="J291" s="225">
        <f>ROUND(I291*H291,2)</f>
        <v>0</v>
      </c>
      <c r="K291" s="221" t="s">
        <v>133</v>
      </c>
      <c r="L291" s="45"/>
      <c r="M291" s="226" t="s">
        <v>1</v>
      </c>
      <c r="N291" s="227" t="s">
        <v>43</v>
      </c>
      <c r="O291" s="92"/>
      <c r="P291" s="228">
        <f>O291*H291</f>
        <v>0</v>
      </c>
      <c r="Q291" s="228">
        <v>0.1837</v>
      </c>
      <c r="R291" s="228">
        <f>Q291*H291</f>
        <v>74.398499999999999</v>
      </c>
      <c r="S291" s="228">
        <v>0</v>
      </c>
      <c r="T291" s="22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134</v>
      </c>
      <c r="AT291" s="230" t="s">
        <v>129</v>
      </c>
      <c r="AU291" s="230" t="s">
        <v>88</v>
      </c>
      <c r="AY291" s="18" t="s">
        <v>127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86</v>
      </c>
      <c r="BK291" s="231">
        <f>ROUND(I291*H291,2)</f>
        <v>0</v>
      </c>
      <c r="BL291" s="18" t="s">
        <v>134</v>
      </c>
      <c r="BM291" s="230" t="s">
        <v>391</v>
      </c>
    </row>
    <row r="292" s="2" customFormat="1">
      <c r="A292" s="39"/>
      <c r="B292" s="40"/>
      <c r="C292" s="41"/>
      <c r="D292" s="232" t="s">
        <v>136</v>
      </c>
      <c r="E292" s="41"/>
      <c r="F292" s="233" t="s">
        <v>392</v>
      </c>
      <c r="G292" s="41"/>
      <c r="H292" s="41"/>
      <c r="I292" s="234"/>
      <c r="J292" s="41"/>
      <c r="K292" s="41"/>
      <c r="L292" s="45"/>
      <c r="M292" s="235"/>
      <c r="N292" s="236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136</v>
      </c>
      <c r="AU292" s="18" t="s">
        <v>88</v>
      </c>
    </row>
    <row r="293" s="2" customFormat="1">
      <c r="A293" s="39"/>
      <c r="B293" s="40"/>
      <c r="C293" s="41"/>
      <c r="D293" s="237" t="s">
        <v>138</v>
      </c>
      <c r="E293" s="41"/>
      <c r="F293" s="238" t="s">
        <v>393</v>
      </c>
      <c r="G293" s="41"/>
      <c r="H293" s="41"/>
      <c r="I293" s="234"/>
      <c r="J293" s="41"/>
      <c r="K293" s="41"/>
      <c r="L293" s="45"/>
      <c r="M293" s="235"/>
      <c r="N293" s="236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138</v>
      </c>
      <c r="AU293" s="18" t="s">
        <v>88</v>
      </c>
    </row>
    <row r="294" s="13" customFormat="1">
      <c r="A294" s="13"/>
      <c r="B294" s="239"/>
      <c r="C294" s="240"/>
      <c r="D294" s="232" t="s">
        <v>140</v>
      </c>
      <c r="E294" s="241" t="s">
        <v>1</v>
      </c>
      <c r="F294" s="242" t="s">
        <v>394</v>
      </c>
      <c r="G294" s="240"/>
      <c r="H294" s="243">
        <v>405</v>
      </c>
      <c r="I294" s="244"/>
      <c r="J294" s="240"/>
      <c r="K294" s="240"/>
      <c r="L294" s="245"/>
      <c r="M294" s="246"/>
      <c r="N294" s="247"/>
      <c r="O294" s="247"/>
      <c r="P294" s="247"/>
      <c r="Q294" s="247"/>
      <c r="R294" s="247"/>
      <c r="S294" s="247"/>
      <c r="T294" s="24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9" t="s">
        <v>140</v>
      </c>
      <c r="AU294" s="249" t="s">
        <v>88</v>
      </c>
      <c r="AV294" s="13" t="s">
        <v>88</v>
      </c>
      <c r="AW294" s="13" t="s">
        <v>34</v>
      </c>
      <c r="AX294" s="13" t="s">
        <v>86</v>
      </c>
      <c r="AY294" s="249" t="s">
        <v>127</v>
      </c>
    </row>
    <row r="295" s="2" customFormat="1" ht="16.5" customHeight="1">
      <c r="A295" s="39"/>
      <c r="B295" s="40"/>
      <c r="C295" s="261" t="s">
        <v>395</v>
      </c>
      <c r="D295" s="261" t="s">
        <v>259</v>
      </c>
      <c r="E295" s="262" t="s">
        <v>396</v>
      </c>
      <c r="F295" s="263" t="s">
        <v>397</v>
      </c>
      <c r="G295" s="264" t="s">
        <v>151</v>
      </c>
      <c r="H295" s="265">
        <v>413.10000000000002</v>
      </c>
      <c r="I295" s="266"/>
      <c r="J295" s="267">
        <f>ROUND(I295*H295,2)</f>
        <v>0</v>
      </c>
      <c r="K295" s="263" t="s">
        <v>133</v>
      </c>
      <c r="L295" s="268"/>
      <c r="M295" s="269" t="s">
        <v>1</v>
      </c>
      <c r="N295" s="270" t="s">
        <v>43</v>
      </c>
      <c r="O295" s="92"/>
      <c r="P295" s="228">
        <f>O295*H295</f>
        <v>0</v>
      </c>
      <c r="Q295" s="228">
        <v>0.222</v>
      </c>
      <c r="R295" s="228">
        <f>Q295*H295</f>
        <v>91.708200000000005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184</v>
      </c>
      <c r="AT295" s="230" t="s">
        <v>259</v>
      </c>
      <c r="AU295" s="230" t="s">
        <v>88</v>
      </c>
      <c r="AY295" s="18" t="s">
        <v>127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86</v>
      </c>
      <c r="BK295" s="231">
        <f>ROUND(I295*H295,2)</f>
        <v>0</v>
      </c>
      <c r="BL295" s="18" t="s">
        <v>134</v>
      </c>
      <c r="BM295" s="230" t="s">
        <v>398</v>
      </c>
    </row>
    <row r="296" s="2" customFormat="1">
      <c r="A296" s="39"/>
      <c r="B296" s="40"/>
      <c r="C296" s="41"/>
      <c r="D296" s="232" t="s">
        <v>136</v>
      </c>
      <c r="E296" s="41"/>
      <c r="F296" s="233" t="s">
        <v>397</v>
      </c>
      <c r="G296" s="41"/>
      <c r="H296" s="41"/>
      <c r="I296" s="234"/>
      <c r="J296" s="41"/>
      <c r="K296" s="41"/>
      <c r="L296" s="45"/>
      <c r="M296" s="235"/>
      <c r="N296" s="236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136</v>
      </c>
      <c r="AU296" s="18" t="s">
        <v>88</v>
      </c>
    </row>
    <row r="297" s="13" customFormat="1">
      <c r="A297" s="13"/>
      <c r="B297" s="239"/>
      <c r="C297" s="240"/>
      <c r="D297" s="232" t="s">
        <v>140</v>
      </c>
      <c r="E297" s="241" t="s">
        <v>1</v>
      </c>
      <c r="F297" s="242" t="s">
        <v>399</v>
      </c>
      <c r="G297" s="240"/>
      <c r="H297" s="243">
        <v>413.10000000000002</v>
      </c>
      <c r="I297" s="244"/>
      <c r="J297" s="240"/>
      <c r="K297" s="240"/>
      <c r="L297" s="245"/>
      <c r="M297" s="246"/>
      <c r="N297" s="247"/>
      <c r="O297" s="247"/>
      <c r="P297" s="247"/>
      <c r="Q297" s="247"/>
      <c r="R297" s="247"/>
      <c r="S297" s="247"/>
      <c r="T297" s="24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9" t="s">
        <v>140</v>
      </c>
      <c r="AU297" s="249" t="s">
        <v>88</v>
      </c>
      <c r="AV297" s="13" t="s">
        <v>88</v>
      </c>
      <c r="AW297" s="13" t="s">
        <v>34</v>
      </c>
      <c r="AX297" s="13" t="s">
        <v>86</v>
      </c>
      <c r="AY297" s="249" t="s">
        <v>127</v>
      </c>
    </row>
    <row r="298" s="12" customFormat="1" ht="22.8" customHeight="1">
      <c r="A298" s="12"/>
      <c r="B298" s="203"/>
      <c r="C298" s="204"/>
      <c r="D298" s="205" t="s">
        <v>77</v>
      </c>
      <c r="E298" s="217" t="s">
        <v>184</v>
      </c>
      <c r="F298" s="217" t="s">
        <v>400</v>
      </c>
      <c r="G298" s="204"/>
      <c r="H298" s="204"/>
      <c r="I298" s="207"/>
      <c r="J298" s="218">
        <f>BK298</f>
        <v>0</v>
      </c>
      <c r="K298" s="204"/>
      <c r="L298" s="209"/>
      <c r="M298" s="210"/>
      <c r="N298" s="211"/>
      <c r="O298" s="211"/>
      <c r="P298" s="212">
        <f>SUM(P299:P351)</f>
        <v>0</v>
      </c>
      <c r="Q298" s="211"/>
      <c r="R298" s="212">
        <f>SUM(R299:R351)</f>
        <v>4.1896620000000002</v>
      </c>
      <c r="S298" s="211"/>
      <c r="T298" s="213">
        <f>SUM(T299:T351)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4" t="s">
        <v>86</v>
      </c>
      <c r="AT298" s="215" t="s">
        <v>77</v>
      </c>
      <c r="AU298" s="215" t="s">
        <v>86</v>
      </c>
      <c r="AY298" s="214" t="s">
        <v>127</v>
      </c>
      <c r="BK298" s="216">
        <f>SUM(BK299:BK351)</f>
        <v>0</v>
      </c>
    </row>
    <row r="299" s="2" customFormat="1" ht="16.5" customHeight="1">
      <c r="A299" s="39"/>
      <c r="B299" s="40"/>
      <c r="C299" s="219" t="s">
        <v>401</v>
      </c>
      <c r="D299" s="219" t="s">
        <v>129</v>
      </c>
      <c r="E299" s="220" t="s">
        <v>402</v>
      </c>
      <c r="F299" s="221" t="s">
        <v>403</v>
      </c>
      <c r="G299" s="222" t="s">
        <v>132</v>
      </c>
      <c r="H299" s="223">
        <v>1</v>
      </c>
      <c r="I299" s="224"/>
      <c r="J299" s="225">
        <f>ROUND(I299*H299,2)</f>
        <v>0</v>
      </c>
      <c r="K299" s="221" t="s">
        <v>1</v>
      </c>
      <c r="L299" s="45"/>
      <c r="M299" s="226" t="s">
        <v>1</v>
      </c>
      <c r="N299" s="227" t="s">
        <v>43</v>
      </c>
      <c r="O299" s="92"/>
      <c r="P299" s="228">
        <f>O299*H299</f>
        <v>0</v>
      </c>
      <c r="Q299" s="228">
        <v>1.7919799999999999</v>
      </c>
      <c r="R299" s="228">
        <f>Q299*H299</f>
        <v>1.7919799999999999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134</v>
      </c>
      <c r="AT299" s="230" t="s">
        <v>129</v>
      </c>
      <c r="AU299" s="230" t="s">
        <v>88</v>
      </c>
      <c r="AY299" s="18" t="s">
        <v>127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8" t="s">
        <v>86</v>
      </c>
      <c r="BK299" s="231">
        <f>ROUND(I299*H299,2)</f>
        <v>0</v>
      </c>
      <c r="BL299" s="18" t="s">
        <v>134</v>
      </c>
      <c r="BM299" s="230" t="s">
        <v>404</v>
      </c>
    </row>
    <row r="300" s="2" customFormat="1">
      <c r="A300" s="39"/>
      <c r="B300" s="40"/>
      <c r="C300" s="41"/>
      <c r="D300" s="232" t="s">
        <v>136</v>
      </c>
      <c r="E300" s="41"/>
      <c r="F300" s="233" t="s">
        <v>405</v>
      </c>
      <c r="G300" s="41"/>
      <c r="H300" s="41"/>
      <c r="I300" s="234"/>
      <c r="J300" s="41"/>
      <c r="K300" s="41"/>
      <c r="L300" s="45"/>
      <c r="M300" s="235"/>
      <c r="N300" s="236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136</v>
      </c>
      <c r="AU300" s="18" t="s">
        <v>88</v>
      </c>
    </row>
    <row r="301" s="13" customFormat="1">
      <c r="A301" s="13"/>
      <c r="B301" s="239"/>
      <c r="C301" s="240"/>
      <c r="D301" s="232" t="s">
        <v>140</v>
      </c>
      <c r="E301" s="241" t="s">
        <v>1</v>
      </c>
      <c r="F301" s="242" t="s">
        <v>406</v>
      </c>
      <c r="G301" s="240"/>
      <c r="H301" s="243">
        <v>1</v>
      </c>
      <c r="I301" s="244"/>
      <c r="J301" s="240"/>
      <c r="K301" s="240"/>
      <c r="L301" s="245"/>
      <c r="M301" s="246"/>
      <c r="N301" s="247"/>
      <c r="O301" s="247"/>
      <c r="P301" s="247"/>
      <c r="Q301" s="247"/>
      <c r="R301" s="247"/>
      <c r="S301" s="247"/>
      <c r="T301" s="24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9" t="s">
        <v>140</v>
      </c>
      <c r="AU301" s="249" t="s">
        <v>88</v>
      </c>
      <c r="AV301" s="13" t="s">
        <v>88</v>
      </c>
      <c r="AW301" s="13" t="s">
        <v>34</v>
      </c>
      <c r="AX301" s="13" t="s">
        <v>86</v>
      </c>
      <c r="AY301" s="249" t="s">
        <v>127</v>
      </c>
    </row>
    <row r="302" s="2" customFormat="1" ht="16.5" customHeight="1">
      <c r="A302" s="39"/>
      <c r="B302" s="40"/>
      <c r="C302" s="219" t="s">
        <v>407</v>
      </c>
      <c r="D302" s="219" t="s">
        <v>129</v>
      </c>
      <c r="E302" s="220" t="s">
        <v>408</v>
      </c>
      <c r="F302" s="221" t="s">
        <v>409</v>
      </c>
      <c r="G302" s="222" t="s">
        <v>187</v>
      </c>
      <c r="H302" s="223">
        <v>27</v>
      </c>
      <c r="I302" s="224"/>
      <c r="J302" s="225">
        <f>ROUND(I302*H302,2)</f>
        <v>0</v>
      </c>
      <c r="K302" s="221" t="s">
        <v>133</v>
      </c>
      <c r="L302" s="45"/>
      <c r="M302" s="226" t="s">
        <v>1</v>
      </c>
      <c r="N302" s="227" t="s">
        <v>43</v>
      </c>
      <c r="O302" s="92"/>
      <c r="P302" s="228">
        <f>O302*H302</f>
        <v>0</v>
      </c>
      <c r="Q302" s="228">
        <v>1.0000000000000001E-05</v>
      </c>
      <c r="R302" s="228">
        <f>Q302*H302</f>
        <v>0.00027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134</v>
      </c>
      <c r="AT302" s="230" t="s">
        <v>129</v>
      </c>
      <c r="AU302" s="230" t="s">
        <v>88</v>
      </c>
      <c r="AY302" s="18" t="s">
        <v>127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86</v>
      </c>
      <c r="BK302" s="231">
        <f>ROUND(I302*H302,2)</f>
        <v>0</v>
      </c>
      <c r="BL302" s="18" t="s">
        <v>134</v>
      </c>
      <c r="BM302" s="230" t="s">
        <v>410</v>
      </c>
    </row>
    <row r="303" s="2" customFormat="1">
      <c r="A303" s="39"/>
      <c r="B303" s="40"/>
      <c r="C303" s="41"/>
      <c r="D303" s="232" t="s">
        <v>136</v>
      </c>
      <c r="E303" s="41"/>
      <c r="F303" s="233" t="s">
        <v>411</v>
      </c>
      <c r="G303" s="41"/>
      <c r="H303" s="41"/>
      <c r="I303" s="234"/>
      <c r="J303" s="41"/>
      <c r="K303" s="41"/>
      <c r="L303" s="45"/>
      <c r="M303" s="235"/>
      <c r="N303" s="236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136</v>
      </c>
      <c r="AU303" s="18" t="s">
        <v>88</v>
      </c>
    </row>
    <row r="304" s="2" customFormat="1">
      <c r="A304" s="39"/>
      <c r="B304" s="40"/>
      <c r="C304" s="41"/>
      <c r="D304" s="237" t="s">
        <v>138</v>
      </c>
      <c r="E304" s="41"/>
      <c r="F304" s="238" t="s">
        <v>412</v>
      </c>
      <c r="G304" s="41"/>
      <c r="H304" s="41"/>
      <c r="I304" s="234"/>
      <c r="J304" s="41"/>
      <c r="K304" s="41"/>
      <c r="L304" s="45"/>
      <c r="M304" s="235"/>
      <c r="N304" s="236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138</v>
      </c>
      <c r="AU304" s="18" t="s">
        <v>88</v>
      </c>
    </row>
    <row r="305" s="13" customFormat="1">
      <c r="A305" s="13"/>
      <c r="B305" s="239"/>
      <c r="C305" s="240"/>
      <c r="D305" s="232" t="s">
        <v>140</v>
      </c>
      <c r="E305" s="241" t="s">
        <v>1</v>
      </c>
      <c r="F305" s="242" t="s">
        <v>413</v>
      </c>
      <c r="G305" s="240"/>
      <c r="H305" s="243">
        <v>27</v>
      </c>
      <c r="I305" s="244"/>
      <c r="J305" s="240"/>
      <c r="K305" s="240"/>
      <c r="L305" s="245"/>
      <c r="M305" s="246"/>
      <c r="N305" s="247"/>
      <c r="O305" s="247"/>
      <c r="P305" s="247"/>
      <c r="Q305" s="247"/>
      <c r="R305" s="247"/>
      <c r="S305" s="247"/>
      <c r="T305" s="24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9" t="s">
        <v>140</v>
      </c>
      <c r="AU305" s="249" t="s">
        <v>88</v>
      </c>
      <c r="AV305" s="13" t="s">
        <v>88</v>
      </c>
      <c r="AW305" s="13" t="s">
        <v>34</v>
      </c>
      <c r="AX305" s="13" t="s">
        <v>86</v>
      </c>
      <c r="AY305" s="249" t="s">
        <v>127</v>
      </c>
    </row>
    <row r="306" s="2" customFormat="1" ht="16.5" customHeight="1">
      <c r="A306" s="39"/>
      <c r="B306" s="40"/>
      <c r="C306" s="261" t="s">
        <v>414</v>
      </c>
      <c r="D306" s="261" t="s">
        <v>259</v>
      </c>
      <c r="E306" s="262" t="s">
        <v>415</v>
      </c>
      <c r="F306" s="263" t="s">
        <v>416</v>
      </c>
      <c r="G306" s="264" t="s">
        <v>187</v>
      </c>
      <c r="H306" s="265">
        <v>27.809999999999999</v>
      </c>
      <c r="I306" s="266"/>
      <c r="J306" s="267">
        <f>ROUND(I306*H306,2)</f>
        <v>0</v>
      </c>
      <c r="K306" s="263" t="s">
        <v>133</v>
      </c>
      <c r="L306" s="268"/>
      <c r="M306" s="269" t="s">
        <v>1</v>
      </c>
      <c r="N306" s="270" t="s">
        <v>43</v>
      </c>
      <c r="O306" s="92"/>
      <c r="P306" s="228">
        <f>O306*H306</f>
        <v>0</v>
      </c>
      <c r="Q306" s="228">
        <v>0.0041999999999999997</v>
      </c>
      <c r="R306" s="228">
        <f>Q306*H306</f>
        <v>0.11680199999999999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184</v>
      </c>
      <c r="AT306" s="230" t="s">
        <v>259</v>
      </c>
      <c r="AU306" s="230" t="s">
        <v>88</v>
      </c>
      <c r="AY306" s="18" t="s">
        <v>127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86</v>
      </c>
      <c r="BK306" s="231">
        <f>ROUND(I306*H306,2)</f>
        <v>0</v>
      </c>
      <c r="BL306" s="18" t="s">
        <v>134</v>
      </c>
      <c r="BM306" s="230" t="s">
        <v>417</v>
      </c>
    </row>
    <row r="307" s="2" customFormat="1">
      <c r="A307" s="39"/>
      <c r="B307" s="40"/>
      <c r="C307" s="41"/>
      <c r="D307" s="232" t="s">
        <v>136</v>
      </c>
      <c r="E307" s="41"/>
      <c r="F307" s="233" t="s">
        <v>416</v>
      </c>
      <c r="G307" s="41"/>
      <c r="H307" s="41"/>
      <c r="I307" s="234"/>
      <c r="J307" s="41"/>
      <c r="K307" s="41"/>
      <c r="L307" s="45"/>
      <c r="M307" s="235"/>
      <c r="N307" s="236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136</v>
      </c>
      <c r="AU307" s="18" t="s">
        <v>88</v>
      </c>
    </row>
    <row r="308" s="13" customFormat="1">
      <c r="A308" s="13"/>
      <c r="B308" s="239"/>
      <c r="C308" s="240"/>
      <c r="D308" s="232" t="s">
        <v>140</v>
      </c>
      <c r="E308" s="240"/>
      <c r="F308" s="242" t="s">
        <v>418</v>
      </c>
      <c r="G308" s="240"/>
      <c r="H308" s="243">
        <v>27.809999999999999</v>
      </c>
      <c r="I308" s="244"/>
      <c r="J308" s="240"/>
      <c r="K308" s="240"/>
      <c r="L308" s="245"/>
      <c r="M308" s="246"/>
      <c r="N308" s="247"/>
      <c r="O308" s="247"/>
      <c r="P308" s="247"/>
      <c r="Q308" s="247"/>
      <c r="R308" s="247"/>
      <c r="S308" s="247"/>
      <c r="T308" s="24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9" t="s">
        <v>140</v>
      </c>
      <c r="AU308" s="249" t="s">
        <v>88</v>
      </c>
      <c r="AV308" s="13" t="s">
        <v>88</v>
      </c>
      <c r="AW308" s="13" t="s">
        <v>4</v>
      </c>
      <c r="AX308" s="13" t="s">
        <v>86</v>
      </c>
      <c r="AY308" s="249" t="s">
        <v>127</v>
      </c>
    </row>
    <row r="309" s="2" customFormat="1" ht="21.75" customHeight="1">
      <c r="A309" s="39"/>
      <c r="B309" s="40"/>
      <c r="C309" s="219" t="s">
        <v>419</v>
      </c>
      <c r="D309" s="219" t="s">
        <v>129</v>
      </c>
      <c r="E309" s="220" t="s">
        <v>420</v>
      </c>
      <c r="F309" s="221" t="s">
        <v>421</v>
      </c>
      <c r="G309" s="222" t="s">
        <v>132</v>
      </c>
      <c r="H309" s="223">
        <v>1</v>
      </c>
      <c r="I309" s="224"/>
      <c r="J309" s="225">
        <f>ROUND(I309*H309,2)</f>
        <v>0</v>
      </c>
      <c r="K309" s="221" t="s">
        <v>133</v>
      </c>
      <c r="L309" s="45"/>
      <c r="M309" s="226" t="s">
        <v>1</v>
      </c>
      <c r="N309" s="227" t="s">
        <v>43</v>
      </c>
      <c r="O309" s="92"/>
      <c r="P309" s="228">
        <f>O309*H309</f>
        <v>0</v>
      </c>
      <c r="Q309" s="228">
        <v>0</v>
      </c>
      <c r="R309" s="228">
        <f>Q309*H309</f>
        <v>0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134</v>
      </c>
      <c r="AT309" s="230" t="s">
        <v>129</v>
      </c>
      <c r="AU309" s="230" t="s">
        <v>88</v>
      </c>
      <c r="AY309" s="18" t="s">
        <v>127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8" t="s">
        <v>86</v>
      </c>
      <c r="BK309" s="231">
        <f>ROUND(I309*H309,2)</f>
        <v>0</v>
      </c>
      <c r="BL309" s="18" t="s">
        <v>134</v>
      </c>
      <c r="BM309" s="230" t="s">
        <v>422</v>
      </c>
    </row>
    <row r="310" s="2" customFormat="1">
      <c r="A310" s="39"/>
      <c r="B310" s="40"/>
      <c r="C310" s="41"/>
      <c r="D310" s="232" t="s">
        <v>136</v>
      </c>
      <c r="E310" s="41"/>
      <c r="F310" s="233" t="s">
        <v>423</v>
      </c>
      <c r="G310" s="41"/>
      <c r="H310" s="41"/>
      <c r="I310" s="234"/>
      <c r="J310" s="41"/>
      <c r="K310" s="41"/>
      <c r="L310" s="45"/>
      <c r="M310" s="235"/>
      <c r="N310" s="236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136</v>
      </c>
      <c r="AU310" s="18" t="s">
        <v>88</v>
      </c>
    </row>
    <row r="311" s="2" customFormat="1">
      <c r="A311" s="39"/>
      <c r="B311" s="40"/>
      <c r="C311" s="41"/>
      <c r="D311" s="237" t="s">
        <v>138</v>
      </c>
      <c r="E311" s="41"/>
      <c r="F311" s="238" t="s">
        <v>424</v>
      </c>
      <c r="G311" s="41"/>
      <c r="H311" s="41"/>
      <c r="I311" s="234"/>
      <c r="J311" s="41"/>
      <c r="K311" s="41"/>
      <c r="L311" s="45"/>
      <c r="M311" s="235"/>
      <c r="N311" s="236"/>
      <c r="O311" s="92"/>
      <c r="P311" s="92"/>
      <c r="Q311" s="92"/>
      <c r="R311" s="92"/>
      <c r="S311" s="92"/>
      <c r="T311" s="93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138</v>
      </c>
      <c r="AU311" s="18" t="s">
        <v>88</v>
      </c>
    </row>
    <row r="312" s="13" customFormat="1">
      <c r="A312" s="13"/>
      <c r="B312" s="239"/>
      <c r="C312" s="240"/>
      <c r="D312" s="232" t="s">
        <v>140</v>
      </c>
      <c r="E312" s="241" t="s">
        <v>1</v>
      </c>
      <c r="F312" s="242" t="s">
        <v>425</v>
      </c>
      <c r="G312" s="240"/>
      <c r="H312" s="243">
        <v>1</v>
      </c>
      <c r="I312" s="244"/>
      <c r="J312" s="240"/>
      <c r="K312" s="240"/>
      <c r="L312" s="245"/>
      <c r="M312" s="246"/>
      <c r="N312" s="247"/>
      <c r="O312" s="247"/>
      <c r="P312" s="247"/>
      <c r="Q312" s="247"/>
      <c r="R312" s="247"/>
      <c r="S312" s="247"/>
      <c r="T312" s="24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9" t="s">
        <v>140</v>
      </c>
      <c r="AU312" s="249" t="s">
        <v>88</v>
      </c>
      <c r="AV312" s="13" t="s">
        <v>88</v>
      </c>
      <c r="AW312" s="13" t="s">
        <v>34</v>
      </c>
      <c r="AX312" s="13" t="s">
        <v>86</v>
      </c>
      <c r="AY312" s="249" t="s">
        <v>127</v>
      </c>
    </row>
    <row r="313" s="2" customFormat="1" ht="16.5" customHeight="1">
      <c r="A313" s="39"/>
      <c r="B313" s="40"/>
      <c r="C313" s="261" t="s">
        <v>426</v>
      </c>
      <c r="D313" s="261" t="s">
        <v>259</v>
      </c>
      <c r="E313" s="262" t="s">
        <v>427</v>
      </c>
      <c r="F313" s="263" t="s">
        <v>428</v>
      </c>
      <c r="G313" s="264" t="s">
        <v>132</v>
      </c>
      <c r="H313" s="265">
        <v>1</v>
      </c>
      <c r="I313" s="266"/>
      <c r="J313" s="267">
        <f>ROUND(I313*H313,2)</f>
        <v>0</v>
      </c>
      <c r="K313" s="263" t="s">
        <v>133</v>
      </c>
      <c r="L313" s="268"/>
      <c r="M313" s="269" t="s">
        <v>1</v>
      </c>
      <c r="N313" s="270" t="s">
        <v>43</v>
      </c>
      <c r="O313" s="92"/>
      <c r="P313" s="228">
        <f>O313*H313</f>
        <v>0</v>
      </c>
      <c r="Q313" s="228">
        <v>0.00064999999999999997</v>
      </c>
      <c r="R313" s="228">
        <f>Q313*H313</f>
        <v>0.00064999999999999997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184</v>
      </c>
      <c r="AT313" s="230" t="s">
        <v>259</v>
      </c>
      <c r="AU313" s="230" t="s">
        <v>88</v>
      </c>
      <c r="AY313" s="18" t="s">
        <v>127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86</v>
      </c>
      <c r="BK313" s="231">
        <f>ROUND(I313*H313,2)</f>
        <v>0</v>
      </c>
      <c r="BL313" s="18" t="s">
        <v>134</v>
      </c>
      <c r="BM313" s="230" t="s">
        <v>429</v>
      </c>
    </row>
    <row r="314" s="2" customFormat="1">
      <c r="A314" s="39"/>
      <c r="B314" s="40"/>
      <c r="C314" s="41"/>
      <c r="D314" s="232" t="s">
        <v>136</v>
      </c>
      <c r="E314" s="41"/>
      <c r="F314" s="233" t="s">
        <v>428</v>
      </c>
      <c r="G314" s="41"/>
      <c r="H314" s="41"/>
      <c r="I314" s="234"/>
      <c r="J314" s="41"/>
      <c r="K314" s="41"/>
      <c r="L314" s="45"/>
      <c r="M314" s="235"/>
      <c r="N314" s="236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136</v>
      </c>
      <c r="AU314" s="18" t="s">
        <v>88</v>
      </c>
    </row>
    <row r="315" s="2" customFormat="1" ht="21.75" customHeight="1">
      <c r="A315" s="39"/>
      <c r="B315" s="40"/>
      <c r="C315" s="219" t="s">
        <v>430</v>
      </c>
      <c r="D315" s="219" t="s">
        <v>129</v>
      </c>
      <c r="E315" s="220" t="s">
        <v>431</v>
      </c>
      <c r="F315" s="221" t="s">
        <v>432</v>
      </c>
      <c r="G315" s="222" t="s">
        <v>132</v>
      </c>
      <c r="H315" s="223">
        <v>1</v>
      </c>
      <c r="I315" s="224"/>
      <c r="J315" s="225">
        <f>ROUND(I315*H315,2)</f>
        <v>0</v>
      </c>
      <c r="K315" s="221" t="s">
        <v>133</v>
      </c>
      <c r="L315" s="45"/>
      <c r="M315" s="226" t="s">
        <v>1</v>
      </c>
      <c r="N315" s="227" t="s">
        <v>43</v>
      </c>
      <c r="O315" s="92"/>
      <c r="P315" s="228">
        <f>O315*H315</f>
        <v>0</v>
      </c>
      <c r="Q315" s="228">
        <v>0</v>
      </c>
      <c r="R315" s="228">
        <f>Q315*H315</f>
        <v>0</v>
      </c>
      <c r="S315" s="228">
        <v>0</v>
      </c>
      <c r="T315" s="22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134</v>
      </c>
      <c r="AT315" s="230" t="s">
        <v>129</v>
      </c>
      <c r="AU315" s="230" t="s">
        <v>88</v>
      </c>
      <c r="AY315" s="18" t="s">
        <v>127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86</v>
      </c>
      <c r="BK315" s="231">
        <f>ROUND(I315*H315,2)</f>
        <v>0</v>
      </c>
      <c r="BL315" s="18" t="s">
        <v>134</v>
      </c>
      <c r="BM315" s="230" t="s">
        <v>433</v>
      </c>
    </row>
    <row r="316" s="2" customFormat="1">
      <c r="A316" s="39"/>
      <c r="B316" s="40"/>
      <c r="C316" s="41"/>
      <c r="D316" s="232" t="s">
        <v>136</v>
      </c>
      <c r="E316" s="41"/>
      <c r="F316" s="233" t="s">
        <v>434</v>
      </c>
      <c r="G316" s="41"/>
      <c r="H316" s="41"/>
      <c r="I316" s="234"/>
      <c r="J316" s="41"/>
      <c r="K316" s="41"/>
      <c r="L316" s="45"/>
      <c r="M316" s="235"/>
      <c r="N316" s="236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136</v>
      </c>
      <c r="AU316" s="18" t="s">
        <v>88</v>
      </c>
    </row>
    <row r="317" s="2" customFormat="1">
      <c r="A317" s="39"/>
      <c r="B317" s="40"/>
      <c r="C317" s="41"/>
      <c r="D317" s="237" t="s">
        <v>138</v>
      </c>
      <c r="E317" s="41"/>
      <c r="F317" s="238" t="s">
        <v>435</v>
      </c>
      <c r="G317" s="41"/>
      <c r="H317" s="41"/>
      <c r="I317" s="234"/>
      <c r="J317" s="41"/>
      <c r="K317" s="41"/>
      <c r="L317" s="45"/>
      <c r="M317" s="235"/>
      <c r="N317" s="236"/>
      <c r="O317" s="92"/>
      <c r="P317" s="92"/>
      <c r="Q317" s="92"/>
      <c r="R317" s="92"/>
      <c r="S317" s="92"/>
      <c r="T317" s="93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138</v>
      </c>
      <c r="AU317" s="18" t="s">
        <v>88</v>
      </c>
    </row>
    <row r="318" s="13" customFormat="1">
      <c r="A318" s="13"/>
      <c r="B318" s="239"/>
      <c r="C318" s="240"/>
      <c r="D318" s="232" t="s">
        <v>140</v>
      </c>
      <c r="E318" s="241" t="s">
        <v>1</v>
      </c>
      <c r="F318" s="242" t="s">
        <v>425</v>
      </c>
      <c r="G318" s="240"/>
      <c r="H318" s="243">
        <v>1</v>
      </c>
      <c r="I318" s="244"/>
      <c r="J318" s="240"/>
      <c r="K318" s="240"/>
      <c r="L318" s="245"/>
      <c r="M318" s="246"/>
      <c r="N318" s="247"/>
      <c r="O318" s="247"/>
      <c r="P318" s="247"/>
      <c r="Q318" s="247"/>
      <c r="R318" s="247"/>
      <c r="S318" s="247"/>
      <c r="T318" s="24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9" t="s">
        <v>140</v>
      </c>
      <c r="AU318" s="249" t="s">
        <v>88</v>
      </c>
      <c r="AV318" s="13" t="s">
        <v>88</v>
      </c>
      <c r="AW318" s="13" t="s">
        <v>34</v>
      </c>
      <c r="AX318" s="13" t="s">
        <v>86</v>
      </c>
      <c r="AY318" s="249" t="s">
        <v>127</v>
      </c>
    </row>
    <row r="319" s="2" customFormat="1" ht="16.5" customHeight="1">
      <c r="A319" s="39"/>
      <c r="B319" s="40"/>
      <c r="C319" s="261" t="s">
        <v>436</v>
      </c>
      <c r="D319" s="261" t="s">
        <v>259</v>
      </c>
      <c r="E319" s="262" t="s">
        <v>437</v>
      </c>
      <c r="F319" s="263" t="s">
        <v>438</v>
      </c>
      <c r="G319" s="264" t="s">
        <v>132</v>
      </c>
      <c r="H319" s="265">
        <v>1</v>
      </c>
      <c r="I319" s="266"/>
      <c r="J319" s="267">
        <f>ROUND(I319*H319,2)</f>
        <v>0</v>
      </c>
      <c r="K319" s="263" t="s">
        <v>133</v>
      </c>
      <c r="L319" s="268"/>
      <c r="M319" s="269" t="s">
        <v>1</v>
      </c>
      <c r="N319" s="270" t="s">
        <v>43</v>
      </c>
      <c r="O319" s="92"/>
      <c r="P319" s="228">
        <f>O319*H319</f>
        <v>0</v>
      </c>
      <c r="Q319" s="228">
        <v>0.0022000000000000001</v>
      </c>
      <c r="R319" s="228">
        <f>Q319*H319</f>
        <v>0.0022000000000000001</v>
      </c>
      <c r="S319" s="228">
        <v>0</v>
      </c>
      <c r="T319" s="22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184</v>
      </c>
      <c r="AT319" s="230" t="s">
        <v>259</v>
      </c>
      <c r="AU319" s="230" t="s">
        <v>88</v>
      </c>
      <c r="AY319" s="18" t="s">
        <v>127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8" t="s">
        <v>86</v>
      </c>
      <c r="BK319" s="231">
        <f>ROUND(I319*H319,2)</f>
        <v>0</v>
      </c>
      <c r="BL319" s="18" t="s">
        <v>134</v>
      </c>
      <c r="BM319" s="230" t="s">
        <v>439</v>
      </c>
    </row>
    <row r="320" s="2" customFormat="1">
      <c r="A320" s="39"/>
      <c r="B320" s="40"/>
      <c r="C320" s="41"/>
      <c r="D320" s="232" t="s">
        <v>136</v>
      </c>
      <c r="E320" s="41"/>
      <c r="F320" s="233" t="s">
        <v>438</v>
      </c>
      <c r="G320" s="41"/>
      <c r="H320" s="41"/>
      <c r="I320" s="234"/>
      <c r="J320" s="41"/>
      <c r="K320" s="41"/>
      <c r="L320" s="45"/>
      <c r="M320" s="235"/>
      <c r="N320" s="236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136</v>
      </c>
      <c r="AU320" s="18" t="s">
        <v>88</v>
      </c>
    </row>
    <row r="321" s="2" customFormat="1" ht="16.5" customHeight="1">
      <c r="A321" s="39"/>
      <c r="B321" s="40"/>
      <c r="C321" s="219" t="s">
        <v>440</v>
      </c>
      <c r="D321" s="219" t="s">
        <v>129</v>
      </c>
      <c r="E321" s="220" t="s">
        <v>441</v>
      </c>
      <c r="F321" s="221" t="s">
        <v>442</v>
      </c>
      <c r="G321" s="222" t="s">
        <v>132</v>
      </c>
      <c r="H321" s="223">
        <v>2</v>
      </c>
      <c r="I321" s="224"/>
      <c r="J321" s="225">
        <f>ROUND(I321*H321,2)</f>
        <v>0</v>
      </c>
      <c r="K321" s="221" t="s">
        <v>133</v>
      </c>
      <c r="L321" s="45"/>
      <c r="M321" s="226" t="s">
        <v>1</v>
      </c>
      <c r="N321" s="227" t="s">
        <v>43</v>
      </c>
      <c r="O321" s="92"/>
      <c r="P321" s="228">
        <f>O321*H321</f>
        <v>0</v>
      </c>
      <c r="Q321" s="228">
        <v>0.12526000000000001</v>
      </c>
      <c r="R321" s="228">
        <f>Q321*H321</f>
        <v>0.25052000000000002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134</v>
      </c>
      <c r="AT321" s="230" t="s">
        <v>129</v>
      </c>
      <c r="AU321" s="230" t="s">
        <v>88</v>
      </c>
      <c r="AY321" s="18" t="s">
        <v>127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86</v>
      </c>
      <c r="BK321" s="231">
        <f>ROUND(I321*H321,2)</f>
        <v>0</v>
      </c>
      <c r="BL321" s="18" t="s">
        <v>134</v>
      </c>
      <c r="BM321" s="230" t="s">
        <v>443</v>
      </c>
    </row>
    <row r="322" s="2" customFormat="1">
      <c r="A322" s="39"/>
      <c r="B322" s="40"/>
      <c r="C322" s="41"/>
      <c r="D322" s="232" t="s">
        <v>136</v>
      </c>
      <c r="E322" s="41"/>
      <c r="F322" s="233" t="s">
        <v>444</v>
      </c>
      <c r="G322" s="41"/>
      <c r="H322" s="41"/>
      <c r="I322" s="234"/>
      <c r="J322" s="41"/>
      <c r="K322" s="41"/>
      <c r="L322" s="45"/>
      <c r="M322" s="235"/>
      <c r="N322" s="236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136</v>
      </c>
      <c r="AU322" s="18" t="s">
        <v>88</v>
      </c>
    </row>
    <row r="323" s="2" customFormat="1">
      <c r="A323" s="39"/>
      <c r="B323" s="40"/>
      <c r="C323" s="41"/>
      <c r="D323" s="237" t="s">
        <v>138</v>
      </c>
      <c r="E323" s="41"/>
      <c r="F323" s="238" t="s">
        <v>445</v>
      </c>
      <c r="G323" s="41"/>
      <c r="H323" s="41"/>
      <c r="I323" s="234"/>
      <c r="J323" s="41"/>
      <c r="K323" s="41"/>
      <c r="L323" s="45"/>
      <c r="M323" s="235"/>
      <c r="N323" s="236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138</v>
      </c>
      <c r="AU323" s="18" t="s">
        <v>88</v>
      </c>
    </row>
    <row r="324" s="13" customFormat="1">
      <c r="A324" s="13"/>
      <c r="B324" s="239"/>
      <c r="C324" s="240"/>
      <c r="D324" s="232" t="s">
        <v>140</v>
      </c>
      <c r="E324" s="241" t="s">
        <v>1</v>
      </c>
      <c r="F324" s="242" t="s">
        <v>88</v>
      </c>
      <c r="G324" s="240"/>
      <c r="H324" s="243">
        <v>2</v>
      </c>
      <c r="I324" s="244"/>
      <c r="J324" s="240"/>
      <c r="K324" s="240"/>
      <c r="L324" s="245"/>
      <c r="M324" s="246"/>
      <c r="N324" s="247"/>
      <c r="O324" s="247"/>
      <c r="P324" s="247"/>
      <c r="Q324" s="247"/>
      <c r="R324" s="247"/>
      <c r="S324" s="247"/>
      <c r="T324" s="24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9" t="s">
        <v>140</v>
      </c>
      <c r="AU324" s="249" t="s">
        <v>88</v>
      </c>
      <c r="AV324" s="13" t="s">
        <v>88</v>
      </c>
      <c r="AW324" s="13" t="s">
        <v>34</v>
      </c>
      <c r="AX324" s="13" t="s">
        <v>86</v>
      </c>
      <c r="AY324" s="249" t="s">
        <v>127</v>
      </c>
    </row>
    <row r="325" s="2" customFormat="1" ht="16.5" customHeight="1">
      <c r="A325" s="39"/>
      <c r="B325" s="40"/>
      <c r="C325" s="261" t="s">
        <v>446</v>
      </c>
      <c r="D325" s="261" t="s">
        <v>259</v>
      </c>
      <c r="E325" s="262" t="s">
        <v>447</v>
      </c>
      <c r="F325" s="263" t="s">
        <v>448</v>
      </c>
      <c r="G325" s="264" t="s">
        <v>132</v>
      </c>
      <c r="H325" s="265">
        <v>2</v>
      </c>
      <c r="I325" s="266"/>
      <c r="J325" s="267">
        <f>ROUND(I325*H325,2)</f>
        <v>0</v>
      </c>
      <c r="K325" s="263" t="s">
        <v>133</v>
      </c>
      <c r="L325" s="268"/>
      <c r="M325" s="269" t="s">
        <v>1</v>
      </c>
      <c r="N325" s="270" t="s">
        <v>43</v>
      </c>
      <c r="O325" s="92"/>
      <c r="P325" s="228">
        <f>O325*H325</f>
        <v>0</v>
      </c>
      <c r="Q325" s="228">
        <v>0.10000000000000001</v>
      </c>
      <c r="R325" s="228">
        <f>Q325*H325</f>
        <v>0.20000000000000001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184</v>
      </c>
      <c r="AT325" s="230" t="s">
        <v>259</v>
      </c>
      <c r="AU325" s="230" t="s">
        <v>88</v>
      </c>
      <c r="AY325" s="18" t="s">
        <v>127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86</v>
      </c>
      <c r="BK325" s="231">
        <f>ROUND(I325*H325,2)</f>
        <v>0</v>
      </c>
      <c r="BL325" s="18" t="s">
        <v>134</v>
      </c>
      <c r="BM325" s="230" t="s">
        <v>449</v>
      </c>
    </row>
    <row r="326" s="2" customFormat="1">
      <c r="A326" s="39"/>
      <c r="B326" s="40"/>
      <c r="C326" s="41"/>
      <c r="D326" s="232" t="s">
        <v>136</v>
      </c>
      <c r="E326" s="41"/>
      <c r="F326" s="233" t="s">
        <v>448</v>
      </c>
      <c r="G326" s="41"/>
      <c r="H326" s="41"/>
      <c r="I326" s="234"/>
      <c r="J326" s="41"/>
      <c r="K326" s="41"/>
      <c r="L326" s="45"/>
      <c r="M326" s="235"/>
      <c r="N326" s="236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136</v>
      </c>
      <c r="AU326" s="18" t="s">
        <v>88</v>
      </c>
    </row>
    <row r="327" s="2" customFormat="1" ht="16.5" customHeight="1">
      <c r="A327" s="39"/>
      <c r="B327" s="40"/>
      <c r="C327" s="219" t="s">
        <v>450</v>
      </c>
      <c r="D327" s="219" t="s">
        <v>129</v>
      </c>
      <c r="E327" s="220" t="s">
        <v>451</v>
      </c>
      <c r="F327" s="221" t="s">
        <v>452</v>
      </c>
      <c r="G327" s="222" t="s">
        <v>132</v>
      </c>
      <c r="H327" s="223">
        <v>2</v>
      </c>
      <c r="I327" s="224"/>
      <c r="J327" s="225">
        <f>ROUND(I327*H327,2)</f>
        <v>0</v>
      </c>
      <c r="K327" s="221" t="s">
        <v>133</v>
      </c>
      <c r="L327" s="45"/>
      <c r="M327" s="226" t="s">
        <v>1</v>
      </c>
      <c r="N327" s="227" t="s">
        <v>43</v>
      </c>
      <c r="O327" s="92"/>
      <c r="P327" s="228">
        <f>O327*H327</f>
        <v>0</v>
      </c>
      <c r="Q327" s="228">
        <v>0.030759999999999999</v>
      </c>
      <c r="R327" s="228">
        <f>Q327*H327</f>
        <v>0.061519999999999998</v>
      </c>
      <c r="S327" s="228">
        <v>0</v>
      </c>
      <c r="T327" s="22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134</v>
      </c>
      <c r="AT327" s="230" t="s">
        <v>129</v>
      </c>
      <c r="AU327" s="230" t="s">
        <v>88</v>
      </c>
      <c r="AY327" s="18" t="s">
        <v>127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86</v>
      </c>
      <c r="BK327" s="231">
        <f>ROUND(I327*H327,2)</f>
        <v>0</v>
      </c>
      <c r="BL327" s="18" t="s">
        <v>134</v>
      </c>
      <c r="BM327" s="230" t="s">
        <v>453</v>
      </c>
    </row>
    <row r="328" s="2" customFormat="1">
      <c r="A328" s="39"/>
      <c r="B328" s="40"/>
      <c r="C328" s="41"/>
      <c r="D328" s="232" t="s">
        <v>136</v>
      </c>
      <c r="E328" s="41"/>
      <c r="F328" s="233" t="s">
        <v>454</v>
      </c>
      <c r="G328" s="41"/>
      <c r="H328" s="41"/>
      <c r="I328" s="234"/>
      <c r="J328" s="41"/>
      <c r="K328" s="41"/>
      <c r="L328" s="45"/>
      <c r="M328" s="235"/>
      <c r="N328" s="236"/>
      <c r="O328" s="92"/>
      <c r="P328" s="92"/>
      <c r="Q328" s="92"/>
      <c r="R328" s="92"/>
      <c r="S328" s="92"/>
      <c r="T328" s="93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136</v>
      </c>
      <c r="AU328" s="18" t="s">
        <v>88</v>
      </c>
    </row>
    <row r="329" s="2" customFormat="1">
      <c r="A329" s="39"/>
      <c r="B329" s="40"/>
      <c r="C329" s="41"/>
      <c r="D329" s="237" t="s">
        <v>138</v>
      </c>
      <c r="E329" s="41"/>
      <c r="F329" s="238" t="s">
        <v>455</v>
      </c>
      <c r="G329" s="41"/>
      <c r="H329" s="41"/>
      <c r="I329" s="234"/>
      <c r="J329" s="41"/>
      <c r="K329" s="41"/>
      <c r="L329" s="45"/>
      <c r="M329" s="235"/>
      <c r="N329" s="236"/>
      <c r="O329" s="92"/>
      <c r="P329" s="92"/>
      <c r="Q329" s="92"/>
      <c r="R329" s="92"/>
      <c r="S329" s="92"/>
      <c r="T329" s="93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138</v>
      </c>
      <c r="AU329" s="18" t="s">
        <v>88</v>
      </c>
    </row>
    <row r="330" s="13" customFormat="1">
      <c r="A330" s="13"/>
      <c r="B330" s="239"/>
      <c r="C330" s="240"/>
      <c r="D330" s="232" t="s">
        <v>140</v>
      </c>
      <c r="E330" s="241" t="s">
        <v>1</v>
      </c>
      <c r="F330" s="242" t="s">
        <v>88</v>
      </c>
      <c r="G330" s="240"/>
      <c r="H330" s="243">
        <v>2</v>
      </c>
      <c r="I330" s="244"/>
      <c r="J330" s="240"/>
      <c r="K330" s="240"/>
      <c r="L330" s="245"/>
      <c r="M330" s="246"/>
      <c r="N330" s="247"/>
      <c r="O330" s="247"/>
      <c r="P330" s="247"/>
      <c r="Q330" s="247"/>
      <c r="R330" s="247"/>
      <c r="S330" s="247"/>
      <c r="T330" s="24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9" t="s">
        <v>140</v>
      </c>
      <c r="AU330" s="249" t="s">
        <v>88</v>
      </c>
      <c r="AV330" s="13" t="s">
        <v>88</v>
      </c>
      <c r="AW330" s="13" t="s">
        <v>34</v>
      </c>
      <c r="AX330" s="13" t="s">
        <v>86</v>
      </c>
      <c r="AY330" s="249" t="s">
        <v>127</v>
      </c>
    </row>
    <row r="331" s="2" customFormat="1" ht="16.5" customHeight="1">
      <c r="A331" s="39"/>
      <c r="B331" s="40"/>
      <c r="C331" s="261" t="s">
        <v>456</v>
      </c>
      <c r="D331" s="261" t="s">
        <v>259</v>
      </c>
      <c r="E331" s="262" t="s">
        <v>457</v>
      </c>
      <c r="F331" s="263" t="s">
        <v>458</v>
      </c>
      <c r="G331" s="264" t="s">
        <v>132</v>
      </c>
      <c r="H331" s="265">
        <v>2</v>
      </c>
      <c r="I331" s="266"/>
      <c r="J331" s="267">
        <f>ROUND(I331*H331,2)</f>
        <v>0</v>
      </c>
      <c r="K331" s="263" t="s">
        <v>133</v>
      </c>
      <c r="L331" s="268"/>
      <c r="M331" s="269" t="s">
        <v>1</v>
      </c>
      <c r="N331" s="270" t="s">
        <v>43</v>
      </c>
      <c r="O331" s="92"/>
      <c r="P331" s="228">
        <f>O331*H331</f>
        <v>0</v>
      </c>
      <c r="Q331" s="228">
        <v>0.070000000000000007</v>
      </c>
      <c r="R331" s="228">
        <f>Q331*H331</f>
        <v>0.14000000000000001</v>
      </c>
      <c r="S331" s="228">
        <v>0</v>
      </c>
      <c r="T331" s="22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184</v>
      </c>
      <c r="AT331" s="230" t="s">
        <v>259</v>
      </c>
      <c r="AU331" s="230" t="s">
        <v>88</v>
      </c>
      <c r="AY331" s="18" t="s">
        <v>127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8" t="s">
        <v>86</v>
      </c>
      <c r="BK331" s="231">
        <f>ROUND(I331*H331,2)</f>
        <v>0</v>
      </c>
      <c r="BL331" s="18" t="s">
        <v>134</v>
      </c>
      <c r="BM331" s="230" t="s">
        <v>459</v>
      </c>
    </row>
    <row r="332" s="2" customFormat="1">
      <c r="A332" s="39"/>
      <c r="B332" s="40"/>
      <c r="C332" s="41"/>
      <c r="D332" s="232" t="s">
        <v>136</v>
      </c>
      <c r="E332" s="41"/>
      <c r="F332" s="233" t="s">
        <v>458</v>
      </c>
      <c r="G332" s="41"/>
      <c r="H332" s="41"/>
      <c r="I332" s="234"/>
      <c r="J332" s="41"/>
      <c r="K332" s="41"/>
      <c r="L332" s="45"/>
      <c r="M332" s="235"/>
      <c r="N332" s="236"/>
      <c r="O332" s="92"/>
      <c r="P332" s="92"/>
      <c r="Q332" s="92"/>
      <c r="R332" s="92"/>
      <c r="S332" s="92"/>
      <c r="T332" s="93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136</v>
      </c>
      <c r="AU332" s="18" t="s">
        <v>88</v>
      </c>
    </row>
    <row r="333" s="2" customFormat="1" ht="16.5" customHeight="1">
      <c r="A333" s="39"/>
      <c r="B333" s="40"/>
      <c r="C333" s="219" t="s">
        <v>460</v>
      </c>
      <c r="D333" s="219" t="s">
        <v>129</v>
      </c>
      <c r="E333" s="220" t="s">
        <v>461</v>
      </c>
      <c r="F333" s="221" t="s">
        <v>462</v>
      </c>
      <c r="G333" s="222" t="s">
        <v>132</v>
      </c>
      <c r="H333" s="223">
        <v>2</v>
      </c>
      <c r="I333" s="224"/>
      <c r="J333" s="225">
        <f>ROUND(I333*H333,2)</f>
        <v>0</v>
      </c>
      <c r="K333" s="221" t="s">
        <v>133</v>
      </c>
      <c r="L333" s="45"/>
      <c r="M333" s="226" t="s">
        <v>1</v>
      </c>
      <c r="N333" s="227" t="s">
        <v>43</v>
      </c>
      <c r="O333" s="92"/>
      <c r="P333" s="228">
        <f>O333*H333</f>
        <v>0</v>
      </c>
      <c r="Q333" s="228">
        <v>0.030759999999999999</v>
      </c>
      <c r="R333" s="228">
        <f>Q333*H333</f>
        <v>0.061519999999999998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134</v>
      </c>
      <c r="AT333" s="230" t="s">
        <v>129</v>
      </c>
      <c r="AU333" s="230" t="s">
        <v>88</v>
      </c>
      <c r="AY333" s="18" t="s">
        <v>127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86</v>
      </c>
      <c r="BK333" s="231">
        <f>ROUND(I333*H333,2)</f>
        <v>0</v>
      </c>
      <c r="BL333" s="18" t="s">
        <v>134</v>
      </c>
      <c r="BM333" s="230" t="s">
        <v>463</v>
      </c>
    </row>
    <row r="334" s="2" customFormat="1">
      <c r="A334" s="39"/>
      <c r="B334" s="40"/>
      <c r="C334" s="41"/>
      <c r="D334" s="232" t="s">
        <v>136</v>
      </c>
      <c r="E334" s="41"/>
      <c r="F334" s="233" t="s">
        <v>464</v>
      </c>
      <c r="G334" s="41"/>
      <c r="H334" s="41"/>
      <c r="I334" s="234"/>
      <c r="J334" s="41"/>
      <c r="K334" s="41"/>
      <c r="L334" s="45"/>
      <c r="M334" s="235"/>
      <c r="N334" s="236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136</v>
      </c>
      <c r="AU334" s="18" t="s">
        <v>88</v>
      </c>
    </row>
    <row r="335" s="2" customFormat="1">
      <c r="A335" s="39"/>
      <c r="B335" s="40"/>
      <c r="C335" s="41"/>
      <c r="D335" s="237" t="s">
        <v>138</v>
      </c>
      <c r="E335" s="41"/>
      <c r="F335" s="238" t="s">
        <v>465</v>
      </c>
      <c r="G335" s="41"/>
      <c r="H335" s="41"/>
      <c r="I335" s="234"/>
      <c r="J335" s="41"/>
      <c r="K335" s="41"/>
      <c r="L335" s="45"/>
      <c r="M335" s="235"/>
      <c r="N335" s="236"/>
      <c r="O335" s="92"/>
      <c r="P335" s="92"/>
      <c r="Q335" s="92"/>
      <c r="R335" s="92"/>
      <c r="S335" s="92"/>
      <c r="T335" s="93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138</v>
      </c>
      <c r="AU335" s="18" t="s">
        <v>88</v>
      </c>
    </row>
    <row r="336" s="13" customFormat="1">
      <c r="A336" s="13"/>
      <c r="B336" s="239"/>
      <c r="C336" s="240"/>
      <c r="D336" s="232" t="s">
        <v>140</v>
      </c>
      <c r="E336" s="241" t="s">
        <v>1</v>
      </c>
      <c r="F336" s="242" t="s">
        <v>88</v>
      </c>
      <c r="G336" s="240"/>
      <c r="H336" s="243">
        <v>2</v>
      </c>
      <c r="I336" s="244"/>
      <c r="J336" s="240"/>
      <c r="K336" s="240"/>
      <c r="L336" s="245"/>
      <c r="M336" s="246"/>
      <c r="N336" s="247"/>
      <c r="O336" s="247"/>
      <c r="P336" s="247"/>
      <c r="Q336" s="247"/>
      <c r="R336" s="247"/>
      <c r="S336" s="247"/>
      <c r="T336" s="24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9" t="s">
        <v>140</v>
      </c>
      <c r="AU336" s="249" t="s">
        <v>88</v>
      </c>
      <c r="AV336" s="13" t="s">
        <v>88</v>
      </c>
      <c r="AW336" s="13" t="s">
        <v>34</v>
      </c>
      <c r="AX336" s="13" t="s">
        <v>86</v>
      </c>
      <c r="AY336" s="249" t="s">
        <v>127</v>
      </c>
    </row>
    <row r="337" s="2" customFormat="1" ht="16.5" customHeight="1">
      <c r="A337" s="39"/>
      <c r="B337" s="40"/>
      <c r="C337" s="261" t="s">
        <v>466</v>
      </c>
      <c r="D337" s="261" t="s">
        <v>259</v>
      </c>
      <c r="E337" s="262" t="s">
        <v>467</v>
      </c>
      <c r="F337" s="263" t="s">
        <v>468</v>
      </c>
      <c r="G337" s="264" t="s">
        <v>132</v>
      </c>
      <c r="H337" s="265">
        <v>2</v>
      </c>
      <c r="I337" s="266"/>
      <c r="J337" s="267">
        <f>ROUND(I337*H337,2)</f>
        <v>0</v>
      </c>
      <c r="K337" s="263" t="s">
        <v>133</v>
      </c>
      <c r="L337" s="268"/>
      <c r="M337" s="269" t="s">
        <v>1</v>
      </c>
      <c r="N337" s="270" t="s">
        <v>43</v>
      </c>
      <c r="O337" s="92"/>
      <c r="P337" s="228">
        <f>O337*H337</f>
        <v>0</v>
      </c>
      <c r="Q337" s="228">
        <v>0.075999999999999998</v>
      </c>
      <c r="R337" s="228">
        <f>Q337*H337</f>
        <v>0.152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184</v>
      </c>
      <c r="AT337" s="230" t="s">
        <v>259</v>
      </c>
      <c r="AU337" s="230" t="s">
        <v>88</v>
      </c>
      <c r="AY337" s="18" t="s">
        <v>127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86</v>
      </c>
      <c r="BK337" s="231">
        <f>ROUND(I337*H337,2)</f>
        <v>0</v>
      </c>
      <c r="BL337" s="18" t="s">
        <v>134</v>
      </c>
      <c r="BM337" s="230" t="s">
        <v>469</v>
      </c>
    </row>
    <row r="338" s="2" customFormat="1">
      <c r="A338" s="39"/>
      <c r="B338" s="40"/>
      <c r="C338" s="41"/>
      <c r="D338" s="232" t="s">
        <v>136</v>
      </c>
      <c r="E338" s="41"/>
      <c r="F338" s="233" t="s">
        <v>468</v>
      </c>
      <c r="G338" s="41"/>
      <c r="H338" s="41"/>
      <c r="I338" s="234"/>
      <c r="J338" s="41"/>
      <c r="K338" s="41"/>
      <c r="L338" s="45"/>
      <c r="M338" s="235"/>
      <c r="N338" s="236"/>
      <c r="O338" s="92"/>
      <c r="P338" s="92"/>
      <c r="Q338" s="92"/>
      <c r="R338" s="92"/>
      <c r="S338" s="92"/>
      <c r="T338" s="93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136</v>
      </c>
      <c r="AU338" s="18" t="s">
        <v>88</v>
      </c>
    </row>
    <row r="339" s="2" customFormat="1" ht="16.5" customHeight="1">
      <c r="A339" s="39"/>
      <c r="B339" s="40"/>
      <c r="C339" s="219" t="s">
        <v>470</v>
      </c>
      <c r="D339" s="219" t="s">
        <v>129</v>
      </c>
      <c r="E339" s="220" t="s">
        <v>471</v>
      </c>
      <c r="F339" s="221" t="s">
        <v>472</v>
      </c>
      <c r="G339" s="222" t="s">
        <v>132</v>
      </c>
      <c r="H339" s="223">
        <v>2</v>
      </c>
      <c r="I339" s="224"/>
      <c r="J339" s="225">
        <f>ROUND(I339*H339,2)</f>
        <v>0</v>
      </c>
      <c r="K339" s="221" t="s">
        <v>133</v>
      </c>
      <c r="L339" s="45"/>
      <c r="M339" s="226" t="s">
        <v>1</v>
      </c>
      <c r="N339" s="227" t="s">
        <v>43</v>
      </c>
      <c r="O339" s="92"/>
      <c r="P339" s="228">
        <f>O339*H339</f>
        <v>0</v>
      </c>
      <c r="Q339" s="228">
        <v>0.030759999999999999</v>
      </c>
      <c r="R339" s="228">
        <f>Q339*H339</f>
        <v>0.061519999999999998</v>
      </c>
      <c r="S339" s="228">
        <v>0</v>
      </c>
      <c r="T339" s="22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0" t="s">
        <v>134</v>
      </c>
      <c r="AT339" s="230" t="s">
        <v>129</v>
      </c>
      <c r="AU339" s="230" t="s">
        <v>88</v>
      </c>
      <c r="AY339" s="18" t="s">
        <v>127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8" t="s">
        <v>86</v>
      </c>
      <c r="BK339" s="231">
        <f>ROUND(I339*H339,2)</f>
        <v>0</v>
      </c>
      <c r="BL339" s="18" t="s">
        <v>134</v>
      </c>
      <c r="BM339" s="230" t="s">
        <v>473</v>
      </c>
    </row>
    <row r="340" s="2" customFormat="1">
      <c r="A340" s="39"/>
      <c r="B340" s="40"/>
      <c r="C340" s="41"/>
      <c r="D340" s="232" t="s">
        <v>136</v>
      </c>
      <c r="E340" s="41"/>
      <c r="F340" s="233" t="s">
        <v>474</v>
      </c>
      <c r="G340" s="41"/>
      <c r="H340" s="41"/>
      <c r="I340" s="234"/>
      <c r="J340" s="41"/>
      <c r="K340" s="41"/>
      <c r="L340" s="45"/>
      <c r="M340" s="235"/>
      <c r="N340" s="236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136</v>
      </c>
      <c r="AU340" s="18" t="s">
        <v>88</v>
      </c>
    </row>
    <row r="341" s="2" customFormat="1">
      <c r="A341" s="39"/>
      <c r="B341" s="40"/>
      <c r="C341" s="41"/>
      <c r="D341" s="237" t="s">
        <v>138</v>
      </c>
      <c r="E341" s="41"/>
      <c r="F341" s="238" t="s">
        <v>475</v>
      </c>
      <c r="G341" s="41"/>
      <c r="H341" s="41"/>
      <c r="I341" s="234"/>
      <c r="J341" s="41"/>
      <c r="K341" s="41"/>
      <c r="L341" s="45"/>
      <c r="M341" s="235"/>
      <c r="N341" s="236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138</v>
      </c>
      <c r="AU341" s="18" t="s">
        <v>88</v>
      </c>
    </row>
    <row r="342" s="13" customFormat="1">
      <c r="A342" s="13"/>
      <c r="B342" s="239"/>
      <c r="C342" s="240"/>
      <c r="D342" s="232" t="s">
        <v>140</v>
      </c>
      <c r="E342" s="241" t="s">
        <v>1</v>
      </c>
      <c r="F342" s="242" t="s">
        <v>88</v>
      </c>
      <c r="G342" s="240"/>
      <c r="H342" s="243">
        <v>2</v>
      </c>
      <c r="I342" s="244"/>
      <c r="J342" s="240"/>
      <c r="K342" s="240"/>
      <c r="L342" s="245"/>
      <c r="M342" s="246"/>
      <c r="N342" s="247"/>
      <c r="O342" s="247"/>
      <c r="P342" s="247"/>
      <c r="Q342" s="247"/>
      <c r="R342" s="247"/>
      <c r="S342" s="247"/>
      <c r="T342" s="24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9" t="s">
        <v>140</v>
      </c>
      <c r="AU342" s="249" t="s">
        <v>88</v>
      </c>
      <c r="AV342" s="13" t="s">
        <v>88</v>
      </c>
      <c r="AW342" s="13" t="s">
        <v>34</v>
      </c>
      <c r="AX342" s="13" t="s">
        <v>86</v>
      </c>
      <c r="AY342" s="249" t="s">
        <v>127</v>
      </c>
    </row>
    <row r="343" s="2" customFormat="1" ht="21.75" customHeight="1">
      <c r="A343" s="39"/>
      <c r="B343" s="40"/>
      <c r="C343" s="261" t="s">
        <v>476</v>
      </c>
      <c r="D343" s="261" t="s">
        <v>259</v>
      </c>
      <c r="E343" s="262" t="s">
        <v>477</v>
      </c>
      <c r="F343" s="263" t="s">
        <v>478</v>
      </c>
      <c r="G343" s="264" t="s">
        <v>132</v>
      </c>
      <c r="H343" s="265">
        <v>2</v>
      </c>
      <c r="I343" s="266"/>
      <c r="J343" s="267">
        <f>ROUND(I343*H343,2)</f>
        <v>0</v>
      </c>
      <c r="K343" s="263" t="s">
        <v>133</v>
      </c>
      <c r="L343" s="268"/>
      <c r="M343" s="269" t="s">
        <v>1</v>
      </c>
      <c r="N343" s="270" t="s">
        <v>43</v>
      </c>
      <c r="O343" s="92"/>
      <c r="P343" s="228">
        <f>O343*H343</f>
        <v>0</v>
      </c>
      <c r="Q343" s="228">
        <v>0.34999999999999998</v>
      </c>
      <c r="R343" s="228">
        <f>Q343*H343</f>
        <v>0.69999999999999996</v>
      </c>
      <c r="S343" s="228">
        <v>0</v>
      </c>
      <c r="T343" s="22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0" t="s">
        <v>184</v>
      </c>
      <c r="AT343" s="230" t="s">
        <v>259</v>
      </c>
      <c r="AU343" s="230" t="s">
        <v>88</v>
      </c>
      <c r="AY343" s="18" t="s">
        <v>127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8" t="s">
        <v>86</v>
      </c>
      <c r="BK343" s="231">
        <f>ROUND(I343*H343,2)</f>
        <v>0</v>
      </c>
      <c r="BL343" s="18" t="s">
        <v>134</v>
      </c>
      <c r="BM343" s="230" t="s">
        <v>479</v>
      </c>
    </row>
    <row r="344" s="2" customFormat="1">
      <c r="A344" s="39"/>
      <c r="B344" s="40"/>
      <c r="C344" s="41"/>
      <c r="D344" s="232" t="s">
        <v>136</v>
      </c>
      <c r="E344" s="41"/>
      <c r="F344" s="233" t="s">
        <v>478</v>
      </c>
      <c r="G344" s="41"/>
      <c r="H344" s="41"/>
      <c r="I344" s="234"/>
      <c r="J344" s="41"/>
      <c r="K344" s="41"/>
      <c r="L344" s="45"/>
      <c r="M344" s="235"/>
      <c r="N344" s="236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136</v>
      </c>
      <c r="AU344" s="18" t="s">
        <v>88</v>
      </c>
    </row>
    <row r="345" s="2" customFormat="1" ht="16.5" customHeight="1">
      <c r="A345" s="39"/>
      <c r="B345" s="40"/>
      <c r="C345" s="219" t="s">
        <v>480</v>
      </c>
      <c r="D345" s="219" t="s">
        <v>129</v>
      </c>
      <c r="E345" s="220" t="s">
        <v>481</v>
      </c>
      <c r="F345" s="221" t="s">
        <v>482</v>
      </c>
      <c r="G345" s="222" t="s">
        <v>132</v>
      </c>
      <c r="H345" s="223">
        <v>2</v>
      </c>
      <c r="I345" s="224"/>
      <c r="J345" s="225">
        <f>ROUND(I345*H345,2)</f>
        <v>0</v>
      </c>
      <c r="K345" s="221" t="s">
        <v>133</v>
      </c>
      <c r="L345" s="45"/>
      <c r="M345" s="226" t="s">
        <v>1</v>
      </c>
      <c r="N345" s="227" t="s">
        <v>43</v>
      </c>
      <c r="O345" s="92"/>
      <c r="P345" s="228">
        <f>O345*H345</f>
        <v>0</v>
      </c>
      <c r="Q345" s="228">
        <v>0.21734000000000001</v>
      </c>
      <c r="R345" s="228">
        <f>Q345*H345</f>
        <v>0.43468000000000001</v>
      </c>
      <c r="S345" s="228">
        <v>0</v>
      </c>
      <c r="T345" s="22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0" t="s">
        <v>134</v>
      </c>
      <c r="AT345" s="230" t="s">
        <v>129</v>
      </c>
      <c r="AU345" s="230" t="s">
        <v>88</v>
      </c>
      <c r="AY345" s="18" t="s">
        <v>127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8" t="s">
        <v>86</v>
      </c>
      <c r="BK345" s="231">
        <f>ROUND(I345*H345,2)</f>
        <v>0</v>
      </c>
      <c r="BL345" s="18" t="s">
        <v>134</v>
      </c>
      <c r="BM345" s="230" t="s">
        <v>483</v>
      </c>
    </row>
    <row r="346" s="2" customFormat="1">
      <c r="A346" s="39"/>
      <c r="B346" s="40"/>
      <c r="C346" s="41"/>
      <c r="D346" s="232" t="s">
        <v>136</v>
      </c>
      <c r="E346" s="41"/>
      <c r="F346" s="233" t="s">
        <v>482</v>
      </c>
      <c r="G346" s="41"/>
      <c r="H346" s="41"/>
      <c r="I346" s="234"/>
      <c r="J346" s="41"/>
      <c r="K346" s="41"/>
      <c r="L346" s="45"/>
      <c r="M346" s="235"/>
      <c r="N346" s="236"/>
      <c r="O346" s="92"/>
      <c r="P346" s="92"/>
      <c r="Q346" s="92"/>
      <c r="R346" s="92"/>
      <c r="S346" s="92"/>
      <c r="T346" s="93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136</v>
      </c>
      <c r="AU346" s="18" t="s">
        <v>88</v>
      </c>
    </row>
    <row r="347" s="2" customFormat="1">
      <c r="A347" s="39"/>
      <c r="B347" s="40"/>
      <c r="C347" s="41"/>
      <c r="D347" s="237" t="s">
        <v>138</v>
      </c>
      <c r="E347" s="41"/>
      <c r="F347" s="238" t="s">
        <v>484</v>
      </c>
      <c r="G347" s="41"/>
      <c r="H347" s="41"/>
      <c r="I347" s="234"/>
      <c r="J347" s="41"/>
      <c r="K347" s="41"/>
      <c r="L347" s="45"/>
      <c r="M347" s="235"/>
      <c r="N347" s="236"/>
      <c r="O347" s="92"/>
      <c r="P347" s="92"/>
      <c r="Q347" s="92"/>
      <c r="R347" s="92"/>
      <c r="S347" s="92"/>
      <c r="T347" s="93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138</v>
      </c>
      <c r="AU347" s="18" t="s">
        <v>88</v>
      </c>
    </row>
    <row r="348" s="13" customFormat="1">
      <c r="A348" s="13"/>
      <c r="B348" s="239"/>
      <c r="C348" s="240"/>
      <c r="D348" s="232" t="s">
        <v>140</v>
      </c>
      <c r="E348" s="241" t="s">
        <v>1</v>
      </c>
      <c r="F348" s="242" t="s">
        <v>88</v>
      </c>
      <c r="G348" s="240"/>
      <c r="H348" s="243">
        <v>2</v>
      </c>
      <c r="I348" s="244"/>
      <c r="J348" s="240"/>
      <c r="K348" s="240"/>
      <c r="L348" s="245"/>
      <c r="M348" s="246"/>
      <c r="N348" s="247"/>
      <c r="O348" s="247"/>
      <c r="P348" s="247"/>
      <c r="Q348" s="247"/>
      <c r="R348" s="247"/>
      <c r="S348" s="247"/>
      <c r="T348" s="24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9" t="s">
        <v>140</v>
      </c>
      <c r="AU348" s="249" t="s">
        <v>88</v>
      </c>
      <c r="AV348" s="13" t="s">
        <v>88</v>
      </c>
      <c r="AW348" s="13" t="s">
        <v>34</v>
      </c>
      <c r="AX348" s="13" t="s">
        <v>86</v>
      </c>
      <c r="AY348" s="249" t="s">
        <v>127</v>
      </c>
    </row>
    <row r="349" s="2" customFormat="1" ht="16.5" customHeight="1">
      <c r="A349" s="39"/>
      <c r="B349" s="40"/>
      <c r="C349" s="261" t="s">
        <v>485</v>
      </c>
      <c r="D349" s="261" t="s">
        <v>259</v>
      </c>
      <c r="E349" s="262" t="s">
        <v>486</v>
      </c>
      <c r="F349" s="263" t="s">
        <v>487</v>
      </c>
      <c r="G349" s="264" t="s">
        <v>132</v>
      </c>
      <c r="H349" s="265">
        <v>2</v>
      </c>
      <c r="I349" s="266"/>
      <c r="J349" s="267">
        <f>ROUND(I349*H349,2)</f>
        <v>0</v>
      </c>
      <c r="K349" s="263" t="s">
        <v>133</v>
      </c>
      <c r="L349" s="268"/>
      <c r="M349" s="269" t="s">
        <v>1</v>
      </c>
      <c r="N349" s="270" t="s">
        <v>43</v>
      </c>
      <c r="O349" s="92"/>
      <c r="P349" s="228">
        <f>O349*H349</f>
        <v>0</v>
      </c>
      <c r="Q349" s="228">
        <v>0.108</v>
      </c>
      <c r="R349" s="228">
        <f>Q349*H349</f>
        <v>0.216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184</v>
      </c>
      <c r="AT349" s="230" t="s">
        <v>259</v>
      </c>
      <c r="AU349" s="230" t="s">
        <v>88</v>
      </c>
      <c r="AY349" s="18" t="s">
        <v>127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86</v>
      </c>
      <c r="BK349" s="231">
        <f>ROUND(I349*H349,2)</f>
        <v>0</v>
      </c>
      <c r="BL349" s="18" t="s">
        <v>134</v>
      </c>
      <c r="BM349" s="230" t="s">
        <v>488</v>
      </c>
    </row>
    <row r="350" s="2" customFormat="1">
      <c r="A350" s="39"/>
      <c r="B350" s="40"/>
      <c r="C350" s="41"/>
      <c r="D350" s="232" t="s">
        <v>136</v>
      </c>
      <c r="E350" s="41"/>
      <c r="F350" s="233" t="s">
        <v>487</v>
      </c>
      <c r="G350" s="41"/>
      <c r="H350" s="41"/>
      <c r="I350" s="234"/>
      <c r="J350" s="41"/>
      <c r="K350" s="41"/>
      <c r="L350" s="45"/>
      <c r="M350" s="235"/>
      <c r="N350" s="236"/>
      <c r="O350" s="92"/>
      <c r="P350" s="92"/>
      <c r="Q350" s="92"/>
      <c r="R350" s="92"/>
      <c r="S350" s="92"/>
      <c r="T350" s="93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136</v>
      </c>
      <c r="AU350" s="18" t="s">
        <v>88</v>
      </c>
    </row>
    <row r="351" s="13" customFormat="1">
      <c r="A351" s="13"/>
      <c r="B351" s="239"/>
      <c r="C351" s="240"/>
      <c r="D351" s="232" t="s">
        <v>140</v>
      </c>
      <c r="E351" s="241" t="s">
        <v>1</v>
      </c>
      <c r="F351" s="242" t="s">
        <v>88</v>
      </c>
      <c r="G351" s="240"/>
      <c r="H351" s="243">
        <v>2</v>
      </c>
      <c r="I351" s="244"/>
      <c r="J351" s="240"/>
      <c r="K351" s="240"/>
      <c r="L351" s="245"/>
      <c r="M351" s="246"/>
      <c r="N351" s="247"/>
      <c r="O351" s="247"/>
      <c r="P351" s="247"/>
      <c r="Q351" s="247"/>
      <c r="R351" s="247"/>
      <c r="S351" s="247"/>
      <c r="T351" s="24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9" t="s">
        <v>140</v>
      </c>
      <c r="AU351" s="249" t="s">
        <v>88</v>
      </c>
      <c r="AV351" s="13" t="s">
        <v>88</v>
      </c>
      <c r="AW351" s="13" t="s">
        <v>34</v>
      </c>
      <c r="AX351" s="13" t="s">
        <v>86</v>
      </c>
      <c r="AY351" s="249" t="s">
        <v>127</v>
      </c>
    </row>
    <row r="352" s="12" customFormat="1" ht="22.8" customHeight="1">
      <c r="A352" s="12"/>
      <c r="B352" s="203"/>
      <c r="C352" s="204"/>
      <c r="D352" s="205" t="s">
        <v>77</v>
      </c>
      <c r="E352" s="217" t="s">
        <v>192</v>
      </c>
      <c r="F352" s="217" t="s">
        <v>489</v>
      </c>
      <c r="G352" s="204"/>
      <c r="H352" s="204"/>
      <c r="I352" s="207"/>
      <c r="J352" s="218">
        <f>BK352</f>
        <v>0</v>
      </c>
      <c r="K352" s="204"/>
      <c r="L352" s="209"/>
      <c r="M352" s="210"/>
      <c r="N352" s="211"/>
      <c r="O352" s="211"/>
      <c r="P352" s="212">
        <f>SUM(P353:P380)</f>
        <v>0</v>
      </c>
      <c r="Q352" s="211"/>
      <c r="R352" s="212">
        <f>SUM(R353:R380)</f>
        <v>38.415744000000004</v>
      </c>
      <c r="S352" s="211"/>
      <c r="T352" s="213">
        <f>SUM(T353:T380)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14" t="s">
        <v>86</v>
      </c>
      <c r="AT352" s="215" t="s">
        <v>77</v>
      </c>
      <c r="AU352" s="215" t="s">
        <v>86</v>
      </c>
      <c r="AY352" s="214" t="s">
        <v>127</v>
      </c>
      <c r="BK352" s="216">
        <f>SUM(BK353:BK380)</f>
        <v>0</v>
      </c>
    </row>
    <row r="353" s="2" customFormat="1" ht="16.5" customHeight="1">
      <c r="A353" s="39"/>
      <c r="B353" s="40"/>
      <c r="C353" s="219" t="s">
        <v>490</v>
      </c>
      <c r="D353" s="219" t="s">
        <v>129</v>
      </c>
      <c r="E353" s="220" t="s">
        <v>491</v>
      </c>
      <c r="F353" s="221" t="s">
        <v>492</v>
      </c>
      <c r="G353" s="222" t="s">
        <v>187</v>
      </c>
      <c r="H353" s="223">
        <v>24</v>
      </c>
      <c r="I353" s="224"/>
      <c r="J353" s="225">
        <f>ROUND(I353*H353,2)</f>
        <v>0</v>
      </c>
      <c r="K353" s="221" t="s">
        <v>133</v>
      </c>
      <c r="L353" s="45"/>
      <c r="M353" s="226" t="s">
        <v>1</v>
      </c>
      <c r="N353" s="227" t="s">
        <v>43</v>
      </c>
      <c r="O353" s="92"/>
      <c r="P353" s="228">
        <f>O353*H353</f>
        <v>0</v>
      </c>
      <c r="Q353" s="228">
        <v>0.15540000000000001</v>
      </c>
      <c r="R353" s="228">
        <f>Q353*H353</f>
        <v>3.7296000000000005</v>
      </c>
      <c r="S353" s="228">
        <v>0</v>
      </c>
      <c r="T353" s="22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0" t="s">
        <v>134</v>
      </c>
      <c r="AT353" s="230" t="s">
        <v>129</v>
      </c>
      <c r="AU353" s="230" t="s">
        <v>88</v>
      </c>
      <c r="AY353" s="18" t="s">
        <v>127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8" t="s">
        <v>86</v>
      </c>
      <c r="BK353" s="231">
        <f>ROUND(I353*H353,2)</f>
        <v>0</v>
      </c>
      <c r="BL353" s="18" t="s">
        <v>134</v>
      </c>
      <c r="BM353" s="230" t="s">
        <v>493</v>
      </c>
    </row>
    <row r="354" s="2" customFormat="1">
      <c r="A354" s="39"/>
      <c r="B354" s="40"/>
      <c r="C354" s="41"/>
      <c r="D354" s="232" t="s">
        <v>136</v>
      </c>
      <c r="E354" s="41"/>
      <c r="F354" s="233" t="s">
        <v>494</v>
      </c>
      <c r="G354" s="41"/>
      <c r="H354" s="41"/>
      <c r="I354" s="234"/>
      <c r="J354" s="41"/>
      <c r="K354" s="41"/>
      <c r="L354" s="45"/>
      <c r="M354" s="235"/>
      <c r="N354" s="236"/>
      <c r="O354" s="92"/>
      <c r="P354" s="92"/>
      <c r="Q354" s="92"/>
      <c r="R354" s="92"/>
      <c r="S354" s="92"/>
      <c r="T354" s="93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136</v>
      </c>
      <c r="AU354" s="18" t="s">
        <v>88</v>
      </c>
    </row>
    <row r="355" s="2" customFormat="1">
      <c r="A355" s="39"/>
      <c r="B355" s="40"/>
      <c r="C355" s="41"/>
      <c r="D355" s="237" t="s">
        <v>138</v>
      </c>
      <c r="E355" s="41"/>
      <c r="F355" s="238" t="s">
        <v>495</v>
      </c>
      <c r="G355" s="41"/>
      <c r="H355" s="41"/>
      <c r="I355" s="234"/>
      <c r="J355" s="41"/>
      <c r="K355" s="41"/>
      <c r="L355" s="45"/>
      <c r="M355" s="235"/>
      <c r="N355" s="236"/>
      <c r="O355" s="92"/>
      <c r="P355" s="92"/>
      <c r="Q355" s="92"/>
      <c r="R355" s="92"/>
      <c r="S355" s="92"/>
      <c r="T355" s="93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138</v>
      </c>
      <c r="AU355" s="18" t="s">
        <v>88</v>
      </c>
    </row>
    <row r="356" s="13" customFormat="1">
      <c r="A356" s="13"/>
      <c r="B356" s="239"/>
      <c r="C356" s="240"/>
      <c r="D356" s="232" t="s">
        <v>140</v>
      </c>
      <c r="E356" s="241" t="s">
        <v>1</v>
      </c>
      <c r="F356" s="242" t="s">
        <v>496</v>
      </c>
      <c r="G356" s="240"/>
      <c r="H356" s="243">
        <v>24</v>
      </c>
      <c r="I356" s="244"/>
      <c r="J356" s="240"/>
      <c r="K356" s="240"/>
      <c r="L356" s="245"/>
      <c r="M356" s="246"/>
      <c r="N356" s="247"/>
      <c r="O356" s="247"/>
      <c r="P356" s="247"/>
      <c r="Q356" s="247"/>
      <c r="R356" s="247"/>
      <c r="S356" s="247"/>
      <c r="T356" s="24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9" t="s">
        <v>140</v>
      </c>
      <c r="AU356" s="249" t="s">
        <v>88</v>
      </c>
      <c r="AV356" s="13" t="s">
        <v>88</v>
      </c>
      <c r="AW356" s="13" t="s">
        <v>34</v>
      </c>
      <c r="AX356" s="13" t="s">
        <v>86</v>
      </c>
      <c r="AY356" s="249" t="s">
        <v>127</v>
      </c>
    </row>
    <row r="357" s="2" customFormat="1" ht="16.5" customHeight="1">
      <c r="A357" s="39"/>
      <c r="B357" s="40"/>
      <c r="C357" s="261" t="s">
        <v>497</v>
      </c>
      <c r="D357" s="261" t="s">
        <v>259</v>
      </c>
      <c r="E357" s="262" t="s">
        <v>498</v>
      </c>
      <c r="F357" s="263" t="s">
        <v>499</v>
      </c>
      <c r="G357" s="264" t="s">
        <v>187</v>
      </c>
      <c r="H357" s="265">
        <v>14.279999999999999</v>
      </c>
      <c r="I357" s="266"/>
      <c r="J357" s="267">
        <f>ROUND(I357*H357,2)</f>
        <v>0</v>
      </c>
      <c r="K357" s="263" t="s">
        <v>133</v>
      </c>
      <c r="L357" s="268"/>
      <c r="M357" s="269" t="s">
        <v>1</v>
      </c>
      <c r="N357" s="270" t="s">
        <v>43</v>
      </c>
      <c r="O357" s="92"/>
      <c r="P357" s="228">
        <f>O357*H357</f>
        <v>0</v>
      </c>
      <c r="Q357" s="228">
        <v>0.048300000000000003</v>
      </c>
      <c r="R357" s="228">
        <f>Q357*H357</f>
        <v>0.689724</v>
      </c>
      <c r="S357" s="228">
        <v>0</v>
      </c>
      <c r="T357" s="22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0" t="s">
        <v>184</v>
      </c>
      <c r="AT357" s="230" t="s">
        <v>259</v>
      </c>
      <c r="AU357" s="230" t="s">
        <v>88</v>
      </c>
      <c r="AY357" s="18" t="s">
        <v>127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8" t="s">
        <v>86</v>
      </c>
      <c r="BK357" s="231">
        <f>ROUND(I357*H357,2)</f>
        <v>0</v>
      </c>
      <c r="BL357" s="18" t="s">
        <v>134</v>
      </c>
      <c r="BM357" s="230" t="s">
        <v>500</v>
      </c>
    </row>
    <row r="358" s="2" customFormat="1">
      <c r="A358" s="39"/>
      <c r="B358" s="40"/>
      <c r="C358" s="41"/>
      <c r="D358" s="232" t="s">
        <v>136</v>
      </c>
      <c r="E358" s="41"/>
      <c r="F358" s="233" t="s">
        <v>499</v>
      </c>
      <c r="G358" s="41"/>
      <c r="H358" s="41"/>
      <c r="I358" s="234"/>
      <c r="J358" s="41"/>
      <c r="K358" s="41"/>
      <c r="L358" s="45"/>
      <c r="M358" s="235"/>
      <c r="N358" s="236"/>
      <c r="O358" s="92"/>
      <c r="P358" s="92"/>
      <c r="Q358" s="92"/>
      <c r="R358" s="92"/>
      <c r="S358" s="92"/>
      <c r="T358" s="93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136</v>
      </c>
      <c r="AU358" s="18" t="s">
        <v>88</v>
      </c>
    </row>
    <row r="359" s="13" customFormat="1">
      <c r="A359" s="13"/>
      <c r="B359" s="239"/>
      <c r="C359" s="240"/>
      <c r="D359" s="232" t="s">
        <v>140</v>
      </c>
      <c r="E359" s="241" t="s">
        <v>1</v>
      </c>
      <c r="F359" s="242" t="s">
        <v>501</v>
      </c>
      <c r="G359" s="240"/>
      <c r="H359" s="243">
        <v>14.279999999999999</v>
      </c>
      <c r="I359" s="244"/>
      <c r="J359" s="240"/>
      <c r="K359" s="240"/>
      <c r="L359" s="245"/>
      <c r="M359" s="246"/>
      <c r="N359" s="247"/>
      <c r="O359" s="247"/>
      <c r="P359" s="247"/>
      <c r="Q359" s="247"/>
      <c r="R359" s="247"/>
      <c r="S359" s="247"/>
      <c r="T359" s="24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9" t="s">
        <v>140</v>
      </c>
      <c r="AU359" s="249" t="s">
        <v>88</v>
      </c>
      <c r="AV359" s="13" t="s">
        <v>88</v>
      </c>
      <c r="AW359" s="13" t="s">
        <v>34</v>
      </c>
      <c r="AX359" s="13" t="s">
        <v>86</v>
      </c>
      <c r="AY359" s="249" t="s">
        <v>127</v>
      </c>
    </row>
    <row r="360" s="2" customFormat="1" ht="16.5" customHeight="1">
      <c r="A360" s="39"/>
      <c r="B360" s="40"/>
      <c r="C360" s="261" t="s">
        <v>502</v>
      </c>
      <c r="D360" s="261" t="s">
        <v>259</v>
      </c>
      <c r="E360" s="262" t="s">
        <v>503</v>
      </c>
      <c r="F360" s="263" t="s">
        <v>504</v>
      </c>
      <c r="G360" s="264" t="s">
        <v>187</v>
      </c>
      <c r="H360" s="265">
        <v>2</v>
      </c>
      <c r="I360" s="266"/>
      <c r="J360" s="267">
        <f>ROUND(I360*H360,2)</f>
        <v>0</v>
      </c>
      <c r="K360" s="263" t="s">
        <v>133</v>
      </c>
      <c r="L360" s="268"/>
      <c r="M360" s="269" t="s">
        <v>1</v>
      </c>
      <c r="N360" s="270" t="s">
        <v>43</v>
      </c>
      <c r="O360" s="92"/>
      <c r="P360" s="228">
        <f>O360*H360</f>
        <v>0</v>
      </c>
      <c r="Q360" s="228">
        <v>0.065670000000000006</v>
      </c>
      <c r="R360" s="228">
        <f>Q360*H360</f>
        <v>0.13134000000000001</v>
      </c>
      <c r="S360" s="228">
        <v>0</v>
      </c>
      <c r="T360" s="22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0" t="s">
        <v>184</v>
      </c>
      <c r="AT360" s="230" t="s">
        <v>259</v>
      </c>
      <c r="AU360" s="230" t="s">
        <v>88</v>
      </c>
      <c r="AY360" s="18" t="s">
        <v>127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8" t="s">
        <v>86</v>
      </c>
      <c r="BK360" s="231">
        <f>ROUND(I360*H360,2)</f>
        <v>0</v>
      </c>
      <c r="BL360" s="18" t="s">
        <v>134</v>
      </c>
      <c r="BM360" s="230" t="s">
        <v>505</v>
      </c>
    </row>
    <row r="361" s="2" customFormat="1">
      <c r="A361" s="39"/>
      <c r="B361" s="40"/>
      <c r="C361" s="41"/>
      <c r="D361" s="232" t="s">
        <v>136</v>
      </c>
      <c r="E361" s="41"/>
      <c r="F361" s="233" t="s">
        <v>504</v>
      </c>
      <c r="G361" s="41"/>
      <c r="H361" s="41"/>
      <c r="I361" s="234"/>
      <c r="J361" s="41"/>
      <c r="K361" s="41"/>
      <c r="L361" s="45"/>
      <c r="M361" s="235"/>
      <c r="N361" s="236"/>
      <c r="O361" s="92"/>
      <c r="P361" s="92"/>
      <c r="Q361" s="92"/>
      <c r="R361" s="92"/>
      <c r="S361" s="92"/>
      <c r="T361" s="93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136</v>
      </c>
      <c r="AU361" s="18" t="s">
        <v>88</v>
      </c>
    </row>
    <row r="362" s="13" customFormat="1">
      <c r="A362" s="13"/>
      <c r="B362" s="239"/>
      <c r="C362" s="240"/>
      <c r="D362" s="232" t="s">
        <v>140</v>
      </c>
      <c r="E362" s="241" t="s">
        <v>1</v>
      </c>
      <c r="F362" s="242" t="s">
        <v>506</v>
      </c>
      <c r="G362" s="240"/>
      <c r="H362" s="243">
        <v>2</v>
      </c>
      <c r="I362" s="244"/>
      <c r="J362" s="240"/>
      <c r="K362" s="240"/>
      <c r="L362" s="245"/>
      <c r="M362" s="246"/>
      <c r="N362" s="247"/>
      <c r="O362" s="247"/>
      <c r="P362" s="247"/>
      <c r="Q362" s="247"/>
      <c r="R362" s="247"/>
      <c r="S362" s="247"/>
      <c r="T362" s="24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9" t="s">
        <v>140</v>
      </c>
      <c r="AU362" s="249" t="s">
        <v>88</v>
      </c>
      <c r="AV362" s="13" t="s">
        <v>88</v>
      </c>
      <c r="AW362" s="13" t="s">
        <v>34</v>
      </c>
      <c r="AX362" s="13" t="s">
        <v>86</v>
      </c>
      <c r="AY362" s="249" t="s">
        <v>127</v>
      </c>
    </row>
    <row r="363" s="2" customFormat="1" ht="16.5" customHeight="1">
      <c r="A363" s="39"/>
      <c r="B363" s="40"/>
      <c r="C363" s="261" t="s">
        <v>507</v>
      </c>
      <c r="D363" s="261" t="s">
        <v>259</v>
      </c>
      <c r="E363" s="262" t="s">
        <v>508</v>
      </c>
      <c r="F363" s="263" t="s">
        <v>509</v>
      </c>
      <c r="G363" s="264" t="s">
        <v>187</v>
      </c>
      <c r="H363" s="265">
        <v>8.1600000000000001</v>
      </c>
      <c r="I363" s="266"/>
      <c r="J363" s="267">
        <f>ROUND(I363*H363,2)</f>
        <v>0</v>
      </c>
      <c r="K363" s="263" t="s">
        <v>133</v>
      </c>
      <c r="L363" s="268"/>
      <c r="M363" s="269" t="s">
        <v>1</v>
      </c>
      <c r="N363" s="270" t="s">
        <v>43</v>
      </c>
      <c r="O363" s="92"/>
      <c r="P363" s="228">
        <f>O363*H363</f>
        <v>0</v>
      </c>
      <c r="Q363" s="228">
        <v>0.080000000000000002</v>
      </c>
      <c r="R363" s="228">
        <f>Q363*H363</f>
        <v>0.65280000000000005</v>
      </c>
      <c r="S363" s="228">
        <v>0</v>
      </c>
      <c r="T363" s="22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0" t="s">
        <v>184</v>
      </c>
      <c r="AT363" s="230" t="s">
        <v>259</v>
      </c>
      <c r="AU363" s="230" t="s">
        <v>88</v>
      </c>
      <c r="AY363" s="18" t="s">
        <v>127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8" t="s">
        <v>86</v>
      </c>
      <c r="BK363" s="231">
        <f>ROUND(I363*H363,2)</f>
        <v>0</v>
      </c>
      <c r="BL363" s="18" t="s">
        <v>134</v>
      </c>
      <c r="BM363" s="230" t="s">
        <v>510</v>
      </c>
    </row>
    <row r="364" s="2" customFormat="1">
      <c r="A364" s="39"/>
      <c r="B364" s="40"/>
      <c r="C364" s="41"/>
      <c r="D364" s="232" t="s">
        <v>136</v>
      </c>
      <c r="E364" s="41"/>
      <c r="F364" s="233" t="s">
        <v>509</v>
      </c>
      <c r="G364" s="41"/>
      <c r="H364" s="41"/>
      <c r="I364" s="234"/>
      <c r="J364" s="41"/>
      <c r="K364" s="41"/>
      <c r="L364" s="45"/>
      <c r="M364" s="235"/>
      <c r="N364" s="236"/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136</v>
      </c>
      <c r="AU364" s="18" t="s">
        <v>88</v>
      </c>
    </row>
    <row r="365" s="13" customFormat="1">
      <c r="A365" s="13"/>
      <c r="B365" s="239"/>
      <c r="C365" s="240"/>
      <c r="D365" s="232" t="s">
        <v>140</v>
      </c>
      <c r="E365" s="241" t="s">
        <v>1</v>
      </c>
      <c r="F365" s="242" t="s">
        <v>511</v>
      </c>
      <c r="G365" s="240"/>
      <c r="H365" s="243">
        <v>8.1600000000000001</v>
      </c>
      <c r="I365" s="244"/>
      <c r="J365" s="240"/>
      <c r="K365" s="240"/>
      <c r="L365" s="245"/>
      <c r="M365" s="246"/>
      <c r="N365" s="247"/>
      <c r="O365" s="247"/>
      <c r="P365" s="247"/>
      <c r="Q365" s="247"/>
      <c r="R365" s="247"/>
      <c r="S365" s="247"/>
      <c r="T365" s="24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9" t="s">
        <v>140</v>
      </c>
      <c r="AU365" s="249" t="s">
        <v>88</v>
      </c>
      <c r="AV365" s="13" t="s">
        <v>88</v>
      </c>
      <c r="AW365" s="13" t="s">
        <v>34</v>
      </c>
      <c r="AX365" s="13" t="s">
        <v>86</v>
      </c>
      <c r="AY365" s="249" t="s">
        <v>127</v>
      </c>
    </row>
    <row r="366" s="2" customFormat="1" ht="16.5" customHeight="1">
      <c r="A366" s="39"/>
      <c r="B366" s="40"/>
      <c r="C366" s="219" t="s">
        <v>512</v>
      </c>
      <c r="D366" s="219" t="s">
        <v>129</v>
      </c>
      <c r="E366" s="220" t="s">
        <v>513</v>
      </c>
      <c r="F366" s="221" t="s">
        <v>514</v>
      </c>
      <c r="G366" s="222" t="s">
        <v>187</v>
      </c>
      <c r="H366" s="223">
        <v>148</v>
      </c>
      <c r="I366" s="224"/>
      <c r="J366" s="225">
        <f>ROUND(I366*H366,2)</f>
        <v>0</v>
      </c>
      <c r="K366" s="221" t="s">
        <v>133</v>
      </c>
      <c r="L366" s="45"/>
      <c r="M366" s="226" t="s">
        <v>1</v>
      </c>
      <c r="N366" s="227" t="s">
        <v>43</v>
      </c>
      <c r="O366" s="92"/>
      <c r="P366" s="228">
        <f>O366*H366</f>
        <v>0</v>
      </c>
      <c r="Q366" s="228">
        <v>0.14066999999999999</v>
      </c>
      <c r="R366" s="228">
        <f>Q366*H366</f>
        <v>20.81916</v>
      </c>
      <c r="S366" s="228">
        <v>0</v>
      </c>
      <c r="T366" s="22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0" t="s">
        <v>134</v>
      </c>
      <c r="AT366" s="230" t="s">
        <v>129</v>
      </c>
      <c r="AU366" s="230" t="s">
        <v>88</v>
      </c>
      <c r="AY366" s="18" t="s">
        <v>127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8" t="s">
        <v>86</v>
      </c>
      <c r="BK366" s="231">
        <f>ROUND(I366*H366,2)</f>
        <v>0</v>
      </c>
      <c r="BL366" s="18" t="s">
        <v>134</v>
      </c>
      <c r="BM366" s="230" t="s">
        <v>515</v>
      </c>
    </row>
    <row r="367" s="2" customFormat="1">
      <c r="A367" s="39"/>
      <c r="B367" s="40"/>
      <c r="C367" s="41"/>
      <c r="D367" s="232" t="s">
        <v>136</v>
      </c>
      <c r="E367" s="41"/>
      <c r="F367" s="233" t="s">
        <v>516</v>
      </c>
      <c r="G367" s="41"/>
      <c r="H367" s="41"/>
      <c r="I367" s="234"/>
      <c r="J367" s="41"/>
      <c r="K367" s="41"/>
      <c r="L367" s="45"/>
      <c r="M367" s="235"/>
      <c r="N367" s="236"/>
      <c r="O367" s="92"/>
      <c r="P367" s="92"/>
      <c r="Q367" s="92"/>
      <c r="R367" s="92"/>
      <c r="S367" s="92"/>
      <c r="T367" s="93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136</v>
      </c>
      <c r="AU367" s="18" t="s">
        <v>88</v>
      </c>
    </row>
    <row r="368" s="2" customFormat="1">
      <c r="A368" s="39"/>
      <c r="B368" s="40"/>
      <c r="C368" s="41"/>
      <c r="D368" s="237" t="s">
        <v>138</v>
      </c>
      <c r="E368" s="41"/>
      <c r="F368" s="238" t="s">
        <v>517</v>
      </c>
      <c r="G368" s="41"/>
      <c r="H368" s="41"/>
      <c r="I368" s="234"/>
      <c r="J368" s="41"/>
      <c r="K368" s="41"/>
      <c r="L368" s="45"/>
      <c r="M368" s="235"/>
      <c r="N368" s="236"/>
      <c r="O368" s="92"/>
      <c r="P368" s="92"/>
      <c r="Q368" s="92"/>
      <c r="R368" s="92"/>
      <c r="S368" s="92"/>
      <c r="T368" s="93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138</v>
      </c>
      <c r="AU368" s="18" t="s">
        <v>88</v>
      </c>
    </row>
    <row r="369" s="13" customFormat="1">
      <c r="A369" s="13"/>
      <c r="B369" s="239"/>
      <c r="C369" s="240"/>
      <c r="D369" s="232" t="s">
        <v>140</v>
      </c>
      <c r="E369" s="241" t="s">
        <v>1</v>
      </c>
      <c r="F369" s="242" t="s">
        <v>518</v>
      </c>
      <c r="G369" s="240"/>
      <c r="H369" s="243">
        <v>148</v>
      </c>
      <c r="I369" s="244"/>
      <c r="J369" s="240"/>
      <c r="K369" s="240"/>
      <c r="L369" s="245"/>
      <c r="M369" s="246"/>
      <c r="N369" s="247"/>
      <c r="O369" s="247"/>
      <c r="P369" s="247"/>
      <c r="Q369" s="247"/>
      <c r="R369" s="247"/>
      <c r="S369" s="247"/>
      <c r="T369" s="24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9" t="s">
        <v>140</v>
      </c>
      <c r="AU369" s="249" t="s">
        <v>88</v>
      </c>
      <c r="AV369" s="13" t="s">
        <v>88</v>
      </c>
      <c r="AW369" s="13" t="s">
        <v>34</v>
      </c>
      <c r="AX369" s="13" t="s">
        <v>86</v>
      </c>
      <c r="AY369" s="249" t="s">
        <v>127</v>
      </c>
    </row>
    <row r="370" s="2" customFormat="1" ht="16.5" customHeight="1">
      <c r="A370" s="39"/>
      <c r="B370" s="40"/>
      <c r="C370" s="261" t="s">
        <v>519</v>
      </c>
      <c r="D370" s="261" t="s">
        <v>259</v>
      </c>
      <c r="E370" s="262" t="s">
        <v>520</v>
      </c>
      <c r="F370" s="263" t="s">
        <v>521</v>
      </c>
      <c r="G370" s="264" t="s">
        <v>187</v>
      </c>
      <c r="H370" s="265">
        <v>150.96000000000001</v>
      </c>
      <c r="I370" s="266"/>
      <c r="J370" s="267">
        <f>ROUND(I370*H370,2)</f>
        <v>0</v>
      </c>
      <c r="K370" s="263" t="s">
        <v>1</v>
      </c>
      <c r="L370" s="268"/>
      <c r="M370" s="269" t="s">
        <v>1</v>
      </c>
      <c r="N370" s="270" t="s">
        <v>43</v>
      </c>
      <c r="O370" s="92"/>
      <c r="P370" s="228">
        <f>O370*H370</f>
        <v>0</v>
      </c>
      <c r="Q370" s="228">
        <v>0.082000000000000003</v>
      </c>
      <c r="R370" s="228">
        <f>Q370*H370</f>
        <v>12.378720000000001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184</v>
      </c>
      <c r="AT370" s="230" t="s">
        <v>259</v>
      </c>
      <c r="AU370" s="230" t="s">
        <v>88</v>
      </c>
      <c r="AY370" s="18" t="s">
        <v>127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86</v>
      </c>
      <c r="BK370" s="231">
        <f>ROUND(I370*H370,2)</f>
        <v>0</v>
      </c>
      <c r="BL370" s="18" t="s">
        <v>134</v>
      </c>
      <c r="BM370" s="230" t="s">
        <v>522</v>
      </c>
    </row>
    <row r="371" s="2" customFormat="1">
      <c r="A371" s="39"/>
      <c r="B371" s="40"/>
      <c r="C371" s="41"/>
      <c r="D371" s="232" t="s">
        <v>136</v>
      </c>
      <c r="E371" s="41"/>
      <c r="F371" s="233" t="s">
        <v>521</v>
      </c>
      <c r="G371" s="41"/>
      <c r="H371" s="41"/>
      <c r="I371" s="234"/>
      <c r="J371" s="41"/>
      <c r="K371" s="41"/>
      <c r="L371" s="45"/>
      <c r="M371" s="235"/>
      <c r="N371" s="236"/>
      <c r="O371" s="92"/>
      <c r="P371" s="92"/>
      <c r="Q371" s="92"/>
      <c r="R371" s="92"/>
      <c r="S371" s="92"/>
      <c r="T371" s="93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136</v>
      </c>
      <c r="AU371" s="18" t="s">
        <v>88</v>
      </c>
    </row>
    <row r="372" s="13" customFormat="1">
      <c r="A372" s="13"/>
      <c r="B372" s="239"/>
      <c r="C372" s="240"/>
      <c r="D372" s="232" t="s">
        <v>140</v>
      </c>
      <c r="E372" s="241" t="s">
        <v>1</v>
      </c>
      <c r="F372" s="242" t="s">
        <v>523</v>
      </c>
      <c r="G372" s="240"/>
      <c r="H372" s="243">
        <v>150.96000000000001</v>
      </c>
      <c r="I372" s="244"/>
      <c r="J372" s="240"/>
      <c r="K372" s="240"/>
      <c r="L372" s="245"/>
      <c r="M372" s="246"/>
      <c r="N372" s="247"/>
      <c r="O372" s="247"/>
      <c r="P372" s="247"/>
      <c r="Q372" s="247"/>
      <c r="R372" s="247"/>
      <c r="S372" s="247"/>
      <c r="T372" s="24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9" t="s">
        <v>140</v>
      </c>
      <c r="AU372" s="249" t="s">
        <v>88</v>
      </c>
      <c r="AV372" s="13" t="s">
        <v>88</v>
      </c>
      <c r="AW372" s="13" t="s">
        <v>34</v>
      </c>
      <c r="AX372" s="13" t="s">
        <v>86</v>
      </c>
      <c r="AY372" s="249" t="s">
        <v>127</v>
      </c>
    </row>
    <row r="373" s="2" customFormat="1" ht="21.75" customHeight="1">
      <c r="A373" s="39"/>
      <c r="B373" s="40"/>
      <c r="C373" s="219" t="s">
        <v>524</v>
      </c>
      <c r="D373" s="219" t="s">
        <v>129</v>
      </c>
      <c r="E373" s="220" t="s">
        <v>525</v>
      </c>
      <c r="F373" s="221" t="s">
        <v>526</v>
      </c>
      <c r="G373" s="222" t="s">
        <v>187</v>
      </c>
      <c r="H373" s="223">
        <v>24</v>
      </c>
      <c r="I373" s="224"/>
      <c r="J373" s="225">
        <f>ROUND(I373*H373,2)</f>
        <v>0</v>
      </c>
      <c r="K373" s="221" t="s">
        <v>133</v>
      </c>
      <c r="L373" s="45"/>
      <c r="M373" s="226" t="s">
        <v>1</v>
      </c>
      <c r="N373" s="227" t="s">
        <v>43</v>
      </c>
      <c r="O373" s="92"/>
      <c r="P373" s="228">
        <f>O373*H373</f>
        <v>0</v>
      </c>
      <c r="Q373" s="228">
        <v>0.00059999999999999995</v>
      </c>
      <c r="R373" s="228">
        <f>Q373*H373</f>
        <v>0.0144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134</v>
      </c>
      <c r="AT373" s="230" t="s">
        <v>129</v>
      </c>
      <c r="AU373" s="230" t="s">
        <v>88</v>
      </c>
      <c r="AY373" s="18" t="s">
        <v>127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86</v>
      </c>
      <c r="BK373" s="231">
        <f>ROUND(I373*H373,2)</f>
        <v>0</v>
      </c>
      <c r="BL373" s="18" t="s">
        <v>134</v>
      </c>
      <c r="BM373" s="230" t="s">
        <v>527</v>
      </c>
    </row>
    <row r="374" s="2" customFormat="1">
      <c r="A374" s="39"/>
      <c r="B374" s="40"/>
      <c r="C374" s="41"/>
      <c r="D374" s="232" t="s">
        <v>136</v>
      </c>
      <c r="E374" s="41"/>
      <c r="F374" s="233" t="s">
        <v>528</v>
      </c>
      <c r="G374" s="41"/>
      <c r="H374" s="41"/>
      <c r="I374" s="234"/>
      <c r="J374" s="41"/>
      <c r="K374" s="41"/>
      <c r="L374" s="45"/>
      <c r="M374" s="235"/>
      <c r="N374" s="236"/>
      <c r="O374" s="92"/>
      <c r="P374" s="92"/>
      <c r="Q374" s="92"/>
      <c r="R374" s="92"/>
      <c r="S374" s="92"/>
      <c r="T374" s="93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136</v>
      </c>
      <c r="AU374" s="18" t="s">
        <v>88</v>
      </c>
    </row>
    <row r="375" s="2" customFormat="1">
      <c r="A375" s="39"/>
      <c r="B375" s="40"/>
      <c r="C375" s="41"/>
      <c r="D375" s="237" t="s">
        <v>138</v>
      </c>
      <c r="E375" s="41"/>
      <c r="F375" s="238" t="s">
        <v>529</v>
      </c>
      <c r="G375" s="41"/>
      <c r="H375" s="41"/>
      <c r="I375" s="234"/>
      <c r="J375" s="41"/>
      <c r="K375" s="41"/>
      <c r="L375" s="45"/>
      <c r="M375" s="235"/>
      <c r="N375" s="236"/>
      <c r="O375" s="92"/>
      <c r="P375" s="92"/>
      <c r="Q375" s="92"/>
      <c r="R375" s="92"/>
      <c r="S375" s="92"/>
      <c r="T375" s="93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138</v>
      </c>
      <c r="AU375" s="18" t="s">
        <v>88</v>
      </c>
    </row>
    <row r="376" s="13" customFormat="1">
      <c r="A376" s="13"/>
      <c r="B376" s="239"/>
      <c r="C376" s="240"/>
      <c r="D376" s="232" t="s">
        <v>140</v>
      </c>
      <c r="E376" s="241" t="s">
        <v>1</v>
      </c>
      <c r="F376" s="242" t="s">
        <v>530</v>
      </c>
      <c r="G376" s="240"/>
      <c r="H376" s="243">
        <v>24</v>
      </c>
      <c r="I376" s="244"/>
      <c r="J376" s="240"/>
      <c r="K376" s="240"/>
      <c r="L376" s="245"/>
      <c r="M376" s="246"/>
      <c r="N376" s="247"/>
      <c r="O376" s="247"/>
      <c r="P376" s="247"/>
      <c r="Q376" s="247"/>
      <c r="R376" s="247"/>
      <c r="S376" s="247"/>
      <c r="T376" s="24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9" t="s">
        <v>140</v>
      </c>
      <c r="AU376" s="249" t="s">
        <v>88</v>
      </c>
      <c r="AV376" s="13" t="s">
        <v>88</v>
      </c>
      <c r="AW376" s="13" t="s">
        <v>34</v>
      </c>
      <c r="AX376" s="13" t="s">
        <v>86</v>
      </c>
      <c r="AY376" s="249" t="s">
        <v>127</v>
      </c>
    </row>
    <row r="377" s="2" customFormat="1" ht="16.5" customHeight="1">
      <c r="A377" s="39"/>
      <c r="B377" s="40"/>
      <c r="C377" s="219" t="s">
        <v>531</v>
      </c>
      <c r="D377" s="219" t="s">
        <v>129</v>
      </c>
      <c r="E377" s="220" t="s">
        <v>532</v>
      </c>
      <c r="F377" s="221" t="s">
        <v>533</v>
      </c>
      <c r="G377" s="222" t="s">
        <v>187</v>
      </c>
      <c r="H377" s="223">
        <v>24</v>
      </c>
      <c r="I377" s="224"/>
      <c r="J377" s="225">
        <f>ROUND(I377*H377,2)</f>
        <v>0</v>
      </c>
      <c r="K377" s="221" t="s">
        <v>133</v>
      </c>
      <c r="L377" s="45"/>
      <c r="M377" s="226" t="s">
        <v>1</v>
      </c>
      <c r="N377" s="227" t="s">
        <v>43</v>
      </c>
      <c r="O377" s="92"/>
      <c r="P377" s="228">
        <f>O377*H377</f>
        <v>0</v>
      </c>
      <c r="Q377" s="228">
        <v>0</v>
      </c>
      <c r="R377" s="228">
        <f>Q377*H377</f>
        <v>0</v>
      </c>
      <c r="S377" s="228">
        <v>0</v>
      </c>
      <c r="T377" s="22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134</v>
      </c>
      <c r="AT377" s="230" t="s">
        <v>129</v>
      </c>
      <c r="AU377" s="230" t="s">
        <v>88</v>
      </c>
      <c r="AY377" s="18" t="s">
        <v>127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8" t="s">
        <v>86</v>
      </c>
      <c r="BK377" s="231">
        <f>ROUND(I377*H377,2)</f>
        <v>0</v>
      </c>
      <c r="BL377" s="18" t="s">
        <v>134</v>
      </c>
      <c r="BM377" s="230" t="s">
        <v>534</v>
      </c>
    </row>
    <row r="378" s="2" customFormat="1">
      <c r="A378" s="39"/>
      <c r="B378" s="40"/>
      <c r="C378" s="41"/>
      <c r="D378" s="232" t="s">
        <v>136</v>
      </c>
      <c r="E378" s="41"/>
      <c r="F378" s="233" t="s">
        <v>535</v>
      </c>
      <c r="G378" s="41"/>
      <c r="H378" s="41"/>
      <c r="I378" s="234"/>
      <c r="J378" s="41"/>
      <c r="K378" s="41"/>
      <c r="L378" s="45"/>
      <c r="M378" s="235"/>
      <c r="N378" s="236"/>
      <c r="O378" s="92"/>
      <c r="P378" s="92"/>
      <c r="Q378" s="92"/>
      <c r="R378" s="92"/>
      <c r="S378" s="92"/>
      <c r="T378" s="93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136</v>
      </c>
      <c r="AU378" s="18" t="s">
        <v>88</v>
      </c>
    </row>
    <row r="379" s="2" customFormat="1">
      <c r="A379" s="39"/>
      <c r="B379" s="40"/>
      <c r="C379" s="41"/>
      <c r="D379" s="237" t="s">
        <v>138</v>
      </c>
      <c r="E379" s="41"/>
      <c r="F379" s="238" t="s">
        <v>536</v>
      </c>
      <c r="G379" s="41"/>
      <c r="H379" s="41"/>
      <c r="I379" s="234"/>
      <c r="J379" s="41"/>
      <c r="K379" s="41"/>
      <c r="L379" s="45"/>
      <c r="M379" s="235"/>
      <c r="N379" s="236"/>
      <c r="O379" s="92"/>
      <c r="P379" s="92"/>
      <c r="Q379" s="92"/>
      <c r="R379" s="92"/>
      <c r="S379" s="92"/>
      <c r="T379" s="93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138</v>
      </c>
      <c r="AU379" s="18" t="s">
        <v>88</v>
      </c>
    </row>
    <row r="380" s="13" customFormat="1">
      <c r="A380" s="13"/>
      <c r="B380" s="239"/>
      <c r="C380" s="240"/>
      <c r="D380" s="232" t="s">
        <v>140</v>
      </c>
      <c r="E380" s="241" t="s">
        <v>1</v>
      </c>
      <c r="F380" s="242" t="s">
        <v>537</v>
      </c>
      <c r="G380" s="240"/>
      <c r="H380" s="243">
        <v>24</v>
      </c>
      <c r="I380" s="244"/>
      <c r="J380" s="240"/>
      <c r="K380" s="240"/>
      <c r="L380" s="245"/>
      <c r="M380" s="246"/>
      <c r="N380" s="247"/>
      <c r="O380" s="247"/>
      <c r="P380" s="247"/>
      <c r="Q380" s="247"/>
      <c r="R380" s="247"/>
      <c r="S380" s="247"/>
      <c r="T380" s="24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9" t="s">
        <v>140</v>
      </c>
      <c r="AU380" s="249" t="s">
        <v>88</v>
      </c>
      <c r="AV380" s="13" t="s">
        <v>88</v>
      </c>
      <c r="AW380" s="13" t="s">
        <v>34</v>
      </c>
      <c r="AX380" s="13" t="s">
        <v>86</v>
      </c>
      <c r="AY380" s="249" t="s">
        <v>127</v>
      </c>
    </row>
    <row r="381" s="12" customFormat="1" ht="22.8" customHeight="1">
      <c r="A381" s="12"/>
      <c r="B381" s="203"/>
      <c r="C381" s="204"/>
      <c r="D381" s="205" t="s">
        <v>77</v>
      </c>
      <c r="E381" s="217" t="s">
        <v>538</v>
      </c>
      <c r="F381" s="217" t="s">
        <v>539</v>
      </c>
      <c r="G381" s="204"/>
      <c r="H381" s="204"/>
      <c r="I381" s="207"/>
      <c r="J381" s="218">
        <f>BK381</f>
        <v>0</v>
      </c>
      <c r="K381" s="204"/>
      <c r="L381" s="209"/>
      <c r="M381" s="210"/>
      <c r="N381" s="211"/>
      <c r="O381" s="211"/>
      <c r="P381" s="212">
        <f>SUM(P382:P413)</f>
        <v>0</v>
      </c>
      <c r="Q381" s="211"/>
      <c r="R381" s="212">
        <f>SUM(R382:R413)</f>
        <v>0</v>
      </c>
      <c r="S381" s="211"/>
      <c r="T381" s="213">
        <f>SUM(T382:T413)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14" t="s">
        <v>86</v>
      </c>
      <c r="AT381" s="215" t="s">
        <v>77</v>
      </c>
      <c r="AU381" s="215" t="s">
        <v>86</v>
      </c>
      <c r="AY381" s="214" t="s">
        <v>127</v>
      </c>
      <c r="BK381" s="216">
        <f>SUM(BK382:BK413)</f>
        <v>0</v>
      </c>
    </row>
    <row r="382" s="2" customFormat="1" ht="16.5" customHeight="1">
      <c r="A382" s="39"/>
      <c r="B382" s="40"/>
      <c r="C382" s="219" t="s">
        <v>540</v>
      </c>
      <c r="D382" s="219" t="s">
        <v>129</v>
      </c>
      <c r="E382" s="220" t="s">
        <v>541</v>
      </c>
      <c r="F382" s="221" t="s">
        <v>542</v>
      </c>
      <c r="G382" s="222" t="s">
        <v>236</v>
      </c>
      <c r="H382" s="223">
        <v>247.035</v>
      </c>
      <c r="I382" s="224"/>
      <c r="J382" s="225">
        <f>ROUND(I382*H382,2)</f>
        <v>0</v>
      </c>
      <c r="K382" s="221" t="s">
        <v>133</v>
      </c>
      <c r="L382" s="45"/>
      <c r="M382" s="226" t="s">
        <v>1</v>
      </c>
      <c r="N382" s="227" t="s">
        <v>43</v>
      </c>
      <c r="O382" s="92"/>
      <c r="P382" s="228">
        <f>O382*H382</f>
        <v>0</v>
      </c>
      <c r="Q382" s="228">
        <v>0</v>
      </c>
      <c r="R382" s="228">
        <f>Q382*H382</f>
        <v>0</v>
      </c>
      <c r="S382" s="228">
        <v>0</v>
      </c>
      <c r="T382" s="22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0" t="s">
        <v>134</v>
      </c>
      <c r="AT382" s="230" t="s">
        <v>129</v>
      </c>
      <c r="AU382" s="230" t="s">
        <v>88</v>
      </c>
      <c r="AY382" s="18" t="s">
        <v>127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8" t="s">
        <v>86</v>
      </c>
      <c r="BK382" s="231">
        <f>ROUND(I382*H382,2)</f>
        <v>0</v>
      </c>
      <c r="BL382" s="18" t="s">
        <v>134</v>
      </c>
      <c r="BM382" s="230" t="s">
        <v>543</v>
      </c>
    </row>
    <row r="383" s="2" customFormat="1">
      <c r="A383" s="39"/>
      <c r="B383" s="40"/>
      <c r="C383" s="41"/>
      <c r="D383" s="232" t="s">
        <v>136</v>
      </c>
      <c r="E383" s="41"/>
      <c r="F383" s="233" t="s">
        <v>544</v>
      </c>
      <c r="G383" s="41"/>
      <c r="H383" s="41"/>
      <c r="I383" s="234"/>
      <c r="J383" s="41"/>
      <c r="K383" s="41"/>
      <c r="L383" s="45"/>
      <c r="M383" s="235"/>
      <c r="N383" s="236"/>
      <c r="O383" s="92"/>
      <c r="P383" s="92"/>
      <c r="Q383" s="92"/>
      <c r="R383" s="92"/>
      <c r="S383" s="92"/>
      <c r="T383" s="93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136</v>
      </c>
      <c r="AU383" s="18" t="s">
        <v>88</v>
      </c>
    </row>
    <row r="384" s="2" customFormat="1">
      <c r="A384" s="39"/>
      <c r="B384" s="40"/>
      <c r="C384" s="41"/>
      <c r="D384" s="237" t="s">
        <v>138</v>
      </c>
      <c r="E384" s="41"/>
      <c r="F384" s="238" t="s">
        <v>545</v>
      </c>
      <c r="G384" s="41"/>
      <c r="H384" s="41"/>
      <c r="I384" s="234"/>
      <c r="J384" s="41"/>
      <c r="K384" s="41"/>
      <c r="L384" s="45"/>
      <c r="M384" s="235"/>
      <c r="N384" s="236"/>
      <c r="O384" s="92"/>
      <c r="P384" s="92"/>
      <c r="Q384" s="92"/>
      <c r="R384" s="92"/>
      <c r="S384" s="92"/>
      <c r="T384" s="93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138</v>
      </c>
      <c r="AU384" s="18" t="s">
        <v>88</v>
      </c>
    </row>
    <row r="385" s="15" customFormat="1">
      <c r="A385" s="15"/>
      <c r="B385" s="271"/>
      <c r="C385" s="272"/>
      <c r="D385" s="232" t="s">
        <v>140</v>
      </c>
      <c r="E385" s="273" t="s">
        <v>1</v>
      </c>
      <c r="F385" s="274" t="s">
        <v>546</v>
      </c>
      <c r="G385" s="272"/>
      <c r="H385" s="273" t="s">
        <v>1</v>
      </c>
      <c r="I385" s="275"/>
      <c r="J385" s="272"/>
      <c r="K385" s="272"/>
      <c r="L385" s="276"/>
      <c r="M385" s="277"/>
      <c r="N385" s="278"/>
      <c r="O385" s="278"/>
      <c r="P385" s="278"/>
      <c r="Q385" s="278"/>
      <c r="R385" s="278"/>
      <c r="S385" s="278"/>
      <c r="T385" s="279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80" t="s">
        <v>140</v>
      </c>
      <c r="AU385" s="280" t="s">
        <v>88</v>
      </c>
      <c r="AV385" s="15" t="s">
        <v>86</v>
      </c>
      <c r="AW385" s="15" t="s">
        <v>34</v>
      </c>
      <c r="AX385" s="15" t="s">
        <v>78</v>
      </c>
      <c r="AY385" s="280" t="s">
        <v>127</v>
      </c>
    </row>
    <row r="386" s="13" customFormat="1">
      <c r="A386" s="13"/>
      <c r="B386" s="239"/>
      <c r="C386" s="240"/>
      <c r="D386" s="232" t="s">
        <v>140</v>
      </c>
      <c r="E386" s="241" t="s">
        <v>1</v>
      </c>
      <c r="F386" s="242" t="s">
        <v>547</v>
      </c>
      <c r="G386" s="240"/>
      <c r="H386" s="243">
        <v>4.7149999999999999</v>
      </c>
      <c r="I386" s="244"/>
      <c r="J386" s="240"/>
      <c r="K386" s="240"/>
      <c r="L386" s="245"/>
      <c r="M386" s="246"/>
      <c r="N386" s="247"/>
      <c r="O386" s="247"/>
      <c r="P386" s="247"/>
      <c r="Q386" s="247"/>
      <c r="R386" s="247"/>
      <c r="S386" s="247"/>
      <c r="T386" s="24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9" t="s">
        <v>140</v>
      </c>
      <c r="AU386" s="249" t="s">
        <v>88</v>
      </c>
      <c r="AV386" s="13" t="s">
        <v>88</v>
      </c>
      <c r="AW386" s="13" t="s">
        <v>34</v>
      </c>
      <c r="AX386" s="13" t="s">
        <v>78</v>
      </c>
      <c r="AY386" s="249" t="s">
        <v>127</v>
      </c>
    </row>
    <row r="387" s="13" customFormat="1">
      <c r="A387" s="13"/>
      <c r="B387" s="239"/>
      <c r="C387" s="240"/>
      <c r="D387" s="232" t="s">
        <v>140</v>
      </c>
      <c r="E387" s="241" t="s">
        <v>1</v>
      </c>
      <c r="F387" s="242" t="s">
        <v>548</v>
      </c>
      <c r="G387" s="240"/>
      <c r="H387" s="243">
        <v>18.48</v>
      </c>
      <c r="I387" s="244"/>
      <c r="J387" s="240"/>
      <c r="K387" s="240"/>
      <c r="L387" s="245"/>
      <c r="M387" s="246"/>
      <c r="N387" s="247"/>
      <c r="O387" s="247"/>
      <c r="P387" s="247"/>
      <c r="Q387" s="247"/>
      <c r="R387" s="247"/>
      <c r="S387" s="247"/>
      <c r="T387" s="24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9" t="s">
        <v>140</v>
      </c>
      <c r="AU387" s="249" t="s">
        <v>88</v>
      </c>
      <c r="AV387" s="13" t="s">
        <v>88</v>
      </c>
      <c r="AW387" s="13" t="s">
        <v>34</v>
      </c>
      <c r="AX387" s="13" t="s">
        <v>78</v>
      </c>
      <c r="AY387" s="249" t="s">
        <v>127</v>
      </c>
    </row>
    <row r="388" s="16" customFormat="1">
      <c r="A388" s="16"/>
      <c r="B388" s="281"/>
      <c r="C388" s="282"/>
      <c r="D388" s="232" t="s">
        <v>140</v>
      </c>
      <c r="E388" s="283" t="s">
        <v>1</v>
      </c>
      <c r="F388" s="284" t="s">
        <v>549</v>
      </c>
      <c r="G388" s="282"/>
      <c r="H388" s="285">
        <v>23.195</v>
      </c>
      <c r="I388" s="286"/>
      <c r="J388" s="282"/>
      <c r="K388" s="282"/>
      <c r="L388" s="287"/>
      <c r="M388" s="288"/>
      <c r="N388" s="289"/>
      <c r="O388" s="289"/>
      <c r="P388" s="289"/>
      <c r="Q388" s="289"/>
      <c r="R388" s="289"/>
      <c r="S388" s="289"/>
      <c r="T388" s="290"/>
      <c r="U388" s="16"/>
      <c r="V388" s="16"/>
      <c r="W388" s="16"/>
      <c r="X388" s="16"/>
      <c r="Y388" s="16"/>
      <c r="Z388" s="16"/>
      <c r="AA388" s="16"/>
      <c r="AB388" s="16"/>
      <c r="AC388" s="16"/>
      <c r="AD388" s="16"/>
      <c r="AE388" s="16"/>
      <c r="AT388" s="291" t="s">
        <v>140</v>
      </c>
      <c r="AU388" s="291" t="s">
        <v>88</v>
      </c>
      <c r="AV388" s="16" t="s">
        <v>148</v>
      </c>
      <c r="AW388" s="16" t="s">
        <v>34</v>
      </c>
      <c r="AX388" s="16" t="s">
        <v>78</v>
      </c>
      <c r="AY388" s="291" t="s">
        <v>127</v>
      </c>
    </row>
    <row r="389" s="15" customFormat="1">
      <c r="A389" s="15"/>
      <c r="B389" s="271"/>
      <c r="C389" s="272"/>
      <c r="D389" s="232" t="s">
        <v>140</v>
      </c>
      <c r="E389" s="273" t="s">
        <v>1</v>
      </c>
      <c r="F389" s="274" t="s">
        <v>550</v>
      </c>
      <c r="G389" s="272"/>
      <c r="H389" s="273" t="s">
        <v>1</v>
      </c>
      <c r="I389" s="275"/>
      <c r="J389" s="272"/>
      <c r="K389" s="272"/>
      <c r="L389" s="276"/>
      <c r="M389" s="277"/>
      <c r="N389" s="278"/>
      <c r="O389" s="278"/>
      <c r="P389" s="278"/>
      <c r="Q389" s="278"/>
      <c r="R389" s="278"/>
      <c r="S389" s="278"/>
      <c r="T389" s="279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80" t="s">
        <v>140</v>
      </c>
      <c r="AU389" s="280" t="s">
        <v>88</v>
      </c>
      <c r="AV389" s="15" t="s">
        <v>86</v>
      </c>
      <c r="AW389" s="15" t="s">
        <v>34</v>
      </c>
      <c r="AX389" s="15" t="s">
        <v>78</v>
      </c>
      <c r="AY389" s="280" t="s">
        <v>127</v>
      </c>
    </row>
    <row r="390" s="13" customFormat="1">
      <c r="A390" s="13"/>
      <c r="B390" s="239"/>
      <c r="C390" s="240"/>
      <c r="D390" s="232" t="s">
        <v>140</v>
      </c>
      <c r="E390" s="241" t="s">
        <v>1</v>
      </c>
      <c r="F390" s="242" t="s">
        <v>551</v>
      </c>
      <c r="G390" s="240"/>
      <c r="H390" s="243">
        <v>143.19999999999999</v>
      </c>
      <c r="I390" s="244"/>
      <c r="J390" s="240"/>
      <c r="K390" s="240"/>
      <c r="L390" s="245"/>
      <c r="M390" s="246"/>
      <c r="N390" s="247"/>
      <c r="O390" s="247"/>
      <c r="P390" s="247"/>
      <c r="Q390" s="247"/>
      <c r="R390" s="247"/>
      <c r="S390" s="247"/>
      <c r="T390" s="24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9" t="s">
        <v>140</v>
      </c>
      <c r="AU390" s="249" t="s">
        <v>88</v>
      </c>
      <c r="AV390" s="13" t="s">
        <v>88</v>
      </c>
      <c r="AW390" s="13" t="s">
        <v>34</v>
      </c>
      <c r="AX390" s="13" t="s">
        <v>78</v>
      </c>
      <c r="AY390" s="249" t="s">
        <v>127</v>
      </c>
    </row>
    <row r="391" s="13" customFormat="1">
      <c r="A391" s="13"/>
      <c r="B391" s="239"/>
      <c r="C391" s="240"/>
      <c r="D391" s="232" t="s">
        <v>140</v>
      </c>
      <c r="E391" s="241" t="s">
        <v>1</v>
      </c>
      <c r="F391" s="242" t="s">
        <v>552</v>
      </c>
      <c r="G391" s="240"/>
      <c r="H391" s="243">
        <v>45</v>
      </c>
      <c r="I391" s="244"/>
      <c r="J391" s="240"/>
      <c r="K391" s="240"/>
      <c r="L391" s="245"/>
      <c r="M391" s="246"/>
      <c r="N391" s="247"/>
      <c r="O391" s="247"/>
      <c r="P391" s="247"/>
      <c r="Q391" s="247"/>
      <c r="R391" s="247"/>
      <c r="S391" s="247"/>
      <c r="T391" s="24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9" t="s">
        <v>140</v>
      </c>
      <c r="AU391" s="249" t="s">
        <v>88</v>
      </c>
      <c r="AV391" s="13" t="s">
        <v>88</v>
      </c>
      <c r="AW391" s="13" t="s">
        <v>34</v>
      </c>
      <c r="AX391" s="13" t="s">
        <v>78</v>
      </c>
      <c r="AY391" s="249" t="s">
        <v>127</v>
      </c>
    </row>
    <row r="392" s="16" customFormat="1">
      <c r="A392" s="16"/>
      <c r="B392" s="281"/>
      <c r="C392" s="282"/>
      <c r="D392" s="232" t="s">
        <v>140</v>
      </c>
      <c r="E392" s="283" t="s">
        <v>1</v>
      </c>
      <c r="F392" s="284" t="s">
        <v>549</v>
      </c>
      <c r="G392" s="282"/>
      <c r="H392" s="285">
        <v>188.19999999999999</v>
      </c>
      <c r="I392" s="286"/>
      <c r="J392" s="282"/>
      <c r="K392" s="282"/>
      <c r="L392" s="287"/>
      <c r="M392" s="288"/>
      <c r="N392" s="289"/>
      <c r="O392" s="289"/>
      <c r="P392" s="289"/>
      <c r="Q392" s="289"/>
      <c r="R392" s="289"/>
      <c r="S392" s="289"/>
      <c r="T392" s="290"/>
      <c r="U392" s="16"/>
      <c r="V392" s="16"/>
      <c r="W392" s="16"/>
      <c r="X392" s="16"/>
      <c r="Y392" s="16"/>
      <c r="Z392" s="16"/>
      <c r="AA392" s="16"/>
      <c r="AB392" s="16"/>
      <c r="AC392" s="16"/>
      <c r="AD392" s="16"/>
      <c r="AE392" s="16"/>
      <c r="AT392" s="291" t="s">
        <v>140</v>
      </c>
      <c r="AU392" s="291" t="s">
        <v>88</v>
      </c>
      <c r="AV392" s="16" t="s">
        <v>148</v>
      </c>
      <c r="AW392" s="16" t="s">
        <v>34</v>
      </c>
      <c r="AX392" s="16" t="s">
        <v>78</v>
      </c>
      <c r="AY392" s="291" t="s">
        <v>127</v>
      </c>
    </row>
    <row r="393" s="15" customFormat="1">
      <c r="A393" s="15"/>
      <c r="B393" s="271"/>
      <c r="C393" s="272"/>
      <c r="D393" s="232" t="s">
        <v>140</v>
      </c>
      <c r="E393" s="273" t="s">
        <v>1</v>
      </c>
      <c r="F393" s="274" t="s">
        <v>553</v>
      </c>
      <c r="G393" s="272"/>
      <c r="H393" s="273" t="s">
        <v>1</v>
      </c>
      <c r="I393" s="275"/>
      <c r="J393" s="272"/>
      <c r="K393" s="272"/>
      <c r="L393" s="276"/>
      <c r="M393" s="277"/>
      <c r="N393" s="278"/>
      <c r="O393" s="278"/>
      <c r="P393" s="278"/>
      <c r="Q393" s="278"/>
      <c r="R393" s="278"/>
      <c r="S393" s="278"/>
      <c r="T393" s="279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80" t="s">
        <v>140</v>
      </c>
      <c r="AU393" s="280" t="s">
        <v>88</v>
      </c>
      <c r="AV393" s="15" t="s">
        <v>86</v>
      </c>
      <c r="AW393" s="15" t="s">
        <v>34</v>
      </c>
      <c r="AX393" s="15" t="s">
        <v>78</v>
      </c>
      <c r="AY393" s="280" t="s">
        <v>127</v>
      </c>
    </row>
    <row r="394" s="13" customFormat="1">
      <c r="A394" s="13"/>
      <c r="B394" s="239"/>
      <c r="C394" s="240"/>
      <c r="D394" s="232" t="s">
        <v>140</v>
      </c>
      <c r="E394" s="241" t="s">
        <v>1</v>
      </c>
      <c r="F394" s="242" t="s">
        <v>554</v>
      </c>
      <c r="G394" s="240"/>
      <c r="H394" s="243">
        <v>32.880000000000003</v>
      </c>
      <c r="I394" s="244"/>
      <c r="J394" s="240"/>
      <c r="K394" s="240"/>
      <c r="L394" s="245"/>
      <c r="M394" s="246"/>
      <c r="N394" s="247"/>
      <c r="O394" s="247"/>
      <c r="P394" s="247"/>
      <c r="Q394" s="247"/>
      <c r="R394" s="247"/>
      <c r="S394" s="247"/>
      <c r="T394" s="24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9" t="s">
        <v>140</v>
      </c>
      <c r="AU394" s="249" t="s">
        <v>88</v>
      </c>
      <c r="AV394" s="13" t="s">
        <v>88</v>
      </c>
      <c r="AW394" s="13" t="s">
        <v>34</v>
      </c>
      <c r="AX394" s="13" t="s">
        <v>78</v>
      </c>
      <c r="AY394" s="249" t="s">
        <v>127</v>
      </c>
    </row>
    <row r="395" s="13" customFormat="1">
      <c r="A395" s="13"/>
      <c r="B395" s="239"/>
      <c r="C395" s="240"/>
      <c r="D395" s="232" t="s">
        <v>140</v>
      </c>
      <c r="E395" s="241" t="s">
        <v>1</v>
      </c>
      <c r="F395" s="242" t="s">
        <v>555</v>
      </c>
      <c r="G395" s="240"/>
      <c r="H395" s="243">
        <v>2.7599999999999998</v>
      </c>
      <c r="I395" s="244"/>
      <c r="J395" s="240"/>
      <c r="K395" s="240"/>
      <c r="L395" s="245"/>
      <c r="M395" s="246"/>
      <c r="N395" s="247"/>
      <c r="O395" s="247"/>
      <c r="P395" s="247"/>
      <c r="Q395" s="247"/>
      <c r="R395" s="247"/>
      <c r="S395" s="247"/>
      <c r="T395" s="24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9" t="s">
        <v>140</v>
      </c>
      <c r="AU395" s="249" t="s">
        <v>88</v>
      </c>
      <c r="AV395" s="13" t="s">
        <v>88</v>
      </c>
      <c r="AW395" s="13" t="s">
        <v>34</v>
      </c>
      <c r="AX395" s="13" t="s">
        <v>78</v>
      </c>
      <c r="AY395" s="249" t="s">
        <v>127</v>
      </c>
    </row>
    <row r="396" s="16" customFormat="1">
      <c r="A396" s="16"/>
      <c r="B396" s="281"/>
      <c r="C396" s="282"/>
      <c r="D396" s="232" t="s">
        <v>140</v>
      </c>
      <c r="E396" s="283" t="s">
        <v>1</v>
      </c>
      <c r="F396" s="284" t="s">
        <v>549</v>
      </c>
      <c r="G396" s="282"/>
      <c r="H396" s="285">
        <v>35.640000000000001</v>
      </c>
      <c r="I396" s="286"/>
      <c r="J396" s="282"/>
      <c r="K396" s="282"/>
      <c r="L396" s="287"/>
      <c r="M396" s="288"/>
      <c r="N396" s="289"/>
      <c r="O396" s="289"/>
      <c r="P396" s="289"/>
      <c r="Q396" s="289"/>
      <c r="R396" s="289"/>
      <c r="S396" s="289"/>
      <c r="T396" s="290"/>
      <c r="U396" s="16"/>
      <c r="V396" s="16"/>
      <c r="W396" s="16"/>
      <c r="X396" s="16"/>
      <c r="Y396" s="16"/>
      <c r="Z396" s="16"/>
      <c r="AA396" s="16"/>
      <c r="AB396" s="16"/>
      <c r="AC396" s="16"/>
      <c r="AD396" s="16"/>
      <c r="AE396" s="16"/>
      <c r="AT396" s="291" t="s">
        <v>140</v>
      </c>
      <c r="AU396" s="291" t="s">
        <v>88</v>
      </c>
      <c r="AV396" s="16" t="s">
        <v>148</v>
      </c>
      <c r="AW396" s="16" t="s">
        <v>34</v>
      </c>
      <c r="AX396" s="16" t="s">
        <v>78</v>
      </c>
      <c r="AY396" s="291" t="s">
        <v>127</v>
      </c>
    </row>
    <row r="397" s="14" customFormat="1">
      <c r="A397" s="14"/>
      <c r="B397" s="250"/>
      <c r="C397" s="251"/>
      <c r="D397" s="232" t="s">
        <v>140</v>
      </c>
      <c r="E397" s="252" t="s">
        <v>1</v>
      </c>
      <c r="F397" s="253" t="s">
        <v>163</v>
      </c>
      <c r="G397" s="251"/>
      <c r="H397" s="254">
        <v>247.03499999999997</v>
      </c>
      <c r="I397" s="255"/>
      <c r="J397" s="251"/>
      <c r="K397" s="251"/>
      <c r="L397" s="256"/>
      <c r="M397" s="257"/>
      <c r="N397" s="258"/>
      <c r="O397" s="258"/>
      <c r="P397" s="258"/>
      <c r="Q397" s="258"/>
      <c r="R397" s="258"/>
      <c r="S397" s="258"/>
      <c r="T397" s="259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0" t="s">
        <v>140</v>
      </c>
      <c r="AU397" s="260" t="s">
        <v>88</v>
      </c>
      <c r="AV397" s="14" t="s">
        <v>134</v>
      </c>
      <c r="AW397" s="14" t="s">
        <v>34</v>
      </c>
      <c r="AX397" s="14" t="s">
        <v>86</v>
      </c>
      <c r="AY397" s="260" t="s">
        <v>127</v>
      </c>
    </row>
    <row r="398" s="2" customFormat="1" ht="16.5" customHeight="1">
      <c r="A398" s="39"/>
      <c r="B398" s="40"/>
      <c r="C398" s="219" t="s">
        <v>556</v>
      </c>
      <c r="D398" s="219" t="s">
        <v>129</v>
      </c>
      <c r="E398" s="220" t="s">
        <v>557</v>
      </c>
      <c r="F398" s="221" t="s">
        <v>558</v>
      </c>
      <c r="G398" s="222" t="s">
        <v>236</v>
      </c>
      <c r="H398" s="223">
        <v>2223.3150000000001</v>
      </c>
      <c r="I398" s="224"/>
      <c r="J398" s="225">
        <f>ROUND(I398*H398,2)</f>
        <v>0</v>
      </c>
      <c r="K398" s="221" t="s">
        <v>133</v>
      </c>
      <c r="L398" s="45"/>
      <c r="M398" s="226" t="s">
        <v>1</v>
      </c>
      <c r="N398" s="227" t="s">
        <v>43</v>
      </c>
      <c r="O398" s="92"/>
      <c r="P398" s="228">
        <f>O398*H398</f>
        <v>0</v>
      </c>
      <c r="Q398" s="228">
        <v>0</v>
      </c>
      <c r="R398" s="228">
        <f>Q398*H398</f>
        <v>0</v>
      </c>
      <c r="S398" s="228">
        <v>0</v>
      </c>
      <c r="T398" s="22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0" t="s">
        <v>134</v>
      </c>
      <c r="AT398" s="230" t="s">
        <v>129</v>
      </c>
      <c r="AU398" s="230" t="s">
        <v>88</v>
      </c>
      <c r="AY398" s="18" t="s">
        <v>127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8" t="s">
        <v>86</v>
      </c>
      <c r="BK398" s="231">
        <f>ROUND(I398*H398,2)</f>
        <v>0</v>
      </c>
      <c r="BL398" s="18" t="s">
        <v>134</v>
      </c>
      <c r="BM398" s="230" t="s">
        <v>559</v>
      </c>
    </row>
    <row r="399" s="2" customFormat="1">
      <c r="A399" s="39"/>
      <c r="B399" s="40"/>
      <c r="C399" s="41"/>
      <c r="D399" s="232" t="s">
        <v>136</v>
      </c>
      <c r="E399" s="41"/>
      <c r="F399" s="233" t="s">
        <v>560</v>
      </c>
      <c r="G399" s="41"/>
      <c r="H399" s="41"/>
      <c r="I399" s="234"/>
      <c r="J399" s="41"/>
      <c r="K399" s="41"/>
      <c r="L399" s="45"/>
      <c r="M399" s="235"/>
      <c r="N399" s="236"/>
      <c r="O399" s="92"/>
      <c r="P399" s="92"/>
      <c r="Q399" s="92"/>
      <c r="R399" s="92"/>
      <c r="S399" s="92"/>
      <c r="T399" s="93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136</v>
      </c>
      <c r="AU399" s="18" t="s">
        <v>88</v>
      </c>
    </row>
    <row r="400" s="2" customFormat="1">
      <c r="A400" s="39"/>
      <c r="B400" s="40"/>
      <c r="C400" s="41"/>
      <c r="D400" s="237" t="s">
        <v>138</v>
      </c>
      <c r="E400" s="41"/>
      <c r="F400" s="238" t="s">
        <v>561</v>
      </c>
      <c r="G400" s="41"/>
      <c r="H400" s="41"/>
      <c r="I400" s="234"/>
      <c r="J400" s="41"/>
      <c r="K400" s="41"/>
      <c r="L400" s="45"/>
      <c r="M400" s="235"/>
      <c r="N400" s="236"/>
      <c r="O400" s="92"/>
      <c r="P400" s="92"/>
      <c r="Q400" s="92"/>
      <c r="R400" s="92"/>
      <c r="S400" s="92"/>
      <c r="T400" s="93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138</v>
      </c>
      <c r="AU400" s="18" t="s">
        <v>88</v>
      </c>
    </row>
    <row r="401" s="13" customFormat="1">
      <c r="A401" s="13"/>
      <c r="B401" s="239"/>
      <c r="C401" s="240"/>
      <c r="D401" s="232" t="s">
        <v>140</v>
      </c>
      <c r="E401" s="241" t="s">
        <v>1</v>
      </c>
      <c r="F401" s="242" t="s">
        <v>562</v>
      </c>
      <c r="G401" s="240"/>
      <c r="H401" s="243">
        <v>2223.3150000000001</v>
      </c>
      <c r="I401" s="244"/>
      <c r="J401" s="240"/>
      <c r="K401" s="240"/>
      <c r="L401" s="245"/>
      <c r="M401" s="246"/>
      <c r="N401" s="247"/>
      <c r="O401" s="247"/>
      <c r="P401" s="247"/>
      <c r="Q401" s="247"/>
      <c r="R401" s="247"/>
      <c r="S401" s="247"/>
      <c r="T401" s="24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9" t="s">
        <v>140</v>
      </c>
      <c r="AU401" s="249" t="s">
        <v>88</v>
      </c>
      <c r="AV401" s="13" t="s">
        <v>88</v>
      </c>
      <c r="AW401" s="13" t="s">
        <v>34</v>
      </c>
      <c r="AX401" s="13" t="s">
        <v>86</v>
      </c>
      <c r="AY401" s="249" t="s">
        <v>127</v>
      </c>
    </row>
    <row r="402" s="2" customFormat="1" ht="24.15" customHeight="1">
      <c r="A402" s="39"/>
      <c r="B402" s="40"/>
      <c r="C402" s="219" t="s">
        <v>563</v>
      </c>
      <c r="D402" s="219" t="s">
        <v>129</v>
      </c>
      <c r="E402" s="220" t="s">
        <v>564</v>
      </c>
      <c r="F402" s="221" t="s">
        <v>565</v>
      </c>
      <c r="G402" s="222" t="s">
        <v>236</v>
      </c>
      <c r="H402" s="223">
        <v>23.195</v>
      </c>
      <c r="I402" s="224"/>
      <c r="J402" s="225">
        <f>ROUND(I402*H402,2)</f>
        <v>0</v>
      </c>
      <c r="K402" s="221" t="s">
        <v>133</v>
      </c>
      <c r="L402" s="45"/>
      <c r="M402" s="226" t="s">
        <v>1</v>
      </c>
      <c r="N402" s="227" t="s">
        <v>43</v>
      </c>
      <c r="O402" s="92"/>
      <c r="P402" s="228">
        <f>O402*H402</f>
        <v>0</v>
      </c>
      <c r="Q402" s="228">
        <v>0</v>
      </c>
      <c r="R402" s="228">
        <f>Q402*H402</f>
        <v>0</v>
      </c>
      <c r="S402" s="228">
        <v>0</v>
      </c>
      <c r="T402" s="22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0" t="s">
        <v>134</v>
      </c>
      <c r="AT402" s="230" t="s">
        <v>129</v>
      </c>
      <c r="AU402" s="230" t="s">
        <v>88</v>
      </c>
      <c r="AY402" s="18" t="s">
        <v>127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8" t="s">
        <v>86</v>
      </c>
      <c r="BK402" s="231">
        <f>ROUND(I402*H402,2)</f>
        <v>0</v>
      </c>
      <c r="BL402" s="18" t="s">
        <v>134</v>
      </c>
      <c r="BM402" s="230" t="s">
        <v>566</v>
      </c>
    </row>
    <row r="403" s="2" customFormat="1">
      <c r="A403" s="39"/>
      <c r="B403" s="40"/>
      <c r="C403" s="41"/>
      <c r="D403" s="232" t="s">
        <v>136</v>
      </c>
      <c r="E403" s="41"/>
      <c r="F403" s="233" t="s">
        <v>567</v>
      </c>
      <c r="G403" s="41"/>
      <c r="H403" s="41"/>
      <c r="I403" s="234"/>
      <c r="J403" s="41"/>
      <c r="K403" s="41"/>
      <c r="L403" s="45"/>
      <c r="M403" s="235"/>
      <c r="N403" s="236"/>
      <c r="O403" s="92"/>
      <c r="P403" s="92"/>
      <c r="Q403" s="92"/>
      <c r="R403" s="92"/>
      <c r="S403" s="92"/>
      <c r="T403" s="93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136</v>
      </c>
      <c r="AU403" s="18" t="s">
        <v>88</v>
      </c>
    </row>
    <row r="404" s="2" customFormat="1">
      <c r="A404" s="39"/>
      <c r="B404" s="40"/>
      <c r="C404" s="41"/>
      <c r="D404" s="237" t="s">
        <v>138</v>
      </c>
      <c r="E404" s="41"/>
      <c r="F404" s="238" t="s">
        <v>568</v>
      </c>
      <c r="G404" s="41"/>
      <c r="H404" s="41"/>
      <c r="I404" s="234"/>
      <c r="J404" s="41"/>
      <c r="K404" s="41"/>
      <c r="L404" s="45"/>
      <c r="M404" s="235"/>
      <c r="N404" s="236"/>
      <c r="O404" s="92"/>
      <c r="P404" s="92"/>
      <c r="Q404" s="92"/>
      <c r="R404" s="92"/>
      <c r="S404" s="92"/>
      <c r="T404" s="93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138</v>
      </c>
      <c r="AU404" s="18" t="s">
        <v>88</v>
      </c>
    </row>
    <row r="405" s="13" customFormat="1">
      <c r="A405" s="13"/>
      <c r="B405" s="239"/>
      <c r="C405" s="240"/>
      <c r="D405" s="232" t="s">
        <v>140</v>
      </c>
      <c r="E405" s="241" t="s">
        <v>1</v>
      </c>
      <c r="F405" s="242" t="s">
        <v>569</v>
      </c>
      <c r="G405" s="240"/>
      <c r="H405" s="243">
        <v>23.195</v>
      </c>
      <c r="I405" s="244"/>
      <c r="J405" s="240"/>
      <c r="K405" s="240"/>
      <c r="L405" s="245"/>
      <c r="M405" s="246"/>
      <c r="N405" s="247"/>
      <c r="O405" s="247"/>
      <c r="P405" s="247"/>
      <c r="Q405" s="247"/>
      <c r="R405" s="247"/>
      <c r="S405" s="247"/>
      <c r="T405" s="24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9" t="s">
        <v>140</v>
      </c>
      <c r="AU405" s="249" t="s">
        <v>88</v>
      </c>
      <c r="AV405" s="13" t="s">
        <v>88</v>
      </c>
      <c r="AW405" s="13" t="s">
        <v>34</v>
      </c>
      <c r="AX405" s="13" t="s">
        <v>86</v>
      </c>
      <c r="AY405" s="249" t="s">
        <v>127</v>
      </c>
    </row>
    <row r="406" s="2" customFormat="1" ht="24.15" customHeight="1">
      <c r="A406" s="39"/>
      <c r="B406" s="40"/>
      <c r="C406" s="219" t="s">
        <v>570</v>
      </c>
      <c r="D406" s="219" t="s">
        <v>129</v>
      </c>
      <c r="E406" s="220" t="s">
        <v>571</v>
      </c>
      <c r="F406" s="221" t="s">
        <v>572</v>
      </c>
      <c r="G406" s="222" t="s">
        <v>236</v>
      </c>
      <c r="H406" s="223">
        <v>188.19999999999999</v>
      </c>
      <c r="I406" s="224"/>
      <c r="J406" s="225">
        <f>ROUND(I406*H406,2)</f>
        <v>0</v>
      </c>
      <c r="K406" s="221" t="s">
        <v>133</v>
      </c>
      <c r="L406" s="45"/>
      <c r="M406" s="226" t="s">
        <v>1</v>
      </c>
      <c r="N406" s="227" t="s">
        <v>43</v>
      </c>
      <c r="O406" s="92"/>
      <c r="P406" s="228">
        <f>O406*H406</f>
        <v>0</v>
      </c>
      <c r="Q406" s="228">
        <v>0</v>
      </c>
      <c r="R406" s="228">
        <f>Q406*H406</f>
        <v>0</v>
      </c>
      <c r="S406" s="228">
        <v>0</v>
      </c>
      <c r="T406" s="229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0" t="s">
        <v>134</v>
      </c>
      <c r="AT406" s="230" t="s">
        <v>129</v>
      </c>
      <c r="AU406" s="230" t="s">
        <v>88</v>
      </c>
      <c r="AY406" s="18" t="s">
        <v>127</v>
      </c>
      <c r="BE406" s="231">
        <f>IF(N406="základní",J406,0)</f>
        <v>0</v>
      </c>
      <c r="BF406" s="231">
        <f>IF(N406="snížená",J406,0)</f>
        <v>0</v>
      </c>
      <c r="BG406" s="231">
        <f>IF(N406="zákl. přenesená",J406,0)</f>
        <v>0</v>
      </c>
      <c r="BH406" s="231">
        <f>IF(N406="sníž. přenesená",J406,0)</f>
        <v>0</v>
      </c>
      <c r="BI406" s="231">
        <f>IF(N406="nulová",J406,0)</f>
        <v>0</v>
      </c>
      <c r="BJ406" s="18" t="s">
        <v>86</v>
      </c>
      <c r="BK406" s="231">
        <f>ROUND(I406*H406,2)</f>
        <v>0</v>
      </c>
      <c r="BL406" s="18" t="s">
        <v>134</v>
      </c>
      <c r="BM406" s="230" t="s">
        <v>573</v>
      </c>
    </row>
    <row r="407" s="2" customFormat="1">
      <c r="A407" s="39"/>
      <c r="B407" s="40"/>
      <c r="C407" s="41"/>
      <c r="D407" s="232" t="s">
        <v>136</v>
      </c>
      <c r="E407" s="41"/>
      <c r="F407" s="233" t="s">
        <v>238</v>
      </c>
      <c r="G407" s="41"/>
      <c r="H407" s="41"/>
      <c r="I407" s="234"/>
      <c r="J407" s="41"/>
      <c r="K407" s="41"/>
      <c r="L407" s="45"/>
      <c r="M407" s="235"/>
      <c r="N407" s="236"/>
      <c r="O407" s="92"/>
      <c r="P407" s="92"/>
      <c r="Q407" s="92"/>
      <c r="R407" s="92"/>
      <c r="S407" s="92"/>
      <c r="T407" s="93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136</v>
      </c>
      <c r="AU407" s="18" t="s">
        <v>88</v>
      </c>
    </row>
    <row r="408" s="2" customFormat="1">
      <c r="A408" s="39"/>
      <c r="B408" s="40"/>
      <c r="C408" s="41"/>
      <c r="D408" s="237" t="s">
        <v>138</v>
      </c>
      <c r="E408" s="41"/>
      <c r="F408" s="238" t="s">
        <v>574</v>
      </c>
      <c r="G408" s="41"/>
      <c r="H408" s="41"/>
      <c r="I408" s="234"/>
      <c r="J408" s="41"/>
      <c r="K408" s="41"/>
      <c r="L408" s="45"/>
      <c r="M408" s="235"/>
      <c r="N408" s="236"/>
      <c r="O408" s="92"/>
      <c r="P408" s="92"/>
      <c r="Q408" s="92"/>
      <c r="R408" s="92"/>
      <c r="S408" s="92"/>
      <c r="T408" s="93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138</v>
      </c>
      <c r="AU408" s="18" t="s">
        <v>88</v>
      </c>
    </row>
    <row r="409" s="13" customFormat="1">
      <c r="A409" s="13"/>
      <c r="B409" s="239"/>
      <c r="C409" s="240"/>
      <c r="D409" s="232" t="s">
        <v>140</v>
      </c>
      <c r="E409" s="241" t="s">
        <v>1</v>
      </c>
      <c r="F409" s="242" t="s">
        <v>575</v>
      </c>
      <c r="G409" s="240"/>
      <c r="H409" s="243">
        <v>188.19999999999999</v>
      </c>
      <c r="I409" s="244"/>
      <c r="J409" s="240"/>
      <c r="K409" s="240"/>
      <c r="L409" s="245"/>
      <c r="M409" s="246"/>
      <c r="N409" s="247"/>
      <c r="O409" s="247"/>
      <c r="P409" s="247"/>
      <c r="Q409" s="247"/>
      <c r="R409" s="247"/>
      <c r="S409" s="247"/>
      <c r="T409" s="24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9" t="s">
        <v>140</v>
      </c>
      <c r="AU409" s="249" t="s">
        <v>88</v>
      </c>
      <c r="AV409" s="13" t="s">
        <v>88</v>
      </c>
      <c r="AW409" s="13" t="s">
        <v>34</v>
      </c>
      <c r="AX409" s="13" t="s">
        <v>86</v>
      </c>
      <c r="AY409" s="249" t="s">
        <v>127</v>
      </c>
    </row>
    <row r="410" s="2" customFormat="1" ht="24.15" customHeight="1">
      <c r="A410" s="39"/>
      <c r="B410" s="40"/>
      <c r="C410" s="219" t="s">
        <v>576</v>
      </c>
      <c r="D410" s="219" t="s">
        <v>129</v>
      </c>
      <c r="E410" s="220" t="s">
        <v>577</v>
      </c>
      <c r="F410" s="221" t="s">
        <v>578</v>
      </c>
      <c r="G410" s="222" t="s">
        <v>236</v>
      </c>
      <c r="H410" s="223">
        <v>35.640000000000001</v>
      </c>
      <c r="I410" s="224"/>
      <c r="J410" s="225">
        <f>ROUND(I410*H410,2)</f>
        <v>0</v>
      </c>
      <c r="K410" s="221" t="s">
        <v>133</v>
      </c>
      <c r="L410" s="45"/>
      <c r="M410" s="226" t="s">
        <v>1</v>
      </c>
      <c r="N410" s="227" t="s">
        <v>43</v>
      </c>
      <c r="O410" s="92"/>
      <c r="P410" s="228">
        <f>O410*H410</f>
        <v>0</v>
      </c>
      <c r="Q410" s="228">
        <v>0</v>
      </c>
      <c r="R410" s="228">
        <f>Q410*H410</f>
        <v>0</v>
      </c>
      <c r="S410" s="228">
        <v>0</v>
      </c>
      <c r="T410" s="229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0" t="s">
        <v>134</v>
      </c>
      <c r="AT410" s="230" t="s">
        <v>129</v>
      </c>
      <c r="AU410" s="230" t="s">
        <v>88</v>
      </c>
      <c r="AY410" s="18" t="s">
        <v>127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18" t="s">
        <v>86</v>
      </c>
      <c r="BK410" s="231">
        <f>ROUND(I410*H410,2)</f>
        <v>0</v>
      </c>
      <c r="BL410" s="18" t="s">
        <v>134</v>
      </c>
      <c r="BM410" s="230" t="s">
        <v>579</v>
      </c>
    </row>
    <row r="411" s="2" customFormat="1">
      <c r="A411" s="39"/>
      <c r="B411" s="40"/>
      <c r="C411" s="41"/>
      <c r="D411" s="232" t="s">
        <v>136</v>
      </c>
      <c r="E411" s="41"/>
      <c r="F411" s="233" t="s">
        <v>580</v>
      </c>
      <c r="G411" s="41"/>
      <c r="H411" s="41"/>
      <c r="I411" s="234"/>
      <c r="J411" s="41"/>
      <c r="K411" s="41"/>
      <c r="L411" s="45"/>
      <c r="M411" s="235"/>
      <c r="N411" s="236"/>
      <c r="O411" s="92"/>
      <c r="P411" s="92"/>
      <c r="Q411" s="92"/>
      <c r="R411" s="92"/>
      <c r="S411" s="92"/>
      <c r="T411" s="93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136</v>
      </c>
      <c r="AU411" s="18" t="s">
        <v>88</v>
      </c>
    </row>
    <row r="412" s="2" customFormat="1">
      <c r="A412" s="39"/>
      <c r="B412" s="40"/>
      <c r="C412" s="41"/>
      <c r="D412" s="237" t="s">
        <v>138</v>
      </c>
      <c r="E412" s="41"/>
      <c r="F412" s="238" t="s">
        <v>581</v>
      </c>
      <c r="G412" s="41"/>
      <c r="H412" s="41"/>
      <c r="I412" s="234"/>
      <c r="J412" s="41"/>
      <c r="K412" s="41"/>
      <c r="L412" s="45"/>
      <c r="M412" s="235"/>
      <c r="N412" s="236"/>
      <c r="O412" s="92"/>
      <c r="P412" s="92"/>
      <c r="Q412" s="92"/>
      <c r="R412" s="92"/>
      <c r="S412" s="92"/>
      <c r="T412" s="93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138</v>
      </c>
      <c r="AU412" s="18" t="s">
        <v>88</v>
      </c>
    </row>
    <row r="413" s="13" customFormat="1">
      <c r="A413" s="13"/>
      <c r="B413" s="239"/>
      <c r="C413" s="240"/>
      <c r="D413" s="232" t="s">
        <v>140</v>
      </c>
      <c r="E413" s="241" t="s">
        <v>1</v>
      </c>
      <c r="F413" s="242" t="s">
        <v>582</v>
      </c>
      <c r="G413" s="240"/>
      <c r="H413" s="243">
        <v>35.640000000000001</v>
      </c>
      <c r="I413" s="244"/>
      <c r="J413" s="240"/>
      <c r="K413" s="240"/>
      <c r="L413" s="245"/>
      <c r="M413" s="246"/>
      <c r="N413" s="247"/>
      <c r="O413" s="247"/>
      <c r="P413" s="247"/>
      <c r="Q413" s="247"/>
      <c r="R413" s="247"/>
      <c r="S413" s="247"/>
      <c r="T413" s="24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9" t="s">
        <v>140</v>
      </c>
      <c r="AU413" s="249" t="s">
        <v>88</v>
      </c>
      <c r="AV413" s="13" t="s">
        <v>88</v>
      </c>
      <c r="AW413" s="13" t="s">
        <v>34</v>
      </c>
      <c r="AX413" s="13" t="s">
        <v>86</v>
      </c>
      <c r="AY413" s="249" t="s">
        <v>127</v>
      </c>
    </row>
    <row r="414" s="12" customFormat="1" ht="22.8" customHeight="1">
      <c r="A414" s="12"/>
      <c r="B414" s="203"/>
      <c r="C414" s="204"/>
      <c r="D414" s="205" t="s">
        <v>77</v>
      </c>
      <c r="E414" s="217" t="s">
        <v>583</v>
      </c>
      <c r="F414" s="217" t="s">
        <v>584</v>
      </c>
      <c r="G414" s="204"/>
      <c r="H414" s="204"/>
      <c r="I414" s="207"/>
      <c r="J414" s="218">
        <f>BK414</f>
        <v>0</v>
      </c>
      <c r="K414" s="204"/>
      <c r="L414" s="209"/>
      <c r="M414" s="210"/>
      <c r="N414" s="211"/>
      <c r="O414" s="211"/>
      <c r="P414" s="212">
        <f>SUM(P415:P417)</f>
        <v>0</v>
      </c>
      <c r="Q414" s="211"/>
      <c r="R414" s="212">
        <f>SUM(R415:R417)</f>
        <v>0</v>
      </c>
      <c r="S414" s="211"/>
      <c r="T414" s="213">
        <f>SUM(T415:T417)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14" t="s">
        <v>86</v>
      </c>
      <c r="AT414" s="215" t="s">
        <v>77</v>
      </c>
      <c r="AU414" s="215" t="s">
        <v>86</v>
      </c>
      <c r="AY414" s="214" t="s">
        <v>127</v>
      </c>
      <c r="BK414" s="216">
        <f>SUM(BK415:BK417)</f>
        <v>0</v>
      </c>
    </row>
    <row r="415" s="2" customFormat="1" ht="16.5" customHeight="1">
      <c r="A415" s="39"/>
      <c r="B415" s="40"/>
      <c r="C415" s="219" t="s">
        <v>585</v>
      </c>
      <c r="D415" s="219" t="s">
        <v>129</v>
      </c>
      <c r="E415" s="220" t="s">
        <v>586</v>
      </c>
      <c r="F415" s="221" t="s">
        <v>587</v>
      </c>
      <c r="G415" s="222" t="s">
        <v>236</v>
      </c>
      <c r="H415" s="223">
        <v>387.16399999999999</v>
      </c>
      <c r="I415" s="224"/>
      <c r="J415" s="225">
        <f>ROUND(I415*H415,2)</f>
        <v>0</v>
      </c>
      <c r="K415" s="221" t="s">
        <v>133</v>
      </c>
      <c r="L415" s="45"/>
      <c r="M415" s="226" t="s">
        <v>1</v>
      </c>
      <c r="N415" s="227" t="s">
        <v>43</v>
      </c>
      <c r="O415" s="92"/>
      <c r="P415" s="228">
        <f>O415*H415</f>
        <v>0</v>
      </c>
      <c r="Q415" s="228">
        <v>0</v>
      </c>
      <c r="R415" s="228">
        <f>Q415*H415</f>
        <v>0</v>
      </c>
      <c r="S415" s="228">
        <v>0</v>
      </c>
      <c r="T415" s="229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0" t="s">
        <v>134</v>
      </c>
      <c r="AT415" s="230" t="s">
        <v>129</v>
      </c>
      <c r="AU415" s="230" t="s">
        <v>88</v>
      </c>
      <c r="AY415" s="18" t="s">
        <v>127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8" t="s">
        <v>86</v>
      </c>
      <c r="BK415" s="231">
        <f>ROUND(I415*H415,2)</f>
        <v>0</v>
      </c>
      <c r="BL415" s="18" t="s">
        <v>134</v>
      </c>
      <c r="BM415" s="230" t="s">
        <v>588</v>
      </c>
    </row>
    <row r="416" s="2" customFormat="1">
      <c r="A416" s="39"/>
      <c r="B416" s="40"/>
      <c r="C416" s="41"/>
      <c r="D416" s="232" t="s">
        <v>136</v>
      </c>
      <c r="E416" s="41"/>
      <c r="F416" s="233" t="s">
        <v>589</v>
      </c>
      <c r="G416" s="41"/>
      <c r="H416" s="41"/>
      <c r="I416" s="234"/>
      <c r="J416" s="41"/>
      <c r="K416" s="41"/>
      <c r="L416" s="45"/>
      <c r="M416" s="235"/>
      <c r="N416" s="236"/>
      <c r="O416" s="92"/>
      <c r="P416" s="92"/>
      <c r="Q416" s="92"/>
      <c r="R416" s="92"/>
      <c r="S416" s="92"/>
      <c r="T416" s="93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136</v>
      </c>
      <c r="AU416" s="18" t="s">
        <v>88</v>
      </c>
    </row>
    <row r="417" s="2" customFormat="1">
      <c r="A417" s="39"/>
      <c r="B417" s="40"/>
      <c r="C417" s="41"/>
      <c r="D417" s="237" t="s">
        <v>138</v>
      </c>
      <c r="E417" s="41"/>
      <c r="F417" s="238" t="s">
        <v>590</v>
      </c>
      <c r="G417" s="41"/>
      <c r="H417" s="41"/>
      <c r="I417" s="234"/>
      <c r="J417" s="41"/>
      <c r="K417" s="41"/>
      <c r="L417" s="45"/>
      <c r="M417" s="235"/>
      <c r="N417" s="236"/>
      <c r="O417" s="92"/>
      <c r="P417" s="92"/>
      <c r="Q417" s="92"/>
      <c r="R417" s="92"/>
      <c r="S417" s="92"/>
      <c r="T417" s="93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138</v>
      </c>
      <c r="AU417" s="18" t="s">
        <v>88</v>
      </c>
    </row>
    <row r="418" s="12" customFormat="1" ht="25.92" customHeight="1">
      <c r="A418" s="12"/>
      <c r="B418" s="203"/>
      <c r="C418" s="204"/>
      <c r="D418" s="205" t="s">
        <v>77</v>
      </c>
      <c r="E418" s="206" t="s">
        <v>259</v>
      </c>
      <c r="F418" s="206" t="s">
        <v>591</v>
      </c>
      <c r="G418" s="204"/>
      <c r="H418" s="204"/>
      <c r="I418" s="207"/>
      <c r="J418" s="208">
        <f>BK418</f>
        <v>0</v>
      </c>
      <c r="K418" s="204"/>
      <c r="L418" s="209"/>
      <c r="M418" s="210"/>
      <c r="N418" s="211"/>
      <c r="O418" s="211"/>
      <c r="P418" s="212">
        <f>P419</f>
        <v>0</v>
      </c>
      <c r="Q418" s="211"/>
      <c r="R418" s="212">
        <f>R419</f>
        <v>0.01248</v>
      </c>
      <c r="S418" s="211"/>
      <c r="T418" s="213">
        <f>T419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14" t="s">
        <v>148</v>
      </c>
      <c r="AT418" s="215" t="s">
        <v>77</v>
      </c>
      <c r="AU418" s="215" t="s">
        <v>78</v>
      </c>
      <c r="AY418" s="214" t="s">
        <v>127</v>
      </c>
      <c r="BK418" s="216">
        <f>BK419</f>
        <v>0</v>
      </c>
    </row>
    <row r="419" s="12" customFormat="1" ht="22.8" customHeight="1">
      <c r="A419" s="12"/>
      <c r="B419" s="203"/>
      <c r="C419" s="204"/>
      <c r="D419" s="205" t="s">
        <v>77</v>
      </c>
      <c r="E419" s="217" t="s">
        <v>592</v>
      </c>
      <c r="F419" s="217" t="s">
        <v>593</v>
      </c>
      <c r="G419" s="204"/>
      <c r="H419" s="204"/>
      <c r="I419" s="207"/>
      <c r="J419" s="218">
        <f>BK419</f>
        <v>0</v>
      </c>
      <c r="K419" s="204"/>
      <c r="L419" s="209"/>
      <c r="M419" s="210"/>
      <c r="N419" s="211"/>
      <c r="O419" s="211"/>
      <c r="P419" s="212">
        <f>SUM(P420:P438)</f>
        <v>0</v>
      </c>
      <c r="Q419" s="211"/>
      <c r="R419" s="212">
        <f>SUM(R420:R438)</f>
        <v>0.01248</v>
      </c>
      <c r="S419" s="211"/>
      <c r="T419" s="213">
        <f>SUM(T420:T438)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14" t="s">
        <v>148</v>
      </c>
      <c r="AT419" s="215" t="s">
        <v>77</v>
      </c>
      <c r="AU419" s="215" t="s">
        <v>86</v>
      </c>
      <c r="AY419" s="214" t="s">
        <v>127</v>
      </c>
      <c r="BK419" s="216">
        <f>SUM(BK420:BK438)</f>
        <v>0</v>
      </c>
    </row>
    <row r="420" s="2" customFormat="1" ht="16.5" customHeight="1">
      <c r="A420" s="39"/>
      <c r="B420" s="40"/>
      <c r="C420" s="219" t="s">
        <v>594</v>
      </c>
      <c r="D420" s="219" t="s">
        <v>129</v>
      </c>
      <c r="E420" s="220" t="s">
        <v>595</v>
      </c>
      <c r="F420" s="221" t="s">
        <v>596</v>
      </c>
      <c r="G420" s="222" t="s">
        <v>187</v>
      </c>
      <c r="H420" s="223">
        <v>16</v>
      </c>
      <c r="I420" s="224"/>
      <c r="J420" s="225">
        <f>ROUND(I420*H420,2)</f>
        <v>0</v>
      </c>
      <c r="K420" s="221" t="s">
        <v>133</v>
      </c>
      <c r="L420" s="45"/>
      <c r="M420" s="226" t="s">
        <v>1</v>
      </c>
      <c r="N420" s="227" t="s">
        <v>43</v>
      </c>
      <c r="O420" s="92"/>
      <c r="P420" s="228">
        <f>O420*H420</f>
        <v>0</v>
      </c>
      <c r="Q420" s="228">
        <v>0</v>
      </c>
      <c r="R420" s="228">
        <f>Q420*H420</f>
        <v>0</v>
      </c>
      <c r="S420" s="228">
        <v>0</v>
      </c>
      <c r="T420" s="22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0" t="s">
        <v>540</v>
      </c>
      <c r="AT420" s="230" t="s">
        <v>129</v>
      </c>
      <c r="AU420" s="230" t="s">
        <v>88</v>
      </c>
      <c r="AY420" s="18" t="s">
        <v>127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8" t="s">
        <v>86</v>
      </c>
      <c r="BK420" s="231">
        <f>ROUND(I420*H420,2)</f>
        <v>0</v>
      </c>
      <c r="BL420" s="18" t="s">
        <v>540</v>
      </c>
      <c r="BM420" s="230" t="s">
        <v>597</v>
      </c>
    </row>
    <row r="421" s="2" customFormat="1">
      <c r="A421" s="39"/>
      <c r="B421" s="40"/>
      <c r="C421" s="41"/>
      <c r="D421" s="232" t="s">
        <v>136</v>
      </c>
      <c r="E421" s="41"/>
      <c r="F421" s="233" t="s">
        <v>598</v>
      </c>
      <c r="G421" s="41"/>
      <c r="H421" s="41"/>
      <c r="I421" s="234"/>
      <c r="J421" s="41"/>
      <c r="K421" s="41"/>
      <c r="L421" s="45"/>
      <c r="M421" s="235"/>
      <c r="N421" s="236"/>
      <c r="O421" s="92"/>
      <c r="P421" s="92"/>
      <c r="Q421" s="92"/>
      <c r="R421" s="92"/>
      <c r="S421" s="92"/>
      <c r="T421" s="93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136</v>
      </c>
      <c r="AU421" s="18" t="s">
        <v>88</v>
      </c>
    </row>
    <row r="422" s="2" customFormat="1">
      <c r="A422" s="39"/>
      <c r="B422" s="40"/>
      <c r="C422" s="41"/>
      <c r="D422" s="237" t="s">
        <v>138</v>
      </c>
      <c r="E422" s="41"/>
      <c r="F422" s="238" t="s">
        <v>599</v>
      </c>
      <c r="G422" s="41"/>
      <c r="H422" s="41"/>
      <c r="I422" s="234"/>
      <c r="J422" s="41"/>
      <c r="K422" s="41"/>
      <c r="L422" s="45"/>
      <c r="M422" s="235"/>
      <c r="N422" s="236"/>
      <c r="O422" s="92"/>
      <c r="P422" s="92"/>
      <c r="Q422" s="92"/>
      <c r="R422" s="92"/>
      <c r="S422" s="92"/>
      <c r="T422" s="93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138</v>
      </c>
      <c r="AU422" s="18" t="s">
        <v>88</v>
      </c>
    </row>
    <row r="423" s="13" customFormat="1">
      <c r="A423" s="13"/>
      <c r="B423" s="239"/>
      <c r="C423" s="240"/>
      <c r="D423" s="232" t="s">
        <v>140</v>
      </c>
      <c r="E423" s="241" t="s">
        <v>1</v>
      </c>
      <c r="F423" s="242" t="s">
        <v>600</v>
      </c>
      <c r="G423" s="240"/>
      <c r="H423" s="243">
        <v>16</v>
      </c>
      <c r="I423" s="244"/>
      <c r="J423" s="240"/>
      <c r="K423" s="240"/>
      <c r="L423" s="245"/>
      <c r="M423" s="246"/>
      <c r="N423" s="247"/>
      <c r="O423" s="247"/>
      <c r="P423" s="247"/>
      <c r="Q423" s="247"/>
      <c r="R423" s="247"/>
      <c r="S423" s="247"/>
      <c r="T423" s="248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9" t="s">
        <v>140</v>
      </c>
      <c r="AU423" s="249" t="s">
        <v>88</v>
      </c>
      <c r="AV423" s="13" t="s">
        <v>88</v>
      </c>
      <c r="AW423" s="13" t="s">
        <v>34</v>
      </c>
      <c r="AX423" s="13" t="s">
        <v>86</v>
      </c>
      <c r="AY423" s="249" t="s">
        <v>127</v>
      </c>
    </row>
    <row r="424" s="2" customFormat="1" ht="16.5" customHeight="1">
      <c r="A424" s="39"/>
      <c r="B424" s="40"/>
      <c r="C424" s="219" t="s">
        <v>601</v>
      </c>
      <c r="D424" s="219" t="s">
        <v>129</v>
      </c>
      <c r="E424" s="220" t="s">
        <v>602</v>
      </c>
      <c r="F424" s="221" t="s">
        <v>603</v>
      </c>
      <c r="G424" s="222" t="s">
        <v>187</v>
      </c>
      <c r="H424" s="223">
        <v>16</v>
      </c>
      <c r="I424" s="224"/>
      <c r="J424" s="225">
        <f>ROUND(I424*H424,2)</f>
        <v>0</v>
      </c>
      <c r="K424" s="221" t="s">
        <v>133</v>
      </c>
      <c r="L424" s="45"/>
      <c r="M424" s="226" t="s">
        <v>1</v>
      </c>
      <c r="N424" s="227" t="s">
        <v>43</v>
      </c>
      <c r="O424" s="92"/>
      <c r="P424" s="228">
        <f>O424*H424</f>
        <v>0</v>
      </c>
      <c r="Q424" s="228">
        <v>0</v>
      </c>
      <c r="R424" s="228">
        <f>Q424*H424</f>
        <v>0</v>
      </c>
      <c r="S424" s="228">
        <v>0</v>
      </c>
      <c r="T424" s="229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0" t="s">
        <v>540</v>
      </c>
      <c r="AT424" s="230" t="s">
        <v>129</v>
      </c>
      <c r="AU424" s="230" t="s">
        <v>88</v>
      </c>
      <c r="AY424" s="18" t="s">
        <v>127</v>
      </c>
      <c r="BE424" s="231">
        <f>IF(N424="základní",J424,0)</f>
        <v>0</v>
      </c>
      <c r="BF424" s="231">
        <f>IF(N424="snížená",J424,0)</f>
        <v>0</v>
      </c>
      <c r="BG424" s="231">
        <f>IF(N424="zákl. přenesená",J424,0)</f>
        <v>0</v>
      </c>
      <c r="BH424" s="231">
        <f>IF(N424="sníž. přenesená",J424,0)</f>
        <v>0</v>
      </c>
      <c r="BI424" s="231">
        <f>IF(N424="nulová",J424,0)</f>
        <v>0</v>
      </c>
      <c r="BJ424" s="18" t="s">
        <v>86</v>
      </c>
      <c r="BK424" s="231">
        <f>ROUND(I424*H424,2)</f>
        <v>0</v>
      </c>
      <c r="BL424" s="18" t="s">
        <v>540</v>
      </c>
      <c r="BM424" s="230" t="s">
        <v>604</v>
      </c>
    </row>
    <row r="425" s="2" customFormat="1">
      <c r="A425" s="39"/>
      <c r="B425" s="40"/>
      <c r="C425" s="41"/>
      <c r="D425" s="232" t="s">
        <v>136</v>
      </c>
      <c r="E425" s="41"/>
      <c r="F425" s="233" t="s">
        <v>605</v>
      </c>
      <c r="G425" s="41"/>
      <c r="H425" s="41"/>
      <c r="I425" s="234"/>
      <c r="J425" s="41"/>
      <c r="K425" s="41"/>
      <c r="L425" s="45"/>
      <c r="M425" s="235"/>
      <c r="N425" s="236"/>
      <c r="O425" s="92"/>
      <c r="P425" s="92"/>
      <c r="Q425" s="92"/>
      <c r="R425" s="92"/>
      <c r="S425" s="92"/>
      <c r="T425" s="93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136</v>
      </c>
      <c r="AU425" s="18" t="s">
        <v>88</v>
      </c>
    </row>
    <row r="426" s="2" customFormat="1">
      <c r="A426" s="39"/>
      <c r="B426" s="40"/>
      <c r="C426" s="41"/>
      <c r="D426" s="237" t="s">
        <v>138</v>
      </c>
      <c r="E426" s="41"/>
      <c r="F426" s="238" t="s">
        <v>606</v>
      </c>
      <c r="G426" s="41"/>
      <c r="H426" s="41"/>
      <c r="I426" s="234"/>
      <c r="J426" s="41"/>
      <c r="K426" s="41"/>
      <c r="L426" s="45"/>
      <c r="M426" s="235"/>
      <c r="N426" s="236"/>
      <c r="O426" s="92"/>
      <c r="P426" s="92"/>
      <c r="Q426" s="92"/>
      <c r="R426" s="92"/>
      <c r="S426" s="92"/>
      <c r="T426" s="93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138</v>
      </c>
      <c r="AU426" s="18" t="s">
        <v>88</v>
      </c>
    </row>
    <row r="427" s="13" customFormat="1">
      <c r="A427" s="13"/>
      <c r="B427" s="239"/>
      <c r="C427" s="240"/>
      <c r="D427" s="232" t="s">
        <v>140</v>
      </c>
      <c r="E427" s="241" t="s">
        <v>1</v>
      </c>
      <c r="F427" s="242" t="s">
        <v>607</v>
      </c>
      <c r="G427" s="240"/>
      <c r="H427" s="243">
        <v>16</v>
      </c>
      <c r="I427" s="244"/>
      <c r="J427" s="240"/>
      <c r="K427" s="240"/>
      <c r="L427" s="245"/>
      <c r="M427" s="246"/>
      <c r="N427" s="247"/>
      <c r="O427" s="247"/>
      <c r="P427" s="247"/>
      <c r="Q427" s="247"/>
      <c r="R427" s="247"/>
      <c r="S427" s="247"/>
      <c r="T427" s="24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9" t="s">
        <v>140</v>
      </c>
      <c r="AU427" s="249" t="s">
        <v>88</v>
      </c>
      <c r="AV427" s="13" t="s">
        <v>88</v>
      </c>
      <c r="AW427" s="13" t="s">
        <v>34</v>
      </c>
      <c r="AX427" s="13" t="s">
        <v>86</v>
      </c>
      <c r="AY427" s="249" t="s">
        <v>127</v>
      </c>
    </row>
    <row r="428" s="2" customFormat="1" ht="16.5" customHeight="1">
      <c r="A428" s="39"/>
      <c r="B428" s="40"/>
      <c r="C428" s="219" t="s">
        <v>608</v>
      </c>
      <c r="D428" s="219" t="s">
        <v>129</v>
      </c>
      <c r="E428" s="220" t="s">
        <v>609</v>
      </c>
      <c r="F428" s="221" t="s">
        <v>610</v>
      </c>
      <c r="G428" s="222" t="s">
        <v>187</v>
      </c>
      <c r="H428" s="223">
        <v>16</v>
      </c>
      <c r="I428" s="224"/>
      <c r="J428" s="225">
        <f>ROUND(I428*H428,2)</f>
        <v>0</v>
      </c>
      <c r="K428" s="221" t="s">
        <v>133</v>
      </c>
      <c r="L428" s="45"/>
      <c r="M428" s="226" t="s">
        <v>1</v>
      </c>
      <c r="N428" s="227" t="s">
        <v>43</v>
      </c>
      <c r="O428" s="92"/>
      <c r="P428" s="228">
        <f>O428*H428</f>
        <v>0</v>
      </c>
      <c r="Q428" s="228">
        <v>0</v>
      </c>
      <c r="R428" s="228">
        <f>Q428*H428</f>
        <v>0</v>
      </c>
      <c r="S428" s="228">
        <v>0</v>
      </c>
      <c r="T428" s="229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0" t="s">
        <v>540</v>
      </c>
      <c r="AT428" s="230" t="s">
        <v>129</v>
      </c>
      <c r="AU428" s="230" t="s">
        <v>88</v>
      </c>
      <c r="AY428" s="18" t="s">
        <v>127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18" t="s">
        <v>86</v>
      </c>
      <c r="BK428" s="231">
        <f>ROUND(I428*H428,2)</f>
        <v>0</v>
      </c>
      <c r="BL428" s="18" t="s">
        <v>540</v>
      </c>
      <c r="BM428" s="230" t="s">
        <v>611</v>
      </c>
    </row>
    <row r="429" s="2" customFormat="1">
      <c r="A429" s="39"/>
      <c r="B429" s="40"/>
      <c r="C429" s="41"/>
      <c r="D429" s="232" t="s">
        <v>136</v>
      </c>
      <c r="E429" s="41"/>
      <c r="F429" s="233" t="s">
        <v>612</v>
      </c>
      <c r="G429" s="41"/>
      <c r="H429" s="41"/>
      <c r="I429" s="234"/>
      <c r="J429" s="41"/>
      <c r="K429" s="41"/>
      <c r="L429" s="45"/>
      <c r="M429" s="235"/>
      <c r="N429" s="236"/>
      <c r="O429" s="92"/>
      <c r="P429" s="92"/>
      <c r="Q429" s="92"/>
      <c r="R429" s="92"/>
      <c r="S429" s="92"/>
      <c r="T429" s="93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136</v>
      </c>
      <c r="AU429" s="18" t="s">
        <v>88</v>
      </c>
    </row>
    <row r="430" s="2" customFormat="1">
      <c r="A430" s="39"/>
      <c r="B430" s="40"/>
      <c r="C430" s="41"/>
      <c r="D430" s="237" t="s">
        <v>138</v>
      </c>
      <c r="E430" s="41"/>
      <c r="F430" s="238" t="s">
        <v>613</v>
      </c>
      <c r="G430" s="41"/>
      <c r="H430" s="41"/>
      <c r="I430" s="234"/>
      <c r="J430" s="41"/>
      <c r="K430" s="41"/>
      <c r="L430" s="45"/>
      <c r="M430" s="235"/>
      <c r="N430" s="236"/>
      <c r="O430" s="92"/>
      <c r="P430" s="92"/>
      <c r="Q430" s="92"/>
      <c r="R430" s="92"/>
      <c r="S430" s="92"/>
      <c r="T430" s="93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138</v>
      </c>
      <c r="AU430" s="18" t="s">
        <v>88</v>
      </c>
    </row>
    <row r="431" s="13" customFormat="1">
      <c r="A431" s="13"/>
      <c r="B431" s="239"/>
      <c r="C431" s="240"/>
      <c r="D431" s="232" t="s">
        <v>140</v>
      </c>
      <c r="E431" s="241" t="s">
        <v>1</v>
      </c>
      <c r="F431" s="242" t="s">
        <v>614</v>
      </c>
      <c r="G431" s="240"/>
      <c r="H431" s="243">
        <v>16</v>
      </c>
      <c r="I431" s="244"/>
      <c r="J431" s="240"/>
      <c r="K431" s="240"/>
      <c r="L431" s="245"/>
      <c r="M431" s="246"/>
      <c r="N431" s="247"/>
      <c r="O431" s="247"/>
      <c r="P431" s="247"/>
      <c r="Q431" s="247"/>
      <c r="R431" s="247"/>
      <c r="S431" s="247"/>
      <c r="T431" s="24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9" t="s">
        <v>140</v>
      </c>
      <c r="AU431" s="249" t="s">
        <v>88</v>
      </c>
      <c r="AV431" s="13" t="s">
        <v>88</v>
      </c>
      <c r="AW431" s="13" t="s">
        <v>34</v>
      </c>
      <c r="AX431" s="13" t="s">
        <v>86</v>
      </c>
      <c r="AY431" s="249" t="s">
        <v>127</v>
      </c>
    </row>
    <row r="432" s="2" customFormat="1" ht="16.5" customHeight="1">
      <c r="A432" s="39"/>
      <c r="B432" s="40"/>
      <c r="C432" s="219" t="s">
        <v>615</v>
      </c>
      <c r="D432" s="219" t="s">
        <v>129</v>
      </c>
      <c r="E432" s="220" t="s">
        <v>616</v>
      </c>
      <c r="F432" s="221" t="s">
        <v>617</v>
      </c>
      <c r="G432" s="222" t="s">
        <v>187</v>
      </c>
      <c r="H432" s="223">
        <v>16</v>
      </c>
      <c r="I432" s="224"/>
      <c r="J432" s="225">
        <f>ROUND(I432*H432,2)</f>
        <v>0</v>
      </c>
      <c r="K432" s="221" t="s">
        <v>133</v>
      </c>
      <c r="L432" s="45"/>
      <c r="M432" s="226" t="s">
        <v>1</v>
      </c>
      <c r="N432" s="227" t="s">
        <v>43</v>
      </c>
      <c r="O432" s="92"/>
      <c r="P432" s="228">
        <f>O432*H432</f>
        <v>0</v>
      </c>
      <c r="Q432" s="228">
        <v>0</v>
      </c>
      <c r="R432" s="228">
        <f>Q432*H432</f>
        <v>0</v>
      </c>
      <c r="S432" s="228">
        <v>0</v>
      </c>
      <c r="T432" s="229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0" t="s">
        <v>540</v>
      </c>
      <c r="AT432" s="230" t="s">
        <v>129</v>
      </c>
      <c r="AU432" s="230" t="s">
        <v>88</v>
      </c>
      <c r="AY432" s="18" t="s">
        <v>127</v>
      </c>
      <c r="BE432" s="231">
        <f>IF(N432="základní",J432,0)</f>
        <v>0</v>
      </c>
      <c r="BF432" s="231">
        <f>IF(N432="snížená",J432,0)</f>
        <v>0</v>
      </c>
      <c r="BG432" s="231">
        <f>IF(N432="zákl. přenesená",J432,0)</f>
        <v>0</v>
      </c>
      <c r="BH432" s="231">
        <f>IF(N432="sníž. přenesená",J432,0)</f>
        <v>0</v>
      </c>
      <c r="BI432" s="231">
        <f>IF(N432="nulová",J432,0)</f>
        <v>0</v>
      </c>
      <c r="BJ432" s="18" t="s">
        <v>86</v>
      </c>
      <c r="BK432" s="231">
        <f>ROUND(I432*H432,2)</f>
        <v>0</v>
      </c>
      <c r="BL432" s="18" t="s">
        <v>540</v>
      </c>
      <c r="BM432" s="230" t="s">
        <v>618</v>
      </c>
    </row>
    <row r="433" s="2" customFormat="1">
      <c r="A433" s="39"/>
      <c r="B433" s="40"/>
      <c r="C433" s="41"/>
      <c r="D433" s="232" t="s">
        <v>136</v>
      </c>
      <c r="E433" s="41"/>
      <c r="F433" s="233" t="s">
        <v>619</v>
      </c>
      <c r="G433" s="41"/>
      <c r="H433" s="41"/>
      <c r="I433" s="234"/>
      <c r="J433" s="41"/>
      <c r="K433" s="41"/>
      <c r="L433" s="45"/>
      <c r="M433" s="235"/>
      <c r="N433" s="236"/>
      <c r="O433" s="92"/>
      <c r="P433" s="92"/>
      <c r="Q433" s="92"/>
      <c r="R433" s="92"/>
      <c r="S433" s="92"/>
      <c r="T433" s="93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136</v>
      </c>
      <c r="AU433" s="18" t="s">
        <v>88</v>
      </c>
    </row>
    <row r="434" s="2" customFormat="1">
      <c r="A434" s="39"/>
      <c r="B434" s="40"/>
      <c r="C434" s="41"/>
      <c r="D434" s="237" t="s">
        <v>138</v>
      </c>
      <c r="E434" s="41"/>
      <c r="F434" s="238" t="s">
        <v>620</v>
      </c>
      <c r="G434" s="41"/>
      <c r="H434" s="41"/>
      <c r="I434" s="234"/>
      <c r="J434" s="41"/>
      <c r="K434" s="41"/>
      <c r="L434" s="45"/>
      <c r="M434" s="235"/>
      <c r="N434" s="236"/>
      <c r="O434" s="92"/>
      <c r="P434" s="92"/>
      <c r="Q434" s="92"/>
      <c r="R434" s="92"/>
      <c r="S434" s="92"/>
      <c r="T434" s="93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138</v>
      </c>
      <c r="AU434" s="18" t="s">
        <v>88</v>
      </c>
    </row>
    <row r="435" s="13" customFormat="1">
      <c r="A435" s="13"/>
      <c r="B435" s="239"/>
      <c r="C435" s="240"/>
      <c r="D435" s="232" t="s">
        <v>140</v>
      </c>
      <c r="E435" s="241" t="s">
        <v>1</v>
      </c>
      <c r="F435" s="242" t="s">
        <v>621</v>
      </c>
      <c r="G435" s="240"/>
      <c r="H435" s="243">
        <v>16</v>
      </c>
      <c r="I435" s="244"/>
      <c r="J435" s="240"/>
      <c r="K435" s="240"/>
      <c r="L435" s="245"/>
      <c r="M435" s="246"/>
      <c r="N435" s="247"/>
      <c r="O435" s="247"/>
      <c r="P435" s="247"/>
      <c r="Q435" s="247"/>
      <c r="R435" s="247"/>
      <c r="S435" s="247"/>
      <c r="T435" s="24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9" t="s">
        <v>140</v>
      </c>
      <c r="AU435" s="249" t="s">
        <v>88</v>
      </c>
      <c r="AV435" s="13" t="s">
        <v>88</v>
      </c>
      <c r="AW435" s="13" t="s">
        <v>34</v>
      </c>
      <c r="AX435" s="13" t="s">
        <v>86</v>
      </c>
      <c r="AY435" s="249" t="s">
        <v>127</v>
      </c>
    </row>
    <row r="436" s="2" customFormat="1" ht="16.5" customHeight="1">
      <c r="A436" s="39"/>
      <c r="B436" s="40"/>
      <c r="C436" s="261" t="s">
        <v>622</v>
      </c>
      <c r="D436" s="261" t="s">
        <v>259</v>
      </c>
      <c r="E436" s="262" t="s">
        <v>623</v>
      </c>
      <c r="F436" s="263" t="s">
        <v>624</v>
      </c>
      <c r="G436" s="264" t="s">
        <v>187</v>
      </c>
      <c r="H436" s="265">
        <v>16</v>
      </c>
      <c r="I436" s="266"/>
      <c r="J436" s="267">
        <f>ROUND(I436*H436,2)</f>
        <v>0</v>
      </c>
      <c r="K436" s="263" t="s">
        <v>133</v>
      </c>
      <c r="L436" s="268"/>
      <c r="M436" s="269" t="s">
        <v>1</v>
      </c>
      <c r="N436" s="270" t="s">
        <v>43</v>
      </c>
      <c r="O436" s="92"/>
      <c r="P436" s="228">
        <f>O436*H436</f>
        <v>0</v>
      </c>
      <c r="Q436" s="228">
        <v>0.00077999999999999999</v>
      </c>
      <c r="R436" s="228">
        <f>Q436*H436</f>
        <v>0.01248</v>
      </c>
      <c r="S436" s="228">
        <v>0</v>
      </c>
      <c r="T436" s="229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0" t="s">
        <v>625</v>
      </c>
      <c r="AT436" s="230" t="s">
        <v>259</v>
      </c>
      <c r="AU436" s="230" t="s">
        <v>88</v>
      </c>
      <c r="AY436" s="18" t="s">
        <v>127</v>
      </c>
      <c r="BE436" s="231">
        <f>IF(N436="základní",J436,0)</f>
        <v>0</v>
      </c>
      <c r="BF436" s="231">
        <f>IF(N436="snížená",J436,0)</f>
        <v>0</v>
      </c>
      <c r="BG436" s="231">
        <f>IF(N436="zákl. přenesená",J436,0)</f>
        <v>0</v>
      </c>
      <c r="BH436" s="231">
        <f>IF(N436="sníž. přenesená",J436,0)</f>
        <v>0</v>
      </c>
      <c r="BI436" s="231">
        <f>IF(N436="nulová",J436,0)</f>
        <v>0</v>
      </c>
      <c r="BJ436" s="18" t="s">
        <v>86</v>
      </c>
      <c r="BK436" s="231">
        <f>ROUND(I436*H436,2)</f>
        <v>0</v>
      </c>
      <c r="BL436" s="18" t="s">
        <v>540</v>
      </c>
      <c r="BM436" s="230" t="s">
        <v>626</v>
      </c>
    </row>
    <row r="437" s="2" customFormat="1">
      <c r="A437" s="39"/>
      <c r="B437" s="40"/>
      <c r="C437" s="41"/>
      <c r="D437" s="232" t="s">
        <v>136</v>
      </c>
      <c r="E437" s="41"/>
      <c r="F437" s="233" t="s">
        <v>624</v>
      </c>
      <c r="G437" s="41"/>
      <c r="H437" s="41"/>
      <c r="I437" s="234"/>
      <c r="J437" s="41"/>
      <c r="K437" s="41"/>
      <c r="L437" s="45"/>
      <c r="M437" s="235"/>
      <c r="N437" s="236"/>
      <c r="O437" s="92"/>
      <c r="P437" s="92"/>
      <c r="Q437" s="92"/>
      <c r="R437" s="92"/>
      <c r="S437" s="92"/>
      <c r="T437" s="93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136</v>
      </c>
      <c r="AU437" s="18" t="s">
        <v>88</v>
      </c>
    </row>
    <row r="438" s="13" customFormat="1">
      <c r="A438" s="13"/>
      <c r="B438" s="239"/>
      <c r="C438" s="240"/>
      <c r="D438" s="232" t="s">
        <v>140</v>
      </c>
      <c r="E438" s="241" t="s">
        <v>1</v>
      </c>
      <c r="F438" s="242" t="s">
        <v>627</v>
      </c>
      <c r="G438" s="240"/>
      <c r="H438" s="243">
        <v>16</v>
      </c>
      <c r="I438" s="244"/>
      <c r="J438" s="240"/>
      <c r="K438" s="240"/>
      <c r="L438" s="245"/>
      <c r="M438" s="292"/>
      <c r="N438" s="293"/>
      <c r="O438" s="293"/>
      <c r="P438" s="293"/>
      <c r="Q438" s="293"/>
      <c r="R438" s="293"/>
      <c r="S438" s="293"/>
      <c r="T438" s="294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9" t="s">
        <v>140</v>
      </c>
      <c r="AU438" s="249" t="s">
        <v>88</v>
      </c>
      <c r="AV438" s="13" t="s">
        <v>88</v>
      </c>
      <c r="AW438" s="13" t="s">
        <v>34</v>
      </c>
      <c r="AX438" s="13" t="s">
        <v>86</v>
      </c>
      <c r="AY438" s="249" t="s">
        <v>127</v>
      </c>
    </row>
    <row r="439" s="2" customFormat="1" ht="6.96" customHeight="1">
      <c r="A439" s="39"/>
      <c r="B439" s="67"/>
      <c r="C439" s="68"/>
      <c r="D439" s="68"/>
      <c r="E439" s="68"/>
      <c r="F439" s="68"/>
      <c r="G439" s="68"/>
      <c r="H439" s="68"/>
      <c r="I439" s="68"/>
      <c r="J439" s="68"/>
      <c r="K439" s="68"/>
      <c r="L439" s="45"/>
      <c r="M439" s="39"/>
      <c r="O439" s="39"/>
      <c r="P439" s="39"/>
      <c r="Q439" s="39"/>
      <c r="R439" s="39"/>
      <c r="S439" s="39"/>
      <c r="T439" s="39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</row>
  </sheetData>
  <sheetProtection sheet="1" autoFilter="0" formatColumns="0" formatRows="0" objects="1" scenarios="1" spinCount="100000" saltValue="80A8k5xktGqZNIGS4+/Lf2+qRZFm+LdbUwYp5TCgCE5kOY8xrhu9k84V/P5JeJDnqR/RjTL+3VeLZlYD16Wh3A==" hashValue="uKQ1HOwKSdvsCopbMZpDEQegYmmT86vOWLFCDtyXRA9fnvFHx6WAEbyUgyxQLY2jRmrpI5Tyrv4kOmn4K1C1Kg==" algorithmName="SHA-512" password="CC35"/>
  <autoFilter ref="C126:K438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hyperlinks>
    <hyperlink ref="F132" r:id="rId1" display="https://podminky.urs.cz/item/CS_URS_2024_01/112101102"/>
    <hyperlink ref="F136" r:id="rId2" display="https://podminky.urs.cz/item/CS_URS_2024_01/112251102"/>
    <hyperlink ref="F140" r:id="rId3" display="https://podminky.urs.cz/item/CS_URS_2024_01/113107142"/>
    <hyperlink ref="F144" r:id="rId4" display="https://podminky.urs.cz/item/CS_URS_2024_01/113107164"/>
    <hyperlink ref="F150" r:id="rId5" display="https://podminky.urs.cz/item/CS_URS_2024_01/113107165"/>
    <hyperlink ref="F154" r:id="rId6" display="https://podminky.urs.cz/item/CS_URS_2024_01/113107183"/>
    <hyperlink ref="F158" r:id="rId7" display="https://podminky.urs.cz/item/CS_URS_2024_01/113107332"/>
    <hyperlink ref="F162" r:id="rId8" display="https://podminky.urs.cz/item/CS_URS_2024_01/113202111"/>
    <hyperlink ref="F166" r:id="rId9" display="https://podminky.urs.cz/item/CS_URS_2024_01/122251105"/>
    <hyperlink ref="F172" r:id="rId10" display="https://podminky.urs.cz/item/CS_URS_2024_01/131251203"/>
    <hyperlink ref="F178" r:id="rId11" display="https://podminky.urs.cz/item/CS_URS_2024_01/132251101"/>
    <hyperlink ref="F182" r:id="rId12" display="https://podminky.urs.cz/item/CS_URS_2024_01/162201412"/>
    <hyperlink ref="F186" r:id="rId13" display="https://podminky.urs.cz/item/CS_URS_2024_01/162751117"/>
    <hyperlink ref="F196" r:id="rId14" display="https://podminky.urs.cz/item/CS_URS_2024_01/171201231"/>
    <hyperlink ref="F200" r:id="rId15" display="https://podminky.urs.cz/item/CS_URS_2024_01/171251201"/>
    <hyperlink ref="F204" r:id="rId16" display="https://podminky.urs.cz/item/CS_URS_2024_01/174151101"/>
    <hyperlink ref="F220" r:id="rId17" display="https://podminky.urs.cz/item/CS_URS_2024_01/175111101"/>
    <hyperlink ref="F229" r:id="rId18" display="https://podminky.urs.cz/item/CS_URS_2024_01/181411132"/>
    <hyperlink ref="F239" r:id="rId19" display="https://podminky.urs.cz/item/CS_URS_2024_01/181951112"/>
    <hyperlink ref="F243" r:id="rId20" display="https://podminky.urs.cz/item/CS_URS_2024_01/182311123"/>
    <hyperlink ref="F248" r:id="rId21" display="https://podminky.urs.cz/item/CS_URS_2024_01/211971121"/>
    <hyperlink ref="F255" r:id="rId22" display="https://podminky.urs.cz/item/CS_URS_2024_01/212752101"/>
    <hyperlink ref="F263" r:id="rId23" display="https://podminky.urs.cz/item/CS_URS_2024_01/451572111"/>
    <hyperlink ref="F268" r:id="rId24" display="https://podminky.urs.cz/item/CS_URS_2024_01/564861111"/>
    <hyperlink ref="F274" r:id="rId25" display="https://podminky.urs.cz/item/CS_URS_2024_01/564871111"/>
    <hyperlink ref="F278" r:id="rId26" display="https://podminky.urs.cz/item/CS_URS_2024_01/567114131"/>
    <hyperlink ref="F282" r:id="rId27" display="https://podminky.urs.cz/item/CS_URS_2024_01/567122114"/>
    <hyperlink ref="F286" r:id="rId28" display="https://podminky.urs.cz/item/CS_URS_2024_01/573191111"/>
    <hyperlink ref="F293" r:id="rId29" display="https://podminky.urs.cz/item/CS_URS_2024_01/591211111"/>
    <hyperlink ref="F304" r:id="rId30" display="https://podminky.urs.cz/item/CS_URS_2024_01/871313123"/>
    <hyperlink ref="F311" r:id="rId31" display="https://podminky.urs.cz/item/CS_URS_2024_01/877310310"/>
    <hyperlink ref="F317" r:id="rId32" display="https://podminky.urs.cz/item/CS_URS_2024_01/877310320"/>
    <hyperlink ref="F323" r:id="rId33" display="https://podminky.urs.cz/item/CS_URS_2024_01/895941342"/>
    <hyperlink ref="F329" r:id="rId34" display="https://podminky.urs.cz/item/CS_URS_2024_01/895941351"/>
    <hyperlink ref="F335" r:id="rId35" display="https://podminky.urs.cz/item/CS_URS_2024_01/895941361"/>
    <hyperlink ref="F341" r:id="rId36" display="https://podminky.urs.cz/item/CS_URS_2024_01/895941367"/>
    <hyperlink ref="F347" r:id="rId37" display="https://podminky.urs.cz/item/CS_URS_2024_01/899204112"/>
    <hyperlink ref="F355" r:id="rId38" display="https://podminky.urs.cz/item/CS_URS_2024_01/916131213"/>
    <hyperlink ref="F368" r:id="rId39" display="https://podminky.urs.cz/item/CS_URS_2024_01/916241213"/>
    <hyperlink ref="F375" r:id="rId40" display="https://podminky.urs.cz/item/CS_URS_2024_01/919732221"/>
    <hyperlink ref="F379" r:id="rId41" display="https://podminky.urs.cz/item/CS_URS_2024_01/919735113"/>
    <hyperlink ref="F384" r:id="rId42" display="https://podminky.urs.cz/item/CS_URS_2024_01/997211511"/>
    <hyperlink ref="F400" r:id="rId43" display="https://podminky.urs.cz/item/CS_URS_2024_01/997211519"/>
    <hyperlink ref="F404" r:id="rId44" display="https://podminky.urs.cz/item/CS_URS_2024_01/997221861"/>
    <hyperlink ref="F408" r:id="rId45" display="https://podminky.urs.cz/item/CS_URS_2024_01/997221873"/>
    <hyperlink ref="F412" r:id="rId46" display="https://podminky.urs.cz/item/CS_URS_2024_01/997221875"/>
    <hyperlink ref="F417" r:id="rId47" display="https://podminky.urs.cz/item/CS_URS_2024_01/998223011"/>
    <hyperlink ref="F422" r:id="rId48" display="https://podminky.urs.cz/item/CS_URS_2024_01/460161222"/>
    <hyperlink ref="F426" r:id="rId49" display="https://podminky.urs.cz/item/CS_URS_2024_01/460431232"/>
    <hyperlink ref="F430" r:id="rId50" display="https://podminky.urs.cz/item/CS_URS_2024_01/460661112"/>
    <hyperlink ref="F434" r:id="rId51" display="https://podminky.urs.cz/item/CS_URS_2024_01/46079111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hidden="1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Zámek Břeclav - revitalizece nemovité kulturní památky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628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92</v>
      </c>
      <c r="G11" s="39"/>
      <c r="H11" s="39"/>
      <c r="I11" s="141" t="s">
        <v>20</v>
      </c>
      <c r="J11" s="144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30. 7. 2024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29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ROUND((SUM(BE120:BE148)),  2)</f>
        <v>0</v>
      </c>
      <c r="G33" s="39"/>
      <c r="H33" s="39"/>
      <c r="I33" s="156">
        <v>0.20999999999999999</v>
      </c>
      <c r="J33" s="155">
        <f>ROUND(((SUM(BE120:BE148))*I33),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44</v>
      </c>
      <c r="F34" s="155">
        <f>ROUND((SUM(BF120:BF148)),  2)</f>
        <v>0</v>
      </c>
      <c r="G34" s="39"/>
      <c r="H34" s="39"/>
      <c r="I34" s="156">
        <v>0.12</v>
      </c>
      <c r="J34" s="155">
        <f>ROUND(((SUM(BF120:BF148))*I34),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ROUND((SUM(BG120:BG148)),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ROUND((SUM(BH120:BH148)),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ROUND((SUM(BI120:BI148)),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Zámek Břeclav - revitalizece nemovité kulturní památky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Břeclav</v>
      </c>
      <c r="G89" s="41"/>
      <c r="H89" s="41"/>
      <c r="I89" s="33" t="s">
        <v>24</v>
      </c>
      <c r="J89" s="80" t="str">
        <f>IF(J12="","",J12)</f>
        <v>30. 7. 2024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25.65" customHeight="1">
      <c r="A91" s="39"/>
      <c r="B91" s="40"/>
      <c r="C91" s="33" t="s">
        <v>26</v>
      </c>
      <c r="D91" s="41"/>
      <c r="E91" s="41"/>
      <c r="F91" s="28" t="str">
        <f>E15</f>
        <v>Město Břeclav</v>
      </c>
      <c r="G91" s="41"/>
      <c r="H91" s="41"/>
      <c r="I91" s="33" t="s">
        <v>32</v>
      </c>
      <c r="J91" s="37" t="str">
        <f>E21</f>
        <v>Projekce dopravních staveb,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Bořek Zvědělík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hidden="1" s="9" customFormat="1" ht="24.96" customHeight="1">
      <c r="A97" s="9"/>
      <c r="B97" s="180"/>
      <c r="C97" s="181"/>
      <c r="D97" s="182" t="s">
        <v>628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629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630</v>
      </c>
      <c r="E99" s="189"/>
      <c r="F99" s="189"/>
      <c r="G99" s="189"/>
      <c r="H99" s="189"/>
      <c r="I99" s="189"/>
      <c r="J99" s="190">
        <f>J135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631</v>
      </c>
      <c r="E100" s="189"/>
      <c r="F100" s="189"/>
      <c r="G100" s="189"/>
      <c r="H100" s="189"/>
      <c r="I100" s="189"/>
      <c r="J100" s="190">
        <f>J145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hidden="1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hidden="1"/>
    <row r="104" hidden="1"/>
    <row r="105" hidden="1"/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112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Zámek Břeclav - revitalizece nemovité kulturní památky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94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VRN - Vedlejší rozpočtové náklady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22</v>
      </c>
      <c r="D114" s="41"/>
      <c r="E114" s="41"/>
      <c r="F114" s="28" t="str">
        <f>F12</f>
        <v>Břeclav</v>
      </c>
      <c r="G114" s="41"/>
      <c r="H114" s="41"/>
      <c r="I114" s="33" t="s">
        <v>24</v>
      </c>
      <c r="J114" s="80" t="str">
        <f>IF(J12="","",J12)</f>
        <v>30. 7. 2024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5.65" customHeight="1">
      <c r="A116" s="39"/>
      <c r="B116" s="40"/>
      <c r="C116" s="33" t="s">
        <v>26</v>
      </c>
      <c r="D116" s="41"/>
      <c r="E116" s="41"/>
      <c r="F116" s="28" t="str">
        <f>E15</f>
        <v>Město Břeclav</v>
      </c>
      <c r="G116" s="41"/>
      <c r="H116" s="41"/>
      <c r="I116" s="33" t="s">
        <v>32</v>
      </c>
      <c r="J116" s="37" t="str">
        <f>E21</f>
        <v>Projekce dopravních staveb, s.r.o.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30</v>
      </c>
      <c r="D117" s="41"/>
      <c r="E117" s="41"/>
      <c r="F117" s="28" t="str">
        <f>IF(E18="","",E18)</f>
        <v>Vyplň údaj</v>
      </c>
      <c r="G117" s="41"/>
      <c r="H117" s="41"/>
      <c r="I117" s="33" t="s">
        <v>35</v>
      </c>
      <c r="J117" s="37" t="str">
        <f>E24</f>
        <v>Ing. Bořek Zvědělík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113</v>
      </c>
      <c r="D119" s="195" t="s">
        <v>63</v>
      </c>
      <c r="E119" s="195" t="s">
        <v>59</v>
      </c>
      <c r="F119" s="195" t="s">
        <v>60</v>
      </c>
      <c r="G119" s="195" t="s">
        <v>114</v>
      </c>
      <c r="H119" s="195" t="s">
        <v>115</v>
      </c>
      <c r="I119" s="195" t="s">
        <v>116</v>
      </c>
      <c r="J119" s="195" t="s">
        <v>98</v>
      </c>
      <c r="K119" s="196" t="s">
        <v>117</v>
      </c>
      <c r="L119" s="197"/>
      <c r="M119" s="101" t="s">
        <v>1</v>
      </c>
      <c r="N119" s="102" t="s">
        <v>42</v>
      </c>
      <c r="O119" s="102" t="s">
        <v>118</v>
      </c>
      <c r="P119" s="102" t="s">
        <v>119</v>
      </c>
      <c r="Q119" s="102" t="s">
        <v>120</v>
      </c>
      <c r="R119" s="102" t="s">
        <v>121</v>
      </c>
      <c r="S119" s="102" t="s">
        <v>122</v>
      </c>
      <c r="T119" s="103" t="s">
        <v>123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124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</f>
        <v>0</v>
      </c>
      <c r="Q120" s="105"/>
      <c r="R120" s="200">
        <f>R121</f>
        <v>0</v>
      </c>
      <c r="S120" s="105"/>
      <c r="T120" s="201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77</v>
      </c>
      <c r="AU120" s="18" t="s">
        <v>100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77</v>
      </c>
      <c r="E121" s="206" t="s">
        <v>89</v>
      </c>
      <c r="F121" s="206" t="s">
        <v>90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P122+P135+P145</f>
        <v>0</v>
      </c>
      <c r="Q121" s="211"/>
      <c r="R121" s="212">
        <f>R122+R135+R145</f>
        <v>0</v>
      </c>
      <c r="S121" s="211"/>
      <c r="T121" s="213">
        <f>T122+T135+T145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147</v>
      </c>
      <c r="AT121" s="215" t="s">
        <v>77</v>
      </c>
      <c r="AU121" s="215" t="s">
        <v>78</v>
      </c>
      <c r="AY121" s="214" t="s">
        <v>127</v>
      </c>
      <c r="BK121" s="216">
        <f>BK122+BK135+BK145</f>
        <v>0</v>
      </c>
    </row>
    <row r="122" s="12" customFormat="1" ht="22.8" customHeight="1">
      <c r="A122" s="12"/>
      <c r="B122" s="203"/>
      <c r="C122" s="204"/>
      <c r="D122" s="205" t="s">
        <v>77</v>
      </c>
      <c r="E122" s="217" t="s">
        <v>632</v>
      </c>
      <c r="F122" s="217" t="s">
        <v>633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SUM(P123:P134)</f>
        <v>0</v>
      </c>
      <c r="Q122" s="211"/>
      <c r="R122" s="212">
        <f>SUM(R123:R134)</f>
        <v>0</v>
      </c>
      <c r="S122" s="211"/>
      <c r="T122" s="213">
        <f>SUM(T123:T134)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147</v>
      </c>
      <c r="AT122" s="215" t="s">
        <v>77</v>
      </c>
      <c r="AU122" s="215" t="s">
        <v>86</v>
      </c>
      <c r="AY122" s="214" t="s">
        <v>127</v>
      </c>
      <c r="BK122" s="216">
        <f>SUM(BK123:BK134)</f>
        <v>0</v>
      </c>
    </row>
    <row r="123" s="2" customFormat="1" ht="16.5" customHeight="1">
      <c r="A123" s="39"/>
      <c r="B123" s="40"/>
      <c r="C123" s="219" t="s">
        <v>86</v>
      </c>
      <c r="D123" s="219" t="s">
        <v>129</v>
      </c>
      <c r="E123" s="220" t="s">
        <v>634</v>
      </c>
      <c r="F123" s="221" t="s">
        <v>635</v>
      </c>
      <c r="G123" s="222" t="s">
        <v>636</v>
      </c>
      <c r="H123" s="223">
        <v>1</v>
      </c>
      <c r="I123" s="224"/>
      <c r="J123" s="225">
        <f>ROUND(I123*H123,2)</f>
        <v>0</v>
      </c>
      <c r="K123" s="221" t="s">
        <v>637</v>
      </c>
      <c r="L123" s="45"/>
      <c r="M123" s="226" t="s">
        <v>1</v>
      </c>
      <c r="N123" s="227" t="s">
        <v>43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638</v>
      </c>
      <c r="AT123" s="230" t="s">
        <v>129</v>
      </c>
      <c r="AU123" s="230" t="s">
        <v>88</v>
      </c>
      <c r="AY123" s="18" t="s">
        <v>127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86</v>
      </c>
      <c r="BK123" s="231">
        <f>ROUND(I123*H123,2)</f>
        <v>0</v>
      </c>
      <c r="BL123" s="18" t="s">
        <v>638</v>
      </c>
      <c r="BM123" s="230" t="s">
        <v>639</v>
      </c>
    </row>
    <row r="124" s="2" customFormat="1">
      <c r="A124" s="39"/>
      <c r="B124" s="40"/>
      <c r="C124" s="41"/>
      <c r="D124" s="232" t="s">
        <v>136</v>
      </c>
      <c r="E124" s="41"/>
      <c r="F124" s="233" t="s">
        <v>635</v>
      </c>
      <c r="G124" s="41"/>
      <c r="H124" s="41"/>
      <c r="I124" s="234"/>
      <c r="J124" s="41"/>
      <c r="K124" s="41"/>
      <c r="L124" s="45"/>
      <c r="M124" s="235"/>
      <c r="N124" s="236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136</v>
      </c>
      <c r="AU124" s="18" t="s">
        <v>88</v>
      </c>
    </row>
    <row r="125" s="13" customFormat="1">
      <c r="A125" s="13"/>
      <c r="B125" s="239"/>
      <c r="C125" s="240"/>
      <c r="D125" s="232" t="s">
        <v>140</v>
      </c>
      <c r="E125" s="241" t="s">
        <v>1</v>
      </c>
      <c r="F125" s="242" t="s">
        <v>86</v>
      </c>
      <c r="G125" s="240"/>
      <c r="H125" s="243">
        <v>1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9" t="s">
        <v>140</v>
      </c>
      <c r="AU125" s="249" t="s">
        <v>88</v>
      </c>
      <c r="AV125" s="13" t="s">
        <v>88</v>
      </c>
      <c r="AW125" s="13" t="s">
        <v>34</v>
      </c>
      <c r="AX125" s="13" t="s">
        <v>86</v>
      </c>
      <c r="AY125" s="249" t="s">
        <v>127</v>
      </c>
    </row>
    <row r="126" s="2" customFormat="1" ht="16.5" customHeight="1">
      <c r="A126" s="39"/>
      <c r="B126" s="40"/>
      <c r="C126" s="219" t="s">
        <v>88</v>
      </c>
      <c r="D126" s="219" t="s">
        <v>129</v>
      </c>
      <c r="E126" s="220" t="s">
        <v>640</v>
      </c>
      <c r="F126" s="221" t="s">
        <v>641</v>
      </c>
      <c r="G126" s="222" t="s">
        <v>636</v>
      </c>
      <c r="H126" s="223">
        <v>1</v>
      </c>
      <c r="I126" s="224"/>
      <c r="J126" s="225">
        <f>ROUND(I126*H126,2)</f>
        <v>0</v>
      </c>
      <c r="K126" s="221" t="s">
        <v>637</v>
      </c>
      <c r="L126" s="45"/>
      <c r="M126" s="226" t="s">
        <v>1</v>
      </c>
      <c r="N126" s="227" t="s">
        <v>43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638</v>
      </c>
      <c r="AT126" s="230" t="s">
        <v>129</v>
      </c>
      <c r="AU126" s="230" t="s">
        <v>88</v>
      </c>
      <c r="AY126" s="18" t="s">
        <v>127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86</v>
      </c>
      <c r="BK126" s="231">
        <f>ROUND(I126*H126,2)</f>
        <v>0</v>
      </c>
      <c r="BL126" s="18" t="s">
        <v>638</v>
      </c>
      <c r="BM126" s="230" t="s">
        <v>642</v>
      </c>
    </row>
    <row r="127" s="2" customFormat="1">
      <c r="A127" s="39"/>
      <c r="B127" s="40"/>
      <c r="C127" s="41"/>
      <c r="D127" s="232" t="s">
        <v>136</v>
      </c>
      <c r="E127" s="41"/>
      <c r="F127" s="233" t="s">
        <v>641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136</v>
      </c>
      <c r="AU127" s="18" t="s">
        <v>88</v>
      </c>
    </row>
    <row r="128" s="13" customFormat="1">
      <c r="A128" s="13"/>
      <c r="B128" s="239"/>
      <c r="C128" s="240"/>
      <c r="D128" s="232" t="s">
        <v>140</v>
      </c>
      <c r="E128" s="241" t="s">
        <v>1</v>
      </c>
      <c r="F128" s="242" t="s">
        <v>643</v>
      </c>
      <c r="G128" s="240"/>
      <c r="H128" s="243">
        <v>1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140</v>
      </c>
      <c r="AU128" s="249" t="s">
        <v>88</v>
      </c>
      <c r="AV128" s="13" t="s">
        <v>88</v>
      </c>
      <c r="AW128" s="13" t="s">
        <v>34</v>
      </c>
      <c r="AX128" s="13" t="s">
        <v>86</v>
      </c>
      <c r="AY128" s="249" t="s">
        <v>127</v>
      </c>
    </row>
    <row r="129" s="2" customFormat="1" ht="16.5" customHeight="1">
      <c r="A129" s="39"/>
      <c r="B129" s="40"/>
      <c r="C129" s="219" t="s">
        <v>148</v>
      </c>
      <c r="D129" s="219" t="s">
        <v>129</v>
      </c>
      <c r="E129" s="220" t="s">
        <v>644</v>
      </c>
      <c r="F129" s="221" t="s">
        <v>645</v>
      </c>
      <c r="G129" s="222" t="s">
        <v>636</v>
      </c>
      <c r="H129" s="223">
        <v>1</v>
      </c>
      <c r="I129" s="224"/>
      <c r="J129" s="225">
        <f>ROUND(I129*H129,2)</f>
        <v>0</v>
      </c>
      <c r="K129" s="221" t="s">
        <v>637</v>
      </c>
      <c r="L129" s="45"/>
      <c r="M129" s="226" t="s">
        <v>1</v>
      </c>
      <c r="N129" s="227" t="s">
        <v>43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638</v>
      </c>
      <c r="AT129" s="230" t="s">
        <v>129</v>
      </c>
      <c r="AU129" s="230" t="s">
        <v>88</v>
      </c>
      <c r="AY129" s="18" t="s">
        <v>127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86</v>
      </c>
      <c r="BK129" s="231">
        <f>ROUND(I129*H129,2)</f>
        <v>0</v>
      </c>
      <c r="BL129" s="18" t="s">
        <v>638</v>
      </c>
      <c r="BM129" s="230" t="s">
        <v>646</v>
      </c>
    </row>
    <row r="130" s="2" customFormat="1">
      <c r="A130" s="39"/>
      <c r="B130" s="40"/>
      <c r="C130" s="41"/>
      <c r="D130" s="232" t="s">
        <v>136</v>
      </c>
      <c r="E130" s="41"/>
      <c r="F130" s="233" t="s">
        <v>645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136</v>
      </c>
      <c r="AU130" s="18" t="s">
        <v>88</v>
      </c>
    </row>
    <row r="131" s="13" customFormat="1">
      <c r="A131" s="13"/>
      <c r="B131" s="239"/>
      <c r="C131" s="240"/>
      <c r="D131" s="232" t="s">
        <v>140</v>
      </c>
      <c r="E131" s="241" t="s">
        <v>1</v>
      </c>
      <c r="F131" s="242" t="s">
        <v>647</v>
      </c>
      <c r="G131" s="240"/>
      <c r="H131" s="243">
        <v>1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140</v>
      </c>
      <c r="AU131" s="249" t="s">
        <v>88</v>
      </c>
      <c r="AV131" s="13" t="s">
        <v>88</v>
      </c>
      <c r="AW131" s="13" t="s">
        <v>34</v>
      </c>
      <c r="AX131" s="13" t="s">
        <v>86</v>
      </c>
      <c r="AY131" s="249" t="s">
        <v>127</v>
      </c>
    </row>
    <row r="132" s="2" customFormat="1" ht="16.5" customHeight="1">
      <c r="A132" s="39"/>
      <c r="B132" s="40"/>
      <c r="C132" s="219" t="s">
        <v>134</v>
      </c>
      <c r="D132" s="219" t="s">
        <v>129</v>
      </c>
      <c r="E132" s="220" t="s">
        <v>648</v>
      </c>
      <c r="F132" s="221" t="s">
        <v>649</v>
      </c>
      <c r="G132" s="222" t="s">
        <v>636</v>
      </c>
      <c r="H132" s="223">
        <v>1</v>
      </c>
      <c r="I132" s="224"/>
      <c r="J132" s="225">
        <f>ROUND(I132*H132,2)</f>
        <v>0</v>
      </c>
      <c r="K132" s="221" t="s">
        <v>637</v>
      </c>
      <c r="L132" s="45"/>
      <c r="M132" s="226" t="s">
        <v>1</v>
      </c>
      <c r="N132" s="227" t="s">
        <v>43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638</v>
      </c>
      <c r="AT132" s="230" t="s">
        <v>129</v>
      </c>
      <c r="AU132" s="230" t="s">
        <v>88</v>
      </c>
      <c r="AY132" s="18" t="s">
        <v>127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86</v>
      </c>
      <c r="BK132" s="231">
        <f>ROUND(I132*H132,2)</f>
        <v>0</v>
      </c>
      <c r="BL132" s="18" t="s">
        <v>638</v>
      </c>
      <c r="BM132" s="230" t="s">
        <v>650</v>
      </c>
    </row>
    <row r="133" s="2" customFormat="1">
      <c r="A133" s="39"/>
      <c r="B133" s="40"/>
      <c r="C133" s="41"/>
      <c r="D133" s="232" t="s">
        <v>136</v>
      </c>
      <c r="E133" s="41"/>
      <c r="F133" s="233" t="s">
        <v>649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136</v>
      </c>
      <c r="AU133" s="18" t="s">
        <v>88</v>
      </c>
    </row>
    <row r="134" s="13" customFormat="1">
      <c r="A134" s="13"/>
      <c r="B134" s="239"/>
      <c r="C134" s="240"/>
      <c r="D134" s="232" t="s">
        <v>140</v>
      </c>
      <c r="E134" s="241" t="s">
        <v>1</v>
      </c>
      <c r="F134" s="242" t="s">
        <v>651</v>
      </c>
      <c r="G134" s="240"/>
      <c r="H134" s="243">
        <v>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140</v>
      </c>
      <c r="AU134" s="249" t="s">
        <v>88</v>
      </c>
      <c r="AV134" s="13" t="s">
        <v>88</v>
      </c>
      <c r="AW134" s="13" t="s">
        <v>34</v>
      </c>
      <c r="AX134" s="13" t="s">
        <v>86</v>
      </c>
      <c r="AY134" s="249" t="s">
        <v>127</v>
      </c>
    </row>
    <row r="135" s="12" customFormat="1" ht="22.8" customHeight="1">
      <c r="A135" s="12"/>
      <c r="B135" s="203"/>
      <c r="C135" s="204"/>
      <c r="D135" s="205" t="s">
        <v>77</v>
      </c>
      <c r="E135" s="217" t="s">
        <v>652</v>
      </c>
      <c r="F135" s="217" t="s">
        <v>653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SUM(P136:P144)</f>
        <v>0</v>
      </c>
      <c r="Q135" s="211"/>
      <c r="R135" s="212">
        <f>SUM(R136:R144)</f>
        <v>0</v>
      </c>
      <c r="S135" s="211"/>
      <c r="T135" s="213">
        <f>SUM(T136:T144)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147</v>
      </c>
      <c r="AT135" s="215" t="s">
        <v>77</v>
      </c>
      <c r="AU135" s="215" t="s">
        <v>86</v>
      </c>
      <c r="AY135" s="214" t="s">
        <v>127</v>
      </c>
      <c r="BK135" s="216">
        <f>SUM(BK136:BK144)</f>
        <v>0</v>
      </c>
    </row>
    <row r="136" s="2" customFormat="1" ht="16.5" customHeight="1">
      <c r="A136" s="39"/>
      <c r="B136" s="40"/>
      <c r="C136" s="219" t="s">
        <v>147</v>
      </c>
      <c r="D136" s="219" t="s">
        <v>129</v>
      </c>
      <c r="E136" s="220" t="s">
        <v>654</v>
      </c>
      <c r="F136" s="221" t="s">
        <v>655</v>
      </c>
      <c r="G136" s="222" t="s">
        <v>636</v>
      </c>
      <c r="H136" s="223">
        <v>1</v>
      </c>
      <c r="I136" s="224"/>
      <c r="J136" s="225">
        <f>ROUND(I136*H136,2)</f>
        <v>0</v>
      </c>
      <c r="K136" s="221" t="s">
        <v>637</v>
      </c>
      <c r="L136" s="45"/>
      <c r="M136" s="226" t="s">
        <v>1</v>
      </c>
      <c r="N136" s="227" t="s">
        <v>43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638</v>
      </c>
      <c r="AT136" s="230" t="s">
        <v>129</v>
      </c>
      <c r="AU136" s="230" t="s">
        <v>88</v>
      </c>
      <c r="AY136" s="18" t="s">
        <v>127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86</v>
      </c>
      <c r="BK136" s="231">
        <f>ROUND(I136*H136,2)</f>
        <v>0</v>
      </c>
      <c r="BL136" s="18" t="s">
        <v>638</v>
      </c>
      <c r="BM136" s="230" t="s">
        <v>656</v>
      </c>
    </row>
    <row r="137" s="2" customFormat="1">
      <c r="A137" s="39"/>
      <c r="B137" s="40"/>
      <c r="C137" s="41"/>
      <c r="D137" s="232" t="s">
        <v>136</v>
      </c>
      <c r="E137" s="41"/>
      <c r="F137" s="233" t="s">
        <v>655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136</v>
      </c>
      <c r="AU137" s="18" t="s">
        <v>88</v>
      </c>
    </row>
    <row r="138" s="13" customFormat="1">
      <c r="A138" s="13"/>
      <c r="B138" s="239"/>
      <c r="C138" s="240"/>
      <c r="D138" s="232" t="s">
        <v>140</v>
      </c>
      <c r="E138" s="241" t="s">
        <v>1</v>
      </c>
      <c r="F138" s="242" t="s">
        <v>657</v>
      </c>
      <c r="G138" s="240"/>
      <c r="H138" s="243">
        <v>1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140</v>
      </c>
      <c r="AU138" s="249" t="s">
        <v>88</v>
      </c>
      <c r="AV138" s="13" t="s">
        <v>88</v>
      </c>
      <c r="AW138" s="13" t="s">
        <v>34</v>
      </c>
      <c r="AX138" s="13" t="s">
        <v>86</v>
      </c>
      <c r="AY138" s="249" t="s">
        <v>127</v>
      </c>
    </row>
    <row r="139" s="2" customFormat="1" ht="16.5" customHeight="1">
      <c r="A139" s="39"/>
      <c r="B139" s="40"/>
      <c r="C139" s="219" t="s">
        <v>170</v>
      </c>
      <c r="D139" s="219" t="s">
        <v>129</v>
      </c>
      <c r="E139" s="220" t="s">
        <v>658</v>
      </c>
      <c r="F139" s="221" t="s">
        <v>659</v>
      </c>
      <c r="G139" s="222" t="s">
        <v>636</v>
      </c>
      <c r="H139" s="223">
        <v>1</v>
      </c>
      <c r="I139" s="224"/>
      <c r="J139" s="225">
        <f>ROUND(I139*H139,2)</f>
        <v>0</v>
      </c>
      <c r="K139" s="221" t="s">
        <v>637</v>
      </c>
      <c r="L139" s="45"/>
      <c r="M139" s="226" t="s">
        <v>1</v>
      </c>
      <c r="N139" s="227" t="s">
        <v>43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638</v>
      </c>
      <c r="AT139" s="230" t="s">
        <v>129</v>
      </c>
      <c r="AU139" s="230" t="s">
        <v>88</v>
      </c>
      <c r="AY139" s="18" t="s">
        <v>127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86</v>
      </c>
      <c r="BK139" s="231">
        <f>ROUND(I139*H139,2)</f>
        <v>0</v>
      </c>
      <c r="BL139" s="18" t="s">
        <v>638</v>
      </c>
      <c r="BM139" s="230" t="s">
        <v>660</v>
      </c>
    </row>
    <row r="140" s="2" customFormat="1">
      <c r="A140" s="39"/>
      <c r="B140" s="40"/>
      <c r="C140" s="41"/>
      <c r="D140" s="232" t="s">
        <v>136</v>
      </c>
      <c r="E140" s="41"/>
      <c r="F140" s="233" t="s">
        <v>659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136</v>
      </c>
      <c r="AU140" s="18" t="s">
        <v>88</v>
      </c>
    </row>
    <row r="141" s="13" customFormat="1">
      <c r="A141" s="13"/>
      <c r="B141" s="239"/>
      <c r="C141" s="240"/>
      <c r="D141" s="232" t="s">
        <v>140</v>
      </c>
      <c r="E141" s="241" t="s">
        <v>1</v>
      </c>
      <c r="F141" s="242" t="s">
        <v>661</v>
      </c>
      <c r="G141" s="240"/>
      <c r="H141" s="243">
        <v>1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140</v>
      </c>
      <c r="AU141" s="249" t="s">
        <v>88</v>
      </c>
      <c r="AV141" s="13" t="s">
        <v>88</v>
      </c>
      <c r="AW141" s="13" t="s">
        <v>34</v>
      </c>
      <c r="AX141" s="13" t="s">
        <v>86</v>
      </c>
      <c r="AY141" s="249" t="s">
        <v>127</v>
      </c>
    </row>
    <row r="142" s="2" customFormat="1" ht="16.5" customHeight="1">
      <c r="A142" s="39"/>
      <c r="B142" s="40"/>
      <c r="C142" s="219" t="s">
        <v>177</v>
      </c>
      <c r="D142" s="219" t="s">
        <v>129</v>
      </c>
      <c r="E142" s="220" t="s">
        <v>662</v>
      </c>
      <c r="F142" s="221" t="s">
        <v>663</v>
      </c>
      <c r="G142" s="222" t="s">
        <v>636</v>
      </c>
      <c r="H142" s="223">
        <v>1</v>
      </c>
      <c r="I142" s="224"/>
      <c r="J142" s="225">
        <f>ROUND(I142*H142,2)</f>
        <v>0</v>
      </c>
      <c r="K142" s="221" t="s">
        <v>637</v>
      </c>
      <c r="L142" s="45"/>
      <c r="M142" s="226" t="s">
        <v>1</v>
      </c>
      <c r="N142" s="227" t="s">
        <v>43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638</v>
      </c>
      <c r="AT142" s="230" t="s">
        <v>129</v>
      </c>
      <c r="AU142" s="230" t="s">
        <v>88</v>
      </c>
      <c r="AY142" s="18" t="s">
        <v>127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86</v>
      </c>
      <c r="BK142" s="231">
        <f>ROUND(I142*H142,2)</f>
        <v>0</v>
      </c>
      <c r="BL142" s="18" t="s">
        <v>638</v>
      </c>
      <c r="BM142" s="230" t="s">
        <v>664</v>
      </c>
    </row>
    <row r="143" s="2" customFormat="1">
      <c r="A143" s="39"/>
      <c r="B143" s="40"/>
      <c r="C143" s="41"/>
      <c r="D143" s="232" t="s">
        <v>136</v>
      </c>
      <c r="E143" s="41"/>
      <c r="F143" s="233" t="s">
        <v>663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136</v>
      </c>
      <c r="AU143" s="18" t="s">
        <v>88</v>
      </c>
    </row>
    <row r="144" s="13" customFormat="1">
      <c r="A144" s="13"/>
      <c r="B144" s="239"/>
      <c r="C144" s="240"/>
      <c r="D144" s="232" t="s">
        <v>140</v>
      </c>
      <c r="E144" s="241" t="s">
        <v>1</v>
      </c>
      <c r="F144" s="242" t="s">
        <v>86</v>
      </c>
      <c r="G144" s="240"/>
      <c r="H144" s="243">
        <v>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140</v>
      </c>
      <c r="AU144" s="249" t="s">
        <v>88</v>
      </c>
      <c r="AV144" s="13" t="s">
        <v>88</v>
      </c>
      <c r="AW144" s="13" t="s">
        <v>34</v>
      </c>
      <c r="AX144" s="13" t="s">
        <v>86</v>
      </c>
      <c r="AY144" s="249" t="s">
        <v>127</v>
      </c>
    </row>
    <row r="145" s="12" customFormat="1" ht="22.8" customHeight="1">
      <c r="A145" s="12"/>
      <c r="B145" s="203"/>
      <c r="C145" s="204"/>
      <c r="D145" s="205" t="s">
        <v>77</v>
      </c>
      <c r="E145" s="217" t="s">
        <v>665</v>
      </c>
      <c r="F145" s="217" t="s">
        <v>666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f>SUM(P146:P148)</f>
        <v>0</v>
      </c>
      <c r="Q145" s="211"/>
      <c r="R145" s="212">
        <f>SUM(R146:R148)</f>
        <v>0</v>
      </c>
      <c r="S145" s="211"/>
      <c r="T145" s="213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147</v>
      </c>
      <c r="AT145" s="215" t="s">
        <v>77</v>
      </c>
      <c r="AU145" s="215" t="s">
        <v>86</v>
      </c>
      <c r="AY145" s="214" t="s">
        <v>127</v>
      </c>
      <c r="BK145" s="216">
        <f>SUM(BK146:BK148)</f>
        <v>0</v>
      </c>
    </row>
    <row r="146" s="2" customFormat="1" ht="16.5" customHeight="1">
      <c r="A146" s="39"/>
      <c r="B146" s="40"/>
      <c r="C146" s="219" t="s">
        <v>184</v>
      </c>
      <c r="D146" s="219" t="s">
        <v>129</v>
      </c>
      <c r="E146" s="220" t="s">
        <v>667</v>
      </c>
      <c r="F146" s="221" t="s">
        <v>668</v>
      </c>
      <c r="G146" s="222" t="s">
        <v>636</v>
      </c>
      <c r="H146" s="223">
        <v>2</v>
      </c>
      <c r="I146" s="224"/>
      <c r="J146" s="225">
        <f>ROUND(I146*H146,2)</f>
        <v>0</v>
      </c>
      <c r="K146" s="221" t="s">
        <v>637</v>
      </c>
      <c r="L146" s="45"/>
      <c r="M146" s="226" t="s">
        <v>1</v>
      </c>
      <c r="N146" s="227" t="s">
        <v>43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638</v>
      </c>
      <c r="AT146" s="230" t="s">
        <v>129</v>
      </c>
      <c r="AU146" s="230" t="s">
        <v>88</v>
      </c>
      <c r="AY146" s="18" t="s">
        <v>127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86</v>
      </c>
      <c r="BK146" s="231">
        <f>ROUND(I146*H146,2)</f>
        <v>0</v>
      </c>
      <c r="BL146" s="18" t="s">
        <v>638</v>
      </c>
      <c r="BM146" s="230" t="s">
        <v>669</v>
      </c>
    </row>
    <row r="147" s="2" customFormat="1">
      <c r="A147" s="39"/>
      <c r="B147" s="40"/>
      <c r="C147" s="41"/>
      <c r="D147" s="232" t="s">
        <v>136</v>
      </c>
      <c r="E147" s="41"/>
      <c r="F147" s="233" t="s">
        <v>668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136</v>
      </c>
      <c r="AU147" s="18" t="s">
        <v>88</v>
      </c>
    </row>
    <row r="148" s="13" customFormat="1">
      <c r="A148" s="13"/>
      <c r="B148" s="239"/>
      <c r="C148" s="240"/>
      <c r="D148" s="232" t="s">
        <v>140</v>
      </c>
      <c r="E148" s="241" t="s">
        <v>1</v>
      </c>
      <c r="F148" s="242" t="s">
        <v>88</v>
      </c>
      <c r="G148" s="240"/>
      <c r="H148" s="243">
        <v>2</v>
      </c>
      <c r="I148" s="244"/>
      <c r="J148" s="240"/>
      <c r="K148" s="240"/>
      <c r="L148" s="245"/>
      <c r="M148" s="292"/>
      <c r="N148" s="293"/>
      <c r="O148" s="293"/>
      <c r="P148" s="293"/>
      <c r="Q148" s="293"/>
      <c r="R148" s="293"/>
      <c r="S148" s="293"/>
      <c r="T148" s="29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140</v>
      </c>
      <c r="AU148" s="249" t="s">
        <v>88</v>
      </c>
      <c r="AV148" s="13" t="s">
        <v>88</v>
      </c>
      <c r="AW148" s="13" t="s">
        <v>34</v>
      </c>
      <c r="AX148" s="13" t="s">
        <v>86</v>
      </c>
      <c r="AY148" s="249" t="s">
        <v>127</v>
      </c>
    </row>
    <row r="149" s="2" customFormat="1" ht="6.96" customHeight="1">
      <c r="A149" s="39"/>
      <c r="B149" s="67"/>
      <c r="C149" s="68"/>
      <c r="D149" s="68"/>
      <c r="E149" s="68"/>
      <c r="F149" s="68"/>
      <c r="G149" s="68"/>
      <c r="H149" s="68"/>
      <c r="I149" s="68"/>
      <c r="J149" s="68"/>
      <c r="K149" s="68"/>
      <c r="L149" s="45"/>
      <c r="M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</sheetData>
  <sheetProtection sheet="1" autoFilter="0" formatColumns="0" formatRows="0" objects="1" scenarios="1" spinCount="100000" saltValue="leBmy+z0BlUo8naxbYXr/qBT1hOReUxuaBMag8s6JZ6cy9zDYQJjttdKfoBa+j7ZULxisBwd3MtPjuXyNNnYaQ==" hashValue="1aacez/9HifNf1ArR1e4bYAlCWZ/WvUdQ/xl2YpFzhikhif1/3bP1Vy/ZMAZoa4AksK1Di1k14XGPVsCi/AygQ==" algorithmName="SHA-512" password="CC35"/>
  <autoFilter ref="C119:K14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PC_BOREK\Borek</dc:creator>
  <cp:lastModifiedBy>PC_BOREK\Borek</cp:lastModifiedBy>
  <dcterms:created xsi:type="dcterms:W3CDTF">2024-07-30T12:10:50Z</dcterms:created>
  <dcterms:modified xsi:type="dcterms:W3CDTF">2024-07-30T12:10:54Z</dcterms:modified>
</cp:coreProperties>
</file>