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ajka\Desktop\Prajka - rozpočty\JÁ\Fojtách\SOU Sovadinova\2023\"/>
    </mc:Choice>
  </mc:AlternateContent>
  <bookViews>
    <workbookView xWindow="0" yWindow="0" windowWidth="0" windowHeight="0"/>
  </bookViews>
  <sheets>
    <sheet name="Rekapitulace stavby" sheetId="1" r:id="rId1"/>
    <sheet name="SO 01 - Architektonicko s..." sheetId="2" r:id="rId2"/>
    <sheet name="SO 02 - Elektroinstalace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Architektonicko s...'!$C$129:$K$285</definedName>
    <definedName name="_xlnm.Print_Area" localSheetId="1">'SO 01 - Architektonicko s...'!$C$117:$K$285</definedName>
    <definedName name="_xlnm.Print_Titles" localSheetId="1">'SO 01 - Architektonicko s...'!$129:$129</definedName>
    <definedName name="_xlnm._FilterDatabase" localSheetId="2" hidden="1">'SO 02 - Elektroinstalace ...'!$C$117:$K$121</definedName>
    <definedName name="_xlnm.Print_Area" localSheetId="2">'SO 02 - Elektroinstalace ...'!$C$105:$K$121</definedName>
    <definedName name="_xlnm.Print_Titles" localSheetId="2">'SO 02 - Elektroinstalace ...'!$117:$117</definedName>
  </definedNames>
  <calcPr/>
</workbook>
</file>

<file path=xl/calcChain.xml><?xml version="1.0" encoding="utf-8"?>
<calcChain xmlns="http://schemas.openxmlformats.org/spreadsheetml/2006/main">
  <c i="3" l="1" r="P120"/>
  <c r="P119"/>
  <c r="P118"/>
  <c i="1" r="AU96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2" r="J37"/>
  <c r="J36"/>
  <c i="1" r="AY95"/>
  <c i="2" r="J35"/>
  <c i="1" r="AX95"/>
  <c i="2" r="BI284"/>
  <c r="BH284"/>
  <c r="BG284"/>
  <c r="BF284"/>
  <c r="T284"/>
  <c r="T283"/>
  <c r="R284"/>
  <c r="R283"/>
  <c r="P284"/>
  <c r="P283"/>
  <c r="BI281"/>
  <c r="BH281"/>
  <c r="BG281"/>
  <c r="BF281"/>
  <c r="T281"/>
  <c r="T280"/>
  <c r="T279"/>
  <c r="R281"/>
  <c r="R280"/>
  <c r="R279"/>
  <c r="P281"/>
  <c r="P280"/>
  <c r="BI276"/>
  <c r="BH276"/>
  <c r="BG276"/>
  <c r="BF276"/>
  <c r="T276"/>
  <c r="T275"/>
  <c r="R276"/>
  <c r="R275"/>
  <c r="P276"/>
  <c r="P275"/>
  <c r="BI270"/>
  <c r="BH270"/>
  <c r="BG270"/>
  <c r="BF270"/>
  <c r="T270"/>
  <c r="T269"/>
  <c r="R270"/>
  <c r="R269"/>
  <c r="P270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124"/>
  <c r="E7"/>
  <c r="E85"/>
  <c i="1" r="L90"/>
  <c r="AM90"/>
  <c r="AM89"/>
  <c r="L89"/>
  <c r="AM87"/>
  <c r="L87"/>
  <c r="L85"/>
  <c r="L84"/>
  <c i="2" r="J284"/>
  <c r="J267"/>
  <c r="BK258"/>
  <c r="J253"/>
  <c r="J239"/>
  <c r="BK231"/>
  <c r="BK222"/>
  <c r="BK210"/>
  <c r="J201"/>
  <c r="BK190"/>
  <c r="BK176"/>
  <c r="J169"/>
  <c r="J265"/>
  <c r="BK260"/>
  <c r="J241"/>
  <c r="BK217"/>
  <c r="BK192"/>
  <c r="J171"/>
  <c r="J163"/>
  <c r="BK146"/>
  <c i="1" r="AS94"/>
  <c i="2" r="BK201"/>
  <c r="J181"/>
  <c r="J158"/>
  <c r="J146"/>
  <c r="J138"/>
  <c r="J276"/>
  <c r="J251"/>
  <c r="J237"/>
  <c r="BK228"/>
  <c r="J204"/>
  <c r="BK184"/>
  <c r="BK174"/>
  <c r="BK165"/>
  <c i="3" r="BK121"/>
  <c r="F35"/>
  <c i="1" r="BB96"/>
  <c i="3" r="F34"/>
  <c i="1" r="BA96"/>
  <c i="2" r="J281"/>
  <c r="BK270"/>
  <c r="BK265"/>
  <c r="BK256"/>
  <c r="J244"/>
  <c r="BK242"/>
  <c r="BK241"/>
  <c r="BK235"/>
  <c r="J225"/>
  <c r="BK213"/>
  <c r="J205"/>
  <c r="BK198"/>
  <c r="J184"/>
  <c r="J174"/>
  <c r="J149"/>
  <c r="BK262"/>
  <c r="BK251"/>
  <c r="BK244"/>
  <c r="BK225"/>
  <c r="J210"/>
  <c r="J190"/>
  <c r="BK181"/>
  <c r="J165"/>
  <c r="BK158"/>
  <c r="J144"/>
  <c r="J133"/>
  <c r="BK281"/>
  <c r="J262"/>
  <c r="J256"/>
  <c r="BK239"/>
  <c r="J228"/>
  <c r="J215"/>
  <c r="BK204"/>
  <c r="J187"/>
  <c r="J179"/>
  <c r="BK163"/>
  <c r="BK153"/>
  <c r="BK144"/>
  <c r="J135"/>
  <c r="J270"/>
  <c r="BK253"/>
  <c r="J246"/>
  <c r="J235"/>
  <c r="BK215"/>
  <c r="J198"/>
  <c r="BK179"/>
  <c r="BK171"/>
  <c r="J156"/>
  <c i="3" r="J121"/>
  <c r="F36"/>
  <c i="1" r="BC96"/>
  <c i="2" r="BK138"/>
  <c r="BK249"/>
  <c r="BK246"/>
  <c r="J224"/>
  <c r="J213"/>
  <c r="BK195"/>
  <c r="BK187"/>
  <c r="BK169"/>
  <c r="BK156"/>
  <c r="J153"/>
  <c r="J140"/>
  <c r="BK284"/>
  <c r="BK276"/>
  <c r="J260"/>
  <c r="J249"/>
  <c r="BK237"/>
  <c r="BK224"/>
  <c r="J217"/>
  <c r="BK205"/>
  <c r="J192"/>
  <c r="J167"/>
  <c r="BK161"/>
  <c r="BK149"/>
  <c r="BK140"/>
  <c r="BK133"/>
  <c r="BK267"/>
  <c r="J258"/>
  <c r="J242"/>
  <c r="J231"/>
  <c r="J222"/>
  <c r="J195"/>
  <c r="J176"/>
  <c r="BK167"/>
  <c r="J161"/>
  <c r="BK135"/>
  <c i="3" r="F37"/>
  <c i="2" l="1" r="P279"/>
  <c r="R132"/>
  <c r="R143"/>
  <c r="BK152"/>
  <c r="J152"/>
  <c r="J101"/>
  <c r="T152"/>
  <c r="BK170"/>
  <c r="J170"/>
  <c r="J103"/>
  <c r="T170"/>
  <c r="BK227"/>
  <c r="J227"/>
  <c r="J105"/>
  <c r="T227"/>
  <c r="P132"/>
  <c r="BK143"/>
  <c r="J143"/>
  <c r="J99"/>
  <c r="T143"/>
  <c r="P152"/>
  <c r="BK160"/>
  <c r="J160"/>
  <c r="J102"/>
  <c r="T160"/>
  <c r="R170"/>
  <c r="P203"/>
  <c r="T203"/>
  <c r="P227"/>
  <c r="BK132"/>
  <c r="J132"/>
  <c r="J98"/>
  <c r="T132"/>
  <c r="T131"/>
  <c r="P143"/>
  <c r="R152"/>
  <c r="P160"/>
  <c r="R160"/>
  <c r="P170"/>
  <c r="BK203"/>
  <c r="J203"/>
  <c r="J104"/>
  <c r="R203"/>
  <c r="R227"/>
  <c r="BK283"/>
  <c r="J283"/>
  <c r="J110"/>
  <c r="BK269"/>
  <c r="J269"/>
  <c r="J106"/>
  <c r="BK275"/>
  <c r="J275"/>
  <c r="J107"/>
  <c r="BK280"/>
  <c r="J280"/>
  <c r="J109"/>
  <c i="3" r="BK120"/>
  <c r="BK119"/>
  <c r="J119"/>
  <c r="J97"/>
  <c r="J89"/>
  <c r="E85"/>
  <c r="F92"/>
  <c r="BE121"/>
  <c i="1" r="BD96"/>
  <c i="2" r="E120"/>
  <c r="BE138"/>
  <c r="BE140"/>
  <c r="BE146"/>
  <c r="BE161"/>
  <c r="BE169"/>
  <c r="BE190"/>
  <c r="BE204"/>
  <c r="BE222"/>
  <c r="BE224"/>
  <c r="BE239"/>
  <c r="BE246"/>
  <c r="BE249"/>
  <c r="BE258"/>
  <c r="BE265"/>
  <c r="BE270"/>
  <c r="BE276"/>
  <c r="J89"/>
  <c r="F127"/>
  <c r="BE158"/>
  <c r="BE167"/>
  <c r="BE171"/>
  <c r="BE181"/>
  <c r="BE187"/>
  <c r="BE192"/>
  <c r="BE195"/>
  <c r="BE205"/>
  <c r="BE210"/>
  <c r="BE217"/>
  <c r="BE225"/>
  <c r="BE231"/>
  <c r="BE242"/>
  <c r="BE251"/>
  <c r="BE267"/>
  <c r="BE133"/>
  <c r="BE135"/>
  <c r="BE149"/>
  <c r="BE165"/>
  <c r="BE174"/>
  <c r="BE176"/>
  <c r="BE213"/>
  <c r="BE228"/>
  <c r="BE235"/>
  <c r="BE237"/>
  <c r="BE241"/>
  <c r="BE256"/>
  <c r="BE144"/>
  <c r="BE153"/>
  <c r="BE156"/>
  <c r="BE163"/>
  <c r="BE179"/>
  <c r="BE184"/>
  <c r="BE198"/>
  <c r="BE201"/>
  <c r="BE215"/>
  <c r="BE244"/>
  <c r="BE253"/>
  <c r="BE260"/>
  <c r="BE262"/>
  <c r="BE281"/>
  <c r="BE284"/>
  <c r="F34"/>
  <c i="1" r="BA95"/>
  <c r="BA94"/>
  <c r="AW94"/>
  <c r="AK30"/>
  <c i="3" r="J34"/>
  <c i="1" r="AW96"/>
  <c i="2" r="F35"/>
  <c i="1" r="BB95"/>
  <c r="BB94"/>
  <c r="W31"/>
  <c i="3" r="J33"/>
  <c i="1" r="AV96"/>
  <c i="2" r="F37"/>
  <c i="1" r="BD95"/>
  <c r="BD94"/>
  <c r="W33"/>
  <c i="2" r="J34"/>
  <c i="1" r="AW95"/>
  <c i="2" r="F36"/>
  <c i="1" r="BC95"/>
  <c r="BC94"/>
  <c r="AY94"/>
  <c i="2" l="1" r="P131"/>
  <c r="T151"/>
  <c r="R151"/>
  <c r="T130"/>
  <c r="P151"/>
  <c r="R131"/>
  <c r="R130"/>
  <c r="BK279"/>
  <c r="J279"/>
  <c r="J108"/>
  <c i="3" r="BK118"/>
  <c r="J118"/>
  <c r="J96"/>
  <c r="J120"/>
  <c r="J98"/>
  <c i="2" r="BK131"/>
  <c r="J131"/>
  <c r="J97"/>
  <c r="BK151"/>
  <c r="J151"/>
  <c r="J100"/>
  <c i="1" r="AX94"/>
  <c r="W32"/>
  <c i="3" r="F33"/>
  <c i="1" r="AZ96"/>
  <c r="W30"/>
  <c r="AT96"/>
  <c i="2" r="J33"/>
  <c i="1" r="AV95"/>
  <c r="AT95"/>
  <c i="2" r="F33"/>
  <c i="1" r="AZ95"/>
  <c i="2" l="1" r="P130"/>
  <c i="1" r="AU95"/>
  <c i="2" r="BK130"/>
  <c r="J130"/>
  <c r="J96"/>
  <c i="1" r="AU94"/>
  <c i="3" r="J30"/>
  <c i="1" r="AG96"/>
  <c r="AZ94"/>
  <c r="W29"/>
  <c i="3" l="1" r="J39"/>
  <c i="1" r="AN96"/>
  <c i="2"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<sst xmlns="http://schemas.openxmlformats.org/spreadsheetml/2006/main">
  <si>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</si>
  <si>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</si>
  <si>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</si>
  <si>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</si>
  <si>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</si>
  <si>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{e49c5c63-f1d5-4789-bb08-72b6e196bc2a}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</si>
  <si>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</si>
  <si>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</si>
  <si>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</si>
  <si>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</si>
  <si>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</si>
  <si>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</si>
  <si>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</si>
  <si>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</si>
  <si>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JF0004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</si>
  <si>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</si>
  <si>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</si>
  <si>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ZUŠ Břeclav, Křížkovského 2 - oprava střechy</t>
  </si>
  <si>
    <t>KSO:</t>
  </si>
  <si>
    <t>CC-CZ:</t>
  </si>
  <si>
    <t>Místo:</t>
  </si>
  <si>
    <t xml:space="preserve"> </t>
  </si>
  <si>
    <t>Datum:</t>
  </si>
  <si>
    <t>19. 6. 2023</t>
  </si>
  <si>
    <t>Zadavatel:</t>
  </si>
  <si>
    <t>IČ:</t>
  </si>
  <si>
    <t>Město Břeclav, TGM 3, 690 02 Břeclav</t>
  </si>
  <si>
    <t>DIČ:</t>
  </si>
  <si>
    <t>Uchazeč:</t>
  </si>
  <si>
    <t>Vyplň údaj</t>
  </si>
  <si>
    <t>Projektant:</t>
  </si>
  <si>
    <t>NEXTPLAN s.r.o., Lanžhotská 3448/2, 690 02 Břeclav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</si>
  <si>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</si>
  <si>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</si>
  <si>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</si>
  <si>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</si>
  <si>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</si>
  <si>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</si>
  <si>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</si>
  <si>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</si>
  <si>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</si>
  <si>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</si>
  <si>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</si>
  <si>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</si>
  <si>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</si>
  <si>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</si>
  <si>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</si>
  <si>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</si>
  <si>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</si>
  <si>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</si>
  <si>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</si>
  <si>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</si>
  <si>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</si>
  <si>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</si>
  <si>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</si>
  <si>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</si>
  <si>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</si>
  <si>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</si>
  <si>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</si>
  <si>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</si>
  <si>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</si>
  <si>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</si>
  <si>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</si>
  <si>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</si>
  <si>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</si>
  <si>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</si>
  <si>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</si>
  <si>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</si>
  <si>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</si>
  <si>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</si>
  <si>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</si>
  <si>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</si>
  <si>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</si>
  <si>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</si>
  <si>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</si>
  <si>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</si>
  <si>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</si>
  <si>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</si>
  <si>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</si>
  <si>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</si>
  <si>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</si>
  <si>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 stavební řešení</t>
  </si>
  <si>
    <t>STA</t>
  </si>
  <si>
    <t>1</t>
  </si>
  <si>
    <t>{88a3c628-f99d-440f-9c89-ffcdc338b0ab}</t>
  </si>
  <si>
    <t>2</t>
  </si>
  <si>
    <t>SO 02</t>
  </si>
  <si>
    <t>Elektroinstalace - uzemnění a bleskosvod</t>
  </si>
  <si>
    <t>{6cf50853-f317-4078-9bc2-3c4bb4fd113f}</t>
  </si>
  <si>
    <t>KRYCÍ LIST SOUPISU PRACÍ</t>
  </si>
  <si>
    <t>Objekt:</t>
  </si>
  <si>
    <t>SO 01 - Architektonicko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</si>
  <si>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</si>
  <si>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</si>
  <si>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</si>
  <si>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</si>
  <si>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</si>
  <si>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</si>
  <si>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</si>
  <si>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</si>
  <si>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</si>
  <si>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</si>
  <si>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</si>
  <si>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</si>
  <si>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</si>
  <si>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</si>
  <si>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</si>
  <si>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</si>
  <si>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</si>
  <si>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</si>
  <si>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</si>
  <si>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</si>
  <si>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</si>
  <si>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</si>
  <si>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</si>
  <si>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</si>
  <si>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</si>
  <si>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</si>
  <si>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</si>
  <si>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</si>
  <si>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</si>
  <si>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</si>
  <si>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</si>
  <si>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</si>
  <si>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</si>
  <si>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</si>
  <si>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</si>
  <si>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</si>
  <si>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</si>
  <si>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</si>
  <si>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941211111</t>
  </si>
  <si>
    <t>Montáž lešení řadového rámového lehkého zatížení do 200 kg/m2 š od 0,6 do 0,9 m v do 10 m</t>
  </si>
  <si>
    <t>m2</t>
  </si>
  <si>
    <t>CS ÚRS 2023 01</t>
  </si>
  <si>
    <t>4</t>
  </si>
  <si>
    <t>1486588536</t>
  </si>
  <si>
    <t>Online PSC</t>
  </si>
  <si>
    <t>https://podminky.urs.cz/item/CS_URS_2023_01/941211111</t>
  </si>
  <si>
    <t>941211211</t>
  </si>
  <si>
    <t>Příplatek k lešení řadovému rámovému lehkému š 0,9 m v přes 10 do 25 m za první a ZKD den použití</t>
  </si>
  <si>
    <t>-1576537777</t>
  </si>
  <si>
    <t>https://podminky.urs.cz/item/CS_URS_2023_01/941211211</t>
  </si>
  <si>
    <t>VV</t>
  </si>
  <si>
    <t>630*30</t>
  </si>
  <si>
    <t>3</t>
  </si>
  <si>
    <t>941211811</t>
  </si>
  <si>
    <t>Demontáž lešení řadového rámového lehkého zatížení do 200 kg/m2 š od 0,6 do 0,9 m v do 10 m</t>
  </si>
  <si>
    <t>-1226146354</t>
  </si>
  <si>
    <t>https://podminky.urs.cz/item/CS_URS_2023_01/941211811</t>
  </si>
  <si>
    <t>952902601</t>
  </si>
  <si>
    <t>Čištění budov vysátí prachu z trámů</t>
  </si>
  <si>
    <t>-2083506724</t>
  </si>
  <si>
    <t>https://podminky.urs.cz/item/CS_URS_2023_01/952902601</t>
  </si>
  <si>
    <t>"půdní plocha"289,9</t>
  </si>
  <si>
    <t>997</t>
  </si>
  <si>
    <t>Přesun sutě</t>
  </si>
  <si>
    <t>5</t>
  </si>
  <si>
    <t>997013501</t>
  </si>
  <si>
    <t>Odvoz suti a vybouraných hmot na skládku nebo meziskládku do 1 km se složením</t>
  </si>
  <si>
    <t>t</t>
  </si>
  <si>
    <t>1548932246</t>
  </si>
  <si>
    <t>https://podminky.urs.cz/item/CS_URS_2023_01/997013501</t>
  </si>
  <si>
    <t>6</t>
  </si>
  <si>
    <t>997013509</t>
  </si>
  <si>
    <t>Příplatek k odvozu suti a vybouraných hmot na skládku ZKD 1 km přes 1 km</t>
  </si>
  <si>
    <t>1345727596</t>
  </si>
  <si>
    <t>https://podminky.urs.cz/item/CS_URS_2023_01/997013509</t>
  </si>
  <si>
    <t>6,001*9</t>
  </si>
  <si>
    <t>7</t>
  </si>
  <si>
    <t>997013811</t>
  </si>
  <si>
    <t>Poplatek za uložení na skládce (skládkovné) stavebního odpadu dřevěného kód odpadu 17 02 01</t>
  </si>
  <si>
    <t>1422716462</t>
  </si>
  <si>
    <t>https://podminky.urs.cz/item/CS_URS_2023_01/997013811</t>
  </si>
  <si>
    <t>PSV</t>
  </si>
  <si>
    <t>Práce a dodávky PSV</t>
  </si>
  <si>
    <t>711</t>
  </si>
  <si>
    <t>Izolace proti vodě, vlhkosti a plynům</t>
  </si>
  <si>
    <t>8</t>
  </si>
  <si>
    <t>711131101</t>
  </si>
  <si>
    <t>Provedení izolace proti zemní vlhkosti pásy na sucho vodorovné AIP nebo tkaninou</t>
  </si>
  <si>
    <t>16</t>
  </si>
  <si>
    <t>-2045007240</t>
  </si>
  <si>
    <t>https://podminky.urs.cz/item/CS_URS_2023_01/711131101</t>
  </si>
  <si>
    <t>"stříška"11</t>
  </si>
  <si>
    <t>M</t>
  </si>
  <si>
    <t>62811120</t>
  </si>
  <si>
    <t>asfaltový pás separační bez krycí vrstvy (impregnovaná vložka), typu A</t>
  </si>
  <si>
    <t>32</t>
  </si>
  <si>
    <t>-1272949159</t>
  </si>
  <si>
    <t>11*1,1655 "Přepočtené koeficientem množství</t>
  </si>
  <si>
    <t>10</t>
  </si>
  <si>
    <t>998711101</t>
  </si>
  <si>
    <t>Přesun hmot tonážní pro izolace proti vodě, vlhkosti a plynům v objektech v do 6 m</t>
  </si>
  <si>
    <t>2141008220</t>
  </si>
  <si>
    <t>https://podminky.urs.cz/item/CS_URS_2023_01/998711101</t>
  </si>
  <si>
    <t>712</t>
  </si>
  <si>
    <t>Povlakové krytiny</t>
  </si>
  <si>
    <t>11</t>
  </si>
  <si>
    <t>712363001R</t>
  </si>
  <si>
    <t>Montáž a dodání geotextílie</t>
  </si>
  <si>
    <t>-420921022</t>
  </si>
  <si>
    <t>"stříška"11+1,9</t>
  </si>
  <si>
    <t>12</t>
  </si>
  <si>
    <t>712363001R.</t>
  </si>
  <si>
    <t>Provedení povlakové krytiny střech do 10° termoplastickou fólií PVC rozvinutím a natažením v ploše s napojením spojů horkým vzduchem</t>
  </si>
  <si>
    <t>-1946348856</t>
  </si>
  <si>
    <t>13</t>
  </si>
  <si>
    <t>28342411R</t>
  </si>
  <si>
    <t>fólie hydroizolační střešní mPVC tl 1,5mm</t>
  </si>
  <si>
    <t>1650570128</t>
  </si>
  <si>
    <t>12,821*1,1655 "Přepočtené koeficientem množství</t>
  </si>
  <si>
    <t>14</t>
  </si>
  <si>
    <t>712363201R</t>
  </si>
  <si>
    <t>Provedení povlakové krytiny střech do 10° montáž ukončujícího hliníkového profilu přímého vč.dodání profilu</t>
  </si>
  <si>
    <t>m</t>
  </si>
  <si>
    <t>306634548</t>
  </si>
  <si>
    <t>"stěna"9,3</t>
  </si>
  <si>
    <t>712363202R</t>
  </si>
  <si>
    <t>Provedení povlakové krytiny střech do 10° montáž ukončení v okapu vč.materiálu</t>
  </si>
  <si>
    <t>-1137841077</t>
  </si>
  <si>
    <t>762</t>
  </si>
  <si>
    <t>Konstrukce tesařské</t>
  </si>
  <si>
    <t>762332931</t>
  </si>
  <si>
    <t>Montáž doplnění části střešní vazby hranoly nehoblovanými průřezové pl do 120 cm2</t>
  </si>
  <si>
    <t>849805397</t>
  </si>
  <si>
    <t>https://podminky.urs.cz/item/CS_URS_2023_01/762332931</t>
  </si>
  <si>
    <t>"kleštiny 50/160"28*2,8</t>
  </si>
  <si>
    <t>17</t>
  </si>
  <si>
    <t>60512125</t>
  </si>
  <si>
    <t>hranol stavební řezivo průřezu do 120cm2 do dl 6m</t>
  </si>
  <si>
    <t>m3</t>
  </si>
  <si>
    <t>-1749384288</t>
  </si>
  <si>
    <t>78,4*0,16*0,05</t>
  </si>
  <si>
    <t>18</t>
  </si>
  <si>
    <t>762341210</t>
  </si>
  <si>
    <t>Montáž bednění střech rovných a šikmých sklonu do 60° z hrubých prken na sraz tl do 32 mm</t>
  </si>
  <si>
    <t>118130578</t>
  </si>
  <si>
    <t>https://podminky.urs.cz/item/CS_URS_2023_01/762341210</t>
  </si>
  <si>
    <t>19</t>
  </si>
  <si>
    <t>60515111</t>
  </si>
  <si>
    <t>řezivo jehličnaté boční prkno 20-30mm</t>
  </si>
  <si>
    <t>-1676918527</t>
  </si>
  <si>
    <t>11*0,025</t>
  </si>
  <si>
    <t>20</t>
  </si>
  <si>
    <t>762341832</t>
  </si>
  <si>
    <t>Demontáž bednění střech z desek tvrdých</t>
  </si>
  <si>
    <t>782285904</t>
  </si>
  <si>
    <t>https://podminky.urs.cz/item/CS_URS_2023_01/762341832</t>
  </si>
  <si>
    <t>"stáv.stříška"11</t>
  </si>
  <si>
    <t>762342314</t>
  </si>
  <si>
    <t>Montáž laťování na střechách složitých sklonu do 60° osové vzdálenosti přes 150 do 360 mm</t>
  </si>
  <si>
    <t>841028085</t>
  </si>
  <si>
    <t>https://podminky.urs.cz/item/CS_URS_2023_01/762342314</t>
  </si>
  <si>
    <t>"střecha"423</t>
  </si>
  <si>
    <t>22</t>
  </si>
  <si>
    <t>60514114</t>
  </si>
  <si>
    <t>řezivo jehličnaté lať impregnovaná dl 4 m</t>
  </si>
  <si>
    <t>-107060441</t>
  </si>
  <si>
    <t>1486*0,06*0,04</t>
  </si>
  <si>
    <t>3,566*1,1 "Přepočtené koeficientem množství</t>
  </si>
  <si>
    <t>23</t>
  </si>
  <si>
    <t>762342511</t>
  </si>
  <si>
    <t>Montáž kontralatí na podklad bez tepelné izolace</t>
  </si>
  <si>
    <t>-1517645557</t>
  </si>
  <si>
    <t>https://podminky.urs.cz/item/CS_URS_2023_01/762342511</t>
  </si>
  <si>
    <t>24</t>
  </si>
  <si>
    <t>430848781</t>
  </si>
  <si>
    <t>465*0,06*0,04</t>
  </si>
  <si>
    <t>1,116*1,1 "Přepočtené koeficientem množství</t>
  </si>
  <si>
    <t>25</t>
  </si>
  <si>
    <t>762342812</t>
  </si>
  <si>
    <t>Demontáž laťování střech z latí osové vzdálenosti do 0,50 m</t>
  </si>
  <si>
    <t>1208006976</t>
  </si>
  <si>
    <t>https://podminky.urs.cz/item/CS_URS_2023_01/762342812</t>
  </si>
  <si>
    <t>"stáv.střecha"423</t>
  </si>
  <si>
    <t>26</t>
  </si>
  <si>
    <t>762395000</t>
  </si>
  <si>
    <t>Spojovací prostředky krovů, bednění, laťování, nadstřešních konstrukcí</t>
  </si>
  <si>
    <t>867917800</t>
  </si>
  <si>
    <t>https://podminky.urs.cz/item/CS_URS_2023_01/762395000</t>
  </si>
  <si>
    <t>3,923+1,228+0,275</t>
  </si>
  <si>
    <t>27</t>
  </si>
  <si>
    <t>998762103</t>
  </si>
  <si>
    <t>Přesun hmot tonážní pro kce tesařské v objektech v přes 12 do 24 m</t>
  </si>
  <si>
    <t>1596606080</t>
  </si>
  <si>
    <t>https://podminky.urs.cz/item/CS_URS_2023_01/998762103</t>
  </si>
  <si>
    <t>764</t>
  </si>
  <si>
    <t>Konstrukce klempířské</t>
  </si>
  <si>
    <t>28</t>
  </si>
  <si>
    <t>764004801R</t>
  </si>
  <si>
    <t>Demontáž střešního háku do suti</t>
  </si>
  <si>
    <t>kus</t>
  </si>
  <si>
    <t>-232583179</t>
  </si>
  <si>
    <t>29</t>
  </si>
  <si>
    <t>764004803</t>
  </si>
  <si>
    <t>Demontáž podokapního žlabu k dalšímu použití</t>
  </si>
  <si>
    <t>-927441354</t>
  </si>
  <si>
    <t>https://podminky.urs.cz/item/CS_URS_2023_01/764004803</t>
  </si>
  <si>
    <t>"d 160mm"76,2</t>
  </si>
  <si>
    <t>"d 110mm"8</t>
  </si>
  <si>
    <t>Součet</t>
  </si>
  <si>
    <t>30</t>
  </si>
  <si>
    <t>764141401</t>
  </si>
  <si>
    <t>Krytina střechy rovné drážkováním ze svitků z TiZn předzvětralého plechu rš 500 mm sklonu do 30°</t>
  </si>
  <si>
    <t>980118491</t>
  </si>
  <si>
    <t>https://podminky.urs.cz/item/CS_URS_2023_01/764141401</t>
  </si>
  <si>
    <t>31</t>
  </si>
  <si>
    <t>764242304</t>
  </si>
  <si>
    <t>Oplechování štítu závětrnou lištou z TiZn lesklého plechu rš 330 mm</t>
  </si>
  <si>
    <t>-1467562708</t>
  </si>
  <si>
    <t>https://podminky.urs.cz/item/CS_URS_2023_01/764242304</t>
  </si>
  <si>
    <t>764242332</t>
  </si>
  <si>
    <t>Oplechování rovné okapové hrany z TiZn lesklého plechu rš 200 mm</t>
  </si>
  <si>
    <t>-750713913</t>
  </si>
  <si>
    <t>https://podminky.urs.cz/item/CS_URS_2023_01/764242332</t>
  </si>
  <si>
    <t>33</t>
  </si>
  <si>
    <t>764501103</t>
  </si>
  <si>
    <t>Montáž žlabu podokapního půlkulatého</t>
  </si>
  <si>
    <t>1096351805</t>
  </si>
  <si>
    <t>https://podminky.urs.cz/item/CS_URS_2023_01/764501103</t>
  </si>
  <si>
    <t>"zpětná montáž původních žlabů d 160mm"76,2</t>
  </si>
  <si>
    <t>"zpětná montáž původních žlabů d 110mm"8</t>
  </si>
  <si>
    <t>34</t>
  </si>
  <si>
    <t>764501105</t>
  </si>
  <si>
    <t>Montáž háku pro podokapní půlkulatý žlab</t>
  </si>
  <si>
    <t>221324538</t>
  </si>
  <si>
    <t>https://podminky.urs.cz/item/CS_URS_2023_01/764501105</t>
  </si>
  <si>
    <t>35</t>
  </si>
  <si>
    <t>55344578</t>
  </si>
  <si>
    <t>hák žlabový Pz 333mm dl 550mm</t>
  </si>
  <si>
    <t>239811970</t>
  </si>
  <si>
    <t>36</t>
  </si>
  <si>
    <t>998764102</t>
  </si>
  <si>
    <t>Přesun hmot tonážní pro konstrukce klempířské v objektech v přes 6 do 12 m</t>
  </si>
  <si>
    <t>-1667279655</t>
  </si>
  <si>
    <t>https://podminky.urs.cz/item/CS_URS_2023_01/998764102</t>
  </si>
  <si>
    <t>765</t>
  </si>
  <si>
    <t>Krytina skládaná</t>
  </si>
  <si>
    <t>37</t>
  </si>
  <si>
    <t>765111016</t>
  </si>
  <si>
    <t>Montáž krytiny keramické drážkové sklonu do 30° na sucho přes 12 do 13 ks/m2</t>
  </si>
  <si>
    <t>2019977523</t>
  </si>
  <si>
    <t>https://podminky.urs.cz/item/CS_URS_2023_01/765111016</t>
  </si>
  <si>
    <t>38</t>
  </si>
  <si>
    <t>59660719</t>
  </si>
  <si>
    <t>taška ražená drážková engoba velkoformátová (do 12 ks/m2) základní</t>
  </si>
  <si>
    <t>1126894598</t>
  </si>
  <si>
    <t>P</t>
  </si>
  <si>
    <t>Poznámka k položce:_x000d_
Tondach Contition 12 měděná engoba</t>
  </si>
  <si>
    <t>423*12-(108+35)</t>
  </si>
  <si>
    <t>4933*1,02 "Přepočtené koeficientem množství</t>
  </si>
  <si>
    <t>39</t>
  </si>
  <si>
    <t>59660720</t>
  </si>
  <si>
    <t>taška ražená drážková engoba velkoformátová (do 12 ks/m2) větrací</t>
  </si>
  <si>
    <t>-2137046257</t>
  </si>
  <si>
    <t>Poznámka k položce:_x000d_
měděná engoba</t>
  </si>
  <si>
    <t>40</t>
  </si>
  <si>
    <t>59660726</t>
  </si>
  <si>
    <t>taška ražená drážková engoba velkoformátová (do 12 ks/m2) větrací pro připojení hřebene</t>
  </si>
  <si>
    <t>1251942460</t>
  </si>
  <si>
    <t>41</t>
  </si>
  <si>
    <t>765111201</t>
  </si>
  <si>
    <t>Montáž krytiny keramické okapní větrací pás</t>
  </si>
  <si>
    <t>1492766455</t>
  </si>
  <si>
    <t>https://podminky.urs.cz/item/CS_URS_2023_01/765111201</t>
  </si>
  <si>
    <t>42</t>
  </si>
  <si>
    <t>59660022</t>
  </si>
  <si>
    <t>pás plastový okapní ochranný a větrací šířky 100mm</t>
  </si>
  <si>
    <t>521841591</t>
  </si>
  <si>
    <t>43</t>
  </si>
  <si>
    <t>765111221</t>
  </si>
  <si>
    <t>Montáž krytiny keramické nároží na sucho větracím pásem lepícím</t>
  </si>
  <si>
    <t>2032097779</t>
  </si>
  <si>
    <t>https://podminky.urs.cz/item/CS_URS_2023_01/765111221</t>
  </si>
  <si>
    <t>44</t>
  </si>
  <si>
    <t>59660014</t>
  </si>
  <si>
    <t>pás větrací kovový olovo/cín hřebene a nároží š 250mm</t>
  </si>
  <si>
    <t>647221755</t>
  </si>
  <si>
    <t>57,9*1,03 "Přepočtené koeficientem množství</t>
  </si>
  <si>
    <t>45</t>
  </si>
  <si>
    <t>59660806</t>
  </si>
  <si>
    <t>hřebenáč drážkový keramický š 210mm engoba</t>
  </si>
  <si>
    <t>1570195967</t>
  </si>
  <si>
    <t>57,9*3,2445 "Přepočtené koeficientem množství</t>
  </si>
  <si>
    <t>46</t>
  </si>
  <si>
    <t>59660824</t>
  </si>
  <si>
    <t>hřebenáč rozdělovací valbový k drážkovému hřebenáči š 210mm engoba</t>
  </si>
  <si>
    <t>863246975</t>
  </si>
  <si>
    <t>47</t>
  </si>
  <si>
    <t>765111251</t>
  </si>
  <si>
    <t>Montáž krytiny keramické hřeben na sucho větracím pásem</t>
  </si>
  <si>
    <t>1366913244</t>
  </si>
  <si>
    <t>https://podminky.urs.cz/item/CS_URS_2023_01/765111251</t>
  </si>
  <si>
    <t>48</t>
  </si>
  <si>
    <t>602579855</t>
  </si>
  <si>
    <t xml:space="preserve">Poznámka k položce:_x000d_
měděná engoba_x000d_
</t>
  </si>
  <si>
    <t>12,2*3,2445 "Přepočtené koeficientem množství</t>
  </si>
  <si>
    <t>49</t>
  </si>
  <si>
    <t>765111305</t>
  </si>
  <si>
    <t>Montáž krytiny keramické úžlabí na plech na sucho na molitanové pásy</t>
  </si>
  <si>
    <t>-495492934</t>
  </si>
  <si>
    <t>https://podminky.urs.cz/item/CS_URS_2023_01/765111305</t>
  </si>
  <si>
    <t>50</t>
  </si>
  <si>
    <t>59660031</t>
  </si>
  <si>
    <t>pás těsnící úžlabí klínový samolepící š 60mm</t>
  </si>
  <si>
    <t>1576786403</t>
  </si>
  <si>
    <t>11*2,04 "Přepočtené koeficientem množství</t>
  </si>
  <si>
    <t>51</t>
  </si>
  <si>
    <t>765111504</t>
  </si>
  <si>
    <t>Příplatek k montáži krytiny keramické za připevňovací prostředky za sklon přes 40° do 50°</t>
  </si>
  <si>
    <t>-2087923584</t>
  </si>
  <si>
    <t>https://podminky.urs.cz/item/CS_URS_2023_01/765111504</t>
  </si>
  <si>
    <t>52</t>
  </si>
  <si>
    <t>765191021</t>
  </si>
  <si>
    <t>Montáž pojistné hydroizolační nebo parotěsné fólie kladené ve sklonu přes 20° s lepenými spoji na krokve</t>
  </si>
  <si>
    <t>805782484</t>
  </si>
  <si>
    <t>https://podminky.urs.cz/item/CS_URS_2023_01/765191021</t>
  </si>
  <si>
    <t>53</t>
  </si>
  <si>
    <t>28329036</t>
  </si>
  <si>
    <t>fólie kontaktní difuzně propustná pro doplňkovou hydroizolační vrstvu, třívrstvá mikroporézní PP 150g/m2 s integrovanou samolepící páskou</t>
  </si>
  <si>
    <t>-1730119235</t>
  </si>
  <si>
    <t>423*1,1 "Přepočtené koeficientem množství</t>
  </si>
  <si>
    <t>54</t>
  </si>
  <si>
    <t>998765103</t>
  </si>
  <si>
    <t>Přesun hmot tonážní pro krytiny skládané v objektech v přes 12 do 24 m</t>
  </si>
  <si>
    <t>1319390419</t>
  </si>
  <si>
    <t>https://podminky.urs.cz/item/CS_URS_2023_01/998765103</t>
  </si>
  <si>
    <t>767</t>
  </si>
  <si>
    <t>Konstrukce zámečnické</t>
  </si>
  <si>
    <t>55</t>
  </si>
  <si>
    <t>767392801</t>
  </si>
  <si>
    <t>Demontáž krytin střech z plechů nýtovaných do suti</t>
  </si>
  <si>
    <t>381852162</t>
  </si>
  <si>
    <t>https://podminky.urs.cz/item/CS_URS_2023_01/767392801</t>
  </si>
  <si>
    <t>"stáv.hliníková krytina střechy"423</t>
  </si>
  <si>
    <t>"stáv.stříška z falc.krytiny"22,4</t>
  </si>
  <si>
    <t>783</t>
  </si>
  <si>
    <t>Dokončovací práce - nátěry</t>
  </si>
  <si>
    <t>56</t>
  </si>
  <si>
    <t>783213111</t>
  </si>
  <si>
    <t>Napouštěcí jednonásobný syntetický biocidní nátěr tesařských konstrukcí zabudovaných do konstrukce</t>
  </si>
  <si>
    <t>-1896942081</t>
  </si>
  <si>
    <t>https://podminky.urs.cz/item/CS_URS_2023_01/783213111</t>
  </si>
  <si>
    <t>"nátěr krovů - půdní plocha"289,9</t>
  </si>
  <si>
    <t>VRN</t>
  </si>
  <si>
    <t>Vedlejší rozpočtové náklady</t>
  </si>
  <si>
    <t>VRN3</t>
  </si>
  <si>
    <t>Zařízení staveniště</t>
  </si>
  <si>
    <t>57</t>
  </si>
  <si>
    <t>030001000</t>
  </si>
  <si>
    <t>kč</t>
  </si>
  <si>
    <t>1024</t>
  </si>
  <si>
    <t>-73169334</t>
  </si>
  <si>
    <t>https://podminky.urs.cz/item/CS_URS_2023_01/030001000</t>
  </si>
  <si>
    <t>VRN7</t>
  </si>
  <si>
    <t>Provozní vlivy</t>
  </si>
  <si>
    <t>58</t>
  </si>
  <si>
    <t>070001000</t>
  </si>
  <si>
    <t>-116926191</t>
  </si>
  <si>
    <t>https://podminky.urs.cz/item/CS_URS_2023_01/070001000</t>
  </si>
  <si>
    <t>SO 02 - Elektroinstalace - uzemnění a bleskosvod</t>
  </si>
  <si>
    <t>M - Práce a dodávky M</t>
  </si>
  <si>
    <t xml:space="preserve">    21-M - Elektromontáže</t>
  </si>
  <si>
    <t>Práce a dodávky M</t>
  </si>
  <si>
    <t>21-M</t>
  </si>
  <si>
    <t>Elektromontáže</t>
  </si>
  <si>
    <t>21-MR1</t>
  </si>
  <si>
    <t>Elektroinstalace - uzemnění a bleskosvod - viz výkaz výměr</t>
  </si>
  <si>
    <t>64</t>
  </si>
  <si>
    <t>1113217881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</si>
</sst>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41211111" TargetMode="External" /><Relationship Id="rId2" Type="http://schemas.openxmlformats.org/officeDocument/2006/relationships/hyperlink" Target="https://podminky.urs.cz/item/CS_URS_2023_01/941211211" TargetMode="External" /><Relationship Id="rId3" Type="http://schemas.openxmlformats.org/officeDocument/2006/relationships/hyperlink" Target="https://podminky.urs.cz/item/CS_URS_2023_01/941211811" TargetMode="External" /><Relationship Id="rId4" Type="http://schemas.openxmlformats.org/officeDocument/2006/relationships/hyperlink" Target="https://podminky.urs.cz/item/CS_URS_2023_01/952902601" TargetMode="External" /><Relationship Id="rId5" Type="http://schemas.openxmlformats.org/officeDocument/2006/relationships/hyperlink" Target="https://podminky.urs.cz/item/CS_URS_2023_01/997013501" TargetMode="External" /><Relationship Id="rId6" Type="http://schemas.openxmlformats.org/officeDocument/2006/relationships/hyperlink" Target="https://podminky.urs.cz/item/CS_URS_2023_01/997013509" TargetMode="External" /><Relationship Id="rId7" Type="http://schemas.openxmlformats.org/officeDocument/2006/relationships/hyperlink" Target="https://podminky.urs.cz/item/CS_URS_2023_01/997013811" TargetMode="External" /><Relationship Id="rId8" Type="http://schemas.openxmlformats.org/officeDocument/2006/relationships/hyperlink" Target="https://podminky.urs.cz/item/CS_URS_2023_01/711131101" TargetMode="External" /><Relationship Id="rId9" Type="http://schemas.openxmlformats.org/officeDocument/2006/relationships/hyperlink" Target="https://podminky.urs.cz/item/CS_URS_2023_01/998711101" TargetMode="External" /><Relationship Id="rId10" Type="http://schemas.openxmlformats.org/officeDocument/2006/relationships/hyperlink" Target="https://podminky.urs.cz/item/CS_URS_2023_01/762332931" TargetMode="External" /><Relationship Id="rId11" Type="http://schemas.openxmlformats.org/officeDocument/2006/relationships/hyperlink" Target="https://podminky.urs.cz/item/CS_URS_2023_01/762341210" TargetMode="External" /><Relationship Id="rId12" Type="http://schemas.openxmlformats.org/officeDocument/2006/relationships/hyperlink" Target="https://podminky.urs.cz/item/CS_URS_2023_01/762341832" TargetMode="External" /><Relationship Id="rId13" Type="http://schemas.openxmlformats.org/officeDocument/2006/relationships/hyperlink" Target="https://podminky.urs.cz/item/CS_URS_2023_01/762342314" TargetMode="External" /><Relationship Id="rId14" Type="http://schemas.openxmlformats.org/officeDocument/2006/relationships/hyperlink" Target="https://podminky.urs.cz/item/CS_URS_2023_01/762342511" TargetMode="External" /><Relationship Id="rId15" Type="http://schemas.openxmlformats.org/officeDocument/2006/relationships/hyperlink" Target="https://podminky.urs.cz/item/CS_URS_2023_01/762342812" TargetMode="External" /><Relationship Id="rId16" Type="http://schemas.openxmlformats.org/officeDocument/2006/relationships/hyperlink" Target="https://podminky.urs.cz/item/CS_URS_2023_01/762395000" TargetMode="External" /><Relationship Id="rId17" Type="http://schemas.openxmlformats.org/officeDocument/2006/relationships/hyperlink" Target="https://podminky.urs.cz/item/CS_URS_2023_01/998762103" TargetMode="External" /><Relationship Id="rId18" Type="http://schemas.openxmlformats.org/officeDocument/2006/relationships/hyperlink" Target="https://podminky.urs.cz/item/CS_URS_2023_01/764004803" TargetMode="External" /><Relationship Id="rId19" Type="http://schemas.openxmlformats.org/officeDocument/2006/relationships/hyperlink" Target="https://podminky.urs.cz/item/CS_URS_2023_01/764141401" TargetMode="External" /><Relationship Id="rId20" Type="http://schemas.openxmlformats.org/officeDocument/2006/relationships/hyperlink" Target="https://podminky.urs.cz/item/CS_URS_2023_01/764242304" TargetMode="External" /><Relationship Id="rId21" Type="http://schemas.openxmlformats.org/officeDocument/2006/relationships/hyperlink" Target="https://podminky.urs.cz/item/CS_URS_2023_01/764242332" TargetMode="External" /><Relationship Id="rId22" Type="http://schemas.openxmlformats.org/officeDocument/2006/relationships/hyperlink" Target="https://podminky.urs.cz/item/CS_URS_2023_01/764501103" TargetMode="External" /><Relationship Id="rId23" Type="http://schemas.openxmlformats.org/officeDocument/2006/relationships/hyperlink" Target="https://podminky.urs.cz/item/CS_URS_2023_01/764501105" TargetMode="External" /><Relationship Id="rId24" Type="http://schemas.openxmlformats.org/officeDocument/2006/relationships/hyperlink" Target="https://podminky.urs.cz/item/CS_URS_2023_01/998764102" TargetMode="External" /><Relationship Id="rId25" Type="http://schemas.openxmlformats.org/officeDocument/2006/relationships/hyperlink" Target="https://podminky.urs.cz/item/CS_URS_2023_01/765111016" TargetMode="External" /><Relationship Id="rId26" Type="http://schemas.openxmlformats.org/officeDocument/2006/relationships/hyperlink" Target="https://podminky.urs.cz/item/CS_URS_2023_01/765111201" TargetMode="External" /><Relationship Id="rId27" Type="http://schemas.openxmlformats.org/officeDocument/2006/relationships/hyperlink" Target="https://podminky.urs.cz/item/CS_URS_2023_01/765111221" TargetMode="External" /><Relationship Id="rId28" Type="http://schemas.openxmlformats.org/officeDocument/2006/relationships/hyperlink" Target="https://podminky.urs.cz/item/CS_URS_2023_01/765111251" TargetMode="External" /><Relationship Id="rId29" Type="http://schemas.openxmlformats.org/officeDocument/2006/relationships/hyperlink" Target="https://podminky.urs.cz/item/CS_URS_2023_01/765111305" TargetMode="External" /><Relationship Id="rId30" Type="http://schemas.openxmlformats.org/officeDocument/2006/relationships/hyperlink" Target="https://podminky.urs.cz/item/CS_URS_2023_01/765111504" TargetMode="External" /><Relationship Id="rId31" Type="http://schemas.openxmlformats.org/officeDocument/2006/relationships/hyperlink" Target="https://podminky.urs.cz/item/CS_URS_2023_01/765191021" TargetMode="External" /><Relationship Id="rId32" Type="http://schemas.openxmlformats.org/officeDocument/2006/relationships/hyperlink" Target="https://podminky.urs.cz/item/CS_URS_2023_01/998765103" TargetMode="External" /><Relationship Id="rId33" Type="http://schemas.openxmlformats.org/officeDocument/2006/relationships/hyperlink" Target="https://podminky.urs.cz/item/CS_URS_2023_01/767392801" TargetMode="External" /><Relationship Id="rId34" Type="http://schemas.openxmlformats.org/officeDocument/2006/relationships/hyperlink" Target="https://podminky.urs.cz/item/CS_URS_2023_01/783213111" TargetMode="External" /><Relationship Id="rId35" Type="http://schemas.openxmlformats.org/officeDocument/2006/relationships/hyperlink" Target="https://podminky.urs.cz/item/CS_URS_2023_01/030001000" TargetMode="External" /><Relationship Id="rId36" Type="http://schemas.openxmlformats.org/officeDocument/2006/relationships/hyperlink" Target="https://podminky.urs.cz/item/CS_URS_2023_01/070001000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JF0004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ZUŠ Břeclav, Křížkovského 2 - oprava střechy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19. 6. 2023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40.0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Břeclav, TGM 3, 690 02 Břeclav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NEXTPLAN s.r.o., Lanžhotská 3448/2, 690 02 Břeclav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Architektonicko s...'!J30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01 - Architektonicko s...'!P130</f>
        <v>0</v>
      </c>
      <c r="AV95" s="127">
        <f>'SO 01 - Architektonicko s...'!J33</f>
        <v>0</v>
      </c>
      <c r="AW95" s="127">
        <f>'SO 01 - Architektonicko s...'!J34</f>
        <v>0</v>
      </c>
      <c r="AX95" s="127">
        <f>'SO 01 - Architektonicko s...'!J35</f>
        <v>0</v>
      </c>
      <c r="AY95" s="127">
        <f>'SO 01 - Architektonicko s...'!J36</f>
        <v>0</v>
      </c>
      <c r="AZ95" s="127">
        <f>'SO 01 - Architektonicko s...'!F33</f>
        <v>0</v>
      </c>
      <c r="BA95" s="127">
        <f>'SO 01 - Architektonicko s...'!F34</f>
        <v>0</v>
      </c>
      <c r="BB95" s="127">
        <f>'SO 01 - Architektonicko s...'!F35</f>
        <v>0</v>
      </c>
      <c r="BC95" s="127">
        <f>'SO 01 - Architektonicko s...'!F36</f>
        <v>0</v>
      </c>
      <c r="BD95" s="129">
        <f>'SO 01 - Architektonicko s...'!F37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24.7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Elektroinstalace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31">
        <v>0</v>
      </c>
      <c r="AT96" s="132">
        <f>ROUND(SUM(AV96:AW96),2)</f>
        <v>0</v>
      </c>
      <c r="AU96" s="133">
        <f>'SO 02 - Elektroinstalace ...'!P118</f>
        <v>0</v>
      </c>
      <c r="AV96" s="132">
        <f>'SO 02 - Elektroinstalace ...'!J33</f>
        <v>0</v>
      </c>
      <c r="AW96" s="132">
        <f>'SO 02 - Elektroinstalace ...'!J34</f>
        <v>0</v>
      </c>
      <c r="AX96" s="132">
        <f>'SO 02 - Elektroinstalace ...'!J35</f>
        <v>0</v>
      </c>
      <c r="AY96" s="132">
        <f>'SO 02 - Elektroinstalace ...'!J36</f>
        <v>0</v>
      </c>
      <c r="AZ96" s="132">
        <f>'SO 02 - Elektroinstalace ...'!F33</f>
        <v>0</v>
      </c>
      <c r="BA96" s="132">
        <f>'SO 02 - Elektroinstalace ...'!F34</f>
        <v>0</v>
      </c>
      <c r="BB96" s="132">
        <f>'SO 02 - Elektroinstalace ...'!F35</f>
        <v>0</v>
      </c>
      <c r="BC96" s="132">
        <f>'SO 02 - Elektroinstalace ...'!F36</f>
        <v>0</v>
      </c>
      <c r="BD96" s="134">
        <f>'SO 02 - Elektroinstalace ...'!F37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a0Ja5dyAYDUb22wEE/LhmiC/tNH7c1F4sycw6nz45cJ4wFH6ogcO0LISG9aODQJYEqz0hmvDGZ49bki6fQZB5g==" hashValue="NhZstkTZFSv28b6aZlpNQNl5rNRGBvEDcxRDOC/8YSmv+5CavZEwMHyAMdovJDPkzggKdZlFsD4reA3TojzOg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Architektonicko s...'!C2" display="/"/>
    <hyperlink ref="A96" location="'SO 02 - Elektroinstalac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ZUŠ Břeclav, Křížkovského 2 - oprava střechy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ROUND((SUM(BE130:BE285)),  2)</f>
        <v>0</v>
      </c>
      <c r="G33" s="37"/>
      <c r="H33" s="37"/>
      <c r="I33" s="154">
        <v>0.20999999999999999</v>
      </c>
      <c r="J33" s="153">
        <f>ROUND(((SUM(BE130:BE285))*I33),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ROUND((SUM(BF130:BF285)),  2)</f>
        <v>0</v>
      </c>
      <c r="G34" s="37"/>
      <c r="H34" s="37"/>
      <c r="I34" s="154">
        <v>0.14999999999999999</v>
      </c>
      <c r="J34" s="153">
        <f>ROUND(((SUM(BF130:BF285))*I34),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ROUND((SUM(BG130:BG285)),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ROUND((SUM(BH130:BH285)),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ROUND((SUM(BI130:BI285)),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ZUŠ Břeclav, Křížkovského 2 - oprava střechy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01 - Architektonicko stavební řešení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Město Břeclav, TGM 3, 690 02 Břeclav</v>
      </c>
      <c r="G91" s="39"/>
      <c r="H91" s="39"/>
      <c r="I91" s="31" t="s">
        <v>30</v>
      </c>
      <c r="J91" s="35" t="str">
        <f>E21</f>
        <v>NEXTPLAN s.r.o., Lanžhotská 3448/2, 690 02 Břeclav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hidden="1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J131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J132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J143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8"/>
      <c r="C100" s="179"/>
      <c r="D100" s="180" t="s">
        <v>100</v>
      </c>
      <c r="E100" s="181"/>
      <c r="F100" s="181"/>
      <c r="G100" s="181"/>
      <c r="H100" s="181"/>
      <c r="I100" s="181"/>
      <c r="J100" s="182">
        <f>J151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J152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J160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103</v>
      </c>
      <c r="E103" s="187"/>
      <c r="F103" s="187"/>
      <c r="G103" s="187"/>
      <c r="H103" s="187"/>
      <c r="I103" s="187"/>
      <c r="J103" s="188">
        <f>J170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104</v>
      </c>
      <c r="E104" s="187"/>
      <c r="F104" s="187"/>
      <c r="G104" s="187"/>
      <c r="H104" s="187"/>
      <c r="I104" s="187"/>
      <c r="J104" s="188">
        <f>J203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105</v>
      </c>
      <c r="E105" s="187"/>
      <c r="F105" s="187"/>
      <c r="G105" s="187"/>
      <c r="H105" s="187"/>
      <c r="I105" s="187"/>
      <c r="J105" s="188">
        <f>J227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4"/>
      <c r="C106" s="185"/>
      <c r="D106" s="186" t="s">
        <v>106</v>
      </c>
      <c r="E106" s="187"/>
      <c r="F106" s="187"/>
      <c r="G106" s="187"/>
      <c r="H106" s="187"/>
      <c r="I106" s="187"/>
      <c r="J106" s="188">
        <f>J269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4"/>
      <c r="C107" s="185"/>
      <c r="D107" s="186" t="s">
        <v>107</v>
      </c>
      <c r="E107" s="187"/>
      <c r="F107" s="187"/>
      <c r="G107" s="187"/>
      <c r="H107" s="187"/>
      <c r="I107" s="187"/>
      <c r="J107" s="188">
        <f>J275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78"/>
      <c r="C108" s="179"/>
      <c r="D108" s="180" t="s">
        <v>108</v>
      </c>
      <c r="E108" s="181"/>
      <c r="F108" s="181"/>
      <c r="G108" s="181"/>
      <c r="H108" s="181"/>
      <c r="I108" s="181"/>
      <c r="J108" s="182">
        <f>J279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84"/>
      <c r="C109" s="185"/>
      <c r="D109" s="186" t="s">
        <v>109</v>
      </c>
      <c r="E109" s="187"/>
      <c r="F109" s="187"/>
      <c r="G109" s="187"/>
      <c r="H109" s="187"/>
      <c r="I109" s="187"/>
      <c r="J109" s="188">
        <f>J280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4"/>
      <c r="C110" s="185"/>
      <c r="D110" s="186" t="s">
        <v>110</v>
      </c>
      <c r="E110" s="187"/>
      <c r="F110" s="187"/>
      <c r="G110" s="187"/>
      <c r="H110" s="187"/>
      <c r="I110" s="187"/>
      <c r="J110" s="188">
        <f>J283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hidden="1"/>
    <row r="114" hidden="1"/>
    <row r="115" hidden="1"/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73" t="str">
        <f>E7</f>
        <v>ZUŠ Břeclav, Křížkovského 2 - oprava střechy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90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SO 01 - Architektonicko stavební řešení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 xml:space="preserve"> </v>
      </c>
      <c r="G124" s="39"/>
      <c r="H124" s="39"/>
      <c r="I124" s="31" t="s">
        <v>22</v>
      </c>
      <c r="J124" s="78" t="str">
        <f>IF(J12="","",J12)</f>
        <v>19. 6. 2023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40.05" customHeight="1">
      <c r="A126" s="37"/>
      <c r="B126" s="38"/>
      <c r="C126" s="31" t="s">
        <v>24</v>
      </c>
      <c r="D126" s="39"/>
      <c r="E126" s="39"/>
      <c r="F126" s="26" t="str">
        <f>E15</f>
        <v>Město Břeclav, TGM 3, 690 02 Břeclav</v>
      </c>
      <c r="G126" s="39"/>
      <c r="H126" s="39"/>
      <c r="I126" s="31" t="s">
        <v>30</v>
      </c>
      <c r="J126" s="35" t="str">
        <f>E21</f>
        <v>NEXTPLAN s.r.o., Lanžhotská 3448/2, 690 02 Břeclav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IF(E18="","",E18)</f>
        <v>Vyplň údaj</v>
      </c>
      <c r="G127" s="39"/>
      <c r="H127" s="39"/>
      <c r="I127" s="31" t="s">
        <v>33</v>
      </c>
      <c r="J127" s="35" t="str">
        <f>E24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0"/>
      <c r="B129" s="191"/>
      <c r="C129" s="192" t="s">
        <v>112</v>
      </c>
      <c r="D129" s="193" t="s">
        <v>60</v>
      </c>
      <c r="E129" s="193" t="s">
        <v>56</v>
      </c>
      <c r="F129" s="193" t="s">
        <v>57</v>
      </c>
      <c r="G129" s="193" t="s">
        <v>113</v>
      </c>
      <c r="H129" s="193" t="s">
        <v>114</v>
      </c>
      <c r="I129" s="193" t="s">
        <v>115</v>
      </c>
      <c r="J129" s="193" t="s">
        <v>94</v>
      </c>
      <c r="K129" s="194" t="s">
        <v>116</v>
      </c>
      <c r="L129" s="195"/>
      <c r="M129" s="99" t="s">
        <v>1</v>
      </c>
      <c r="N129" s="100" t="s">
        <v>39</v>
      </c>
      <c r="O129" s="100" t="s">
        <v>117</v>
      </c>
      <c r="P129" s="100" t="s">
        <v>118</v>
      </c>
      <c r="Q129" s="100" t="s">
        <v>119</v>
      </c>
      <c r="R129" s="100" t="s">
        <v>120</v>
      </c>
      <c r="S129" s="100" t="s">
        <v>121</v>
      </c>
      <c r="T129" s="101" t="s">
        <v>122</v>
      </c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</row>
    <row r="130" s="2" customFormat="1" ht="22.8" customHeight="1">
      <c r="A130" s="37"/>
      <c r="B130" s="38"/>
      <c r="C130" s="106" t="s">
        <v>123</v>
      </c>
      <c r="D130" s="39"/>
      <c r="E130" s="39"/>
      <c r="F130" s="39"/>
      <c r="G130" s="39"/>
      <c r="H130" s="39"/>
      <c r="I130" s="39"/>
      <c r="J130" s="196">
        <f>BK130</f>
        <v>0</v>
      </c>
      <c r="K130" s="39"/>
      <c r="L130" s="43"/>
      <c r="M130" s="102"/>
      <c r="N130" s="197"/>
      <c r="O130" s="103"/>
      <c r="P130" s="198">
        <f>P131+P151+P279</f>
        <v>0</v>
      </c>
      <c r="Q130" s="103"/>
      <c r="R130" s="198">
        <f>R131+R151+R279</f>
        <v>23.449543960000003</v>
      </c>
      <c r="S130" s="103"/>
      <c r="T130" s="199">
        <f>T131+T151+T279</f>
        <v>6.0007200000000003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74</v>
      </c>
      <c r="AU130" s="16" t="s">
        <v>96</v>
      </c>
      <c r="BK130" s="200">
        <f>BK131+BK151+BK279</f>
        <v>0</v>
      </c>
    </row>
    <row r="131" s="12" customFormat="1" ht="25.92" customHeight="1">
      <c r="A131" s="12"/>
      <c r="B131" s="201"/>
      <c r="C131" s="202"/>
      <c r="D131" s="203" t="s">
        <v>74</v>
      </c>
      <c r="E131" s="204" t="s">
        <v>124</v>
      </c>
      <c r="F131" s="204" t="s">
        <v>125</v>
      </c>
      <c r="G131" s="202"/>
      <c r="H131" s="202"/>
      <c r="I131" s="205"/>
      <c r="J131" s="206">
        <f>BK131</f>
        <v>0</v>
      </c>
      <c r="K131" s="202"/>
      <c r="L131" s="207"/>
      <c r="M131" s="208"/>
      <c r="N131" s="209"/>
      <c r="O131" s="209"/>
      <c r="P131" s="210">
        <f>P132+P143</f>
        <v>0</v>
      </c>
      <c r="Q131" s="209"/>
      <c r="R131" s="210">
        <f>R132+R143</f>
        <v>0</v>
      </c>
      <c r="S131" s="209"/>
      <c r="T131" s="211">
        <f>T132+T143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83</v>
      </c>
      <c r="AT131" s="213" t="s">
        <v>74</v>
      </c>
      <c r="AU131" s="213" t="s">
        <v>75</v>
      </c>
      <c r="AY131" s="212" t="s">
        <v>126</v>
      </c>
      <c r="BK131" s="214">
        <f>BK132+BK143</f>
        <v>0</v>
      </c>
    </row>
    <row r="132" s="12" customFormat="1" ht="22.8" customHeight="1">
      <c r="A132" s="12"/>
      <c r="B132" s="201"/>
      <c r="C132" s="202"/>
      <c r="D132" s="203" t="s">
        <v>74</v>
      </c>
      <c r="E132" s="215" t="s">
        <v>127</v>
      </c>
      <c r="F132" s="215" t="s">
        <v>128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SUM(P133:P142)</f>
        <v>0</v>
      </c>
      <c r="Q132" s="209"/>
      <c r="R132" s="210">
        <f>SUM(R133:R142)</f>
        <v>0</v>
      </c>
      <c r="S132" s="209"/>
      <c r="T132" s="211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83</v>
      </c>
      <c r="AT132" s="213" t="s">
        <v>74</v>
      </c>
      <c r="AU132" s="213" t="s">
        <v>83</v>
      </c>
      <c r="AY132" s="212" t="s">
        <v>126</v>
      </c>
      <c r="BK132" s="214">
        <f>SUM(BK133:BK142)</f>
        <v>0</v>
      </c>
    </row>
    <row r="133" s="2" customFormat="1" ht="33" customHeight="1">
      <c r="A133" s="37"/>
      <c r="B133" s="38"/>
      <c r="C133" s="217" t="s">
        <v>83</v>
      </c>
      <c r="D133" s="217" t="s">
        <v>129</v>
      </c>
      <c r="E133" s="218" t="s">
        <v>130</v>
      </c>
      <c r="F133" s="219" t="s">
        <v>131</v>
      </c>
      <c r="G133" s="220" t="s">
        <v>132</v>
      </c>
      <c r="H133" s="221">
        <v>630</v>
      </c>
      <c r="I133" s="222"/>
      <c r="J133" s="223">
        <f>ROUND(I133*H133,2)</f>
        <v>0</v>
      </c>
      <c r="K133" s="219" t="s">
        <v>133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134</v>
      </c>
      <c r="AT133" s="228" t="s">
        <v>129</v>
      </c>
      <c r="AU133" s="228" t="s">
        <v>85</v>
      </c>
      <c r="AY133" s="16" t="s">
        <v>126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134</v>
      </c>
      <c r="BM133" s="228" t="s">
        <v>135</v>
      </c>
    </row>
    <row r="134" s="2" customFormat="1">
      <c r="A134" s="37"/>
      <c r="B134" s="38"/>
      <c r="C134" s="39"/>
      <c r="D134" s="230" t="s">
        <v>136</v>
      </c>
      <c r="E134" s="39"/>
      <c r="F134" s="231" t="s">
        <v>137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85</v>
      </c>
    </row>
    <row r="135" s="2" customFormat="1" ht="33" customHeight="1">
      <c r="A135" s="37"/>
      <c r="B135" s="38"/>
      <c r="C135" s="217" t="s">
        <v>85</v>
      </c>
      <c r="D135" s="217" t="s">
        <v>129</v>
      </c>
      <c r="E135" s="218" t="s">
        <v>138</v>
      </c>
      <c r="F135" s="219" t="s">
        <v>139</v>
      </c>
      <c r="G135" s="220" t="s">
        <v>132</v>
      </c>
      <c r="H135" s="221">
        <v>18900</v>
      </c>
      <c r="I135" s="222"/>
      <c r="J135" s="223">
        <f>ROUND(I135*H135,2)</f>
        <v>0</v>
      </c>
      <c r="K135" s="219" t="s">
        <v>133</v>
      </c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134</v>
      </c>
      <c r="AT135" s="228" t="s">
        <v>129</v>
      </c>
      <c r="AU135" s="228" t="s">
        <v>85</v>
      </c>
      <c r="AY135" s="16" t="s">
        <v>126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134</v>
      </c>
      <c r="BM135" s="228" t="s">
        <v>140</v>
      </c>
    </row>
    <row r="136" s="2" customFormat="1">
      <c r="A136" s="37"/>
      <c r="B136" s="38"/>
      <c r="C136" s="39"/>
      <c r="D136" s="230" t="s">
        <v>136</v>
      </c>
      <c r="E136" s="39"/>
      <c r="F136" s="231" t="s">
        <v>141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136</v>
      </c>
      <c r="AU136" s="16" t="s">
        <v>85</v>
      </c>
    </row>
    <row r="137" s="13" customFormat="1">
      <c r="A137" s="13"/>
      <c r="B137" s="235"/>
      <c r="C137" s="236"/>
      <c r="D137" s="237" t="s">
        <v>142</v>
      </c>
      <c r="E137" s="238" t="s">
        <v>1</v>
      </c>
      <c r="F137" s="239" t="s">
        <v>143</v>
      </c>
      <c r="G137" s="236"/>
      <c r="H137" s="240">
        <v>18900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142</v>
      </c>
      <c r="AU137" s="246" t="s">
        <v>85</v>
      </c>
      <c r="AV137" s="13" t="s">
        <v>85</v>
      </c>
      <c r="AW137" s="13" t="s">
        <v>32</v>
      </c>
      <c r="AX137" s="13" t="s">
        <v>83</v>
      </c>
      <c r="AY137" s="246" t="s">
        <v>126</v>
      </c>
    </row>
    <row r="138" s="2" customFormat="1" ht="33" customHeight="1">
      <c r="A138" s="37"/>
      <c r="B138" s="38"/>
      <c r="C138" s="217" t="s">
        <v>144</v>
      </c>
      <c r="D138" s="217" t="s">
        <v>129</v>
      </c>
      <c r="E138" s="218" t="s">
        <v>145</v>
      </c>
      <c r="F138" s="219" t="s">
        <v>146</v>
      </c>
      <c r="G138" s="220" t="s">
        <v>132</v>
      </c>
      <c r="H138" s="221">
        <v>630</v>
      </c>
      <c r="I138" s="222"/>
      <c r="J138" s="223">
        <f>ROUND(I138*H138,2)</f>
        <v>0</v>
      </c>
      <c r="K138" s="219" t="s">
        <v>133</v>
      </c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134</v>
      </c>
      <c r="AT138" s="228" t="s">
        <v>129</v>
      </c>
      <c r="AU138" s="228" t="s">
        <v>85</v>
      </c>
      <c r="AY138" s="16" t="s">
        <v>126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134</v>
      </c>
      <c r="BM138" s="228" t="s">
        <v>147</v>
      </c>
    </row>
    <row r="139" s="2" customFormat="1">
      <c r="A139" s="37"/>
      <c r="B139" s="38"/>
      <c r="C139" s="39"/>
      <c r="D139" s="230" t="s">
        <v>136</v>
      </c>
      <c r="E139" s="39"/>
      <c r="F139" s="231" t="s">
        <v>148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136</v>
      </c>
      <c r="AU139" s="16" t="s">
        <v>85</v>
      </c>
    </row>
    <row r="140" s="2" customFormat="1" ht="16.5" customHeight="1">
      <c r="A140" s="37"/>
      <c r="B140" s="38"/>
      <c r="C140" s="217" t="s">
        <v>134</v>
      </c>
      <c r="D140" s="217" t="s">
        <v>129</v>
      </c>
      <c r="E140" s="218" t="s">
        <v>149</v>
      </c>
      <c r="F140" s="219" t="s">
        <v>150</v>
      </c>
      <c r="G140" s="220" t="s">
        <v>132</v>
      </c>
      <c r="H140" s="221">
        <v>289.89999999999998</v>
      </c>
      <c r="I140" s="222"/>
      <c r="J140" s="223">
        <f>ROUND(I140*H140,2)</f>
        <v>0</v>
      </c>
      <c r="K140" s="219" t="s">
        <v>133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134</v>
      </c>
      <c r="AT140" s="228" t="s">
        <v>129</v>
      </c>
      <c r="AU140" s="228" t="s">
        <v>85</v>
      </c>
      <c r="AY140" s="16" t="s">
        <v>126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134</v>
      </c>
      <c r="BM140" s="228" t="s">
        <v>151</v>
      </c>
    </row>
    <row r="141" s="2" customFormat="1">
      <c r="A141" s="37"/>
      <c r="B141" s="38"/>
      <c r="C141" s="39"/>
      <c r="D141" s="230" t="s">
        <v>136</v>
      </c>
      <c r="E141" s="39"/>
      <c r="F141" s="231" t="s">
        <v>152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85</v>
      </c>
    </row>
    <row r="142" s="13" customFormat="1">
      <c r="A142" s="13"/>
      <c r="B142" s="235"/>
      <c r="C142" s="236"/>
      <c r="D142" s="237" t="s">
        <v>142</v>
      </c>
      <c r="E142" s="238" t="s">
        <v>1</v>
      </c>
      <c r="F142" s="239" t="s">
        <v>153</v>
      </c>
      <c r="G142" s="236"/>
      <c r="H142" s="240">
        <v>289.89999999999998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142</v>
      </c>
      <c r="AU142" s="246" t="s">
        <v>85</v>
      </c>
      <c r="AV142" s="13" t="s">
        <v>85</v>
      </c>
      <c r="AW142" s="13" t="s">
        <v>32</v>
      </c>
      <c r="AX142" s="13" t="s">
        <v>83</v>
      </c>
      <c r="AY142" s="246" t="s">
        <v>126</v>
      </c>
    </row>
    <row r="143" s="12" customFormat="1" ht="22.8" customHeight="1">
      <c r="A143" s="12"/>
      <c r="B143" s="201"/>
      <c r="C143" s="202"/>
      <c r="D143" s="203" t="s">
        <v>74</v>
      </c>
      <c r="E143" s="215" t="s">
        <v>154</v>
      </c>
      <c r="F143" s="215" t="s">
        <v>155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SUM(P144:P150)</f>
        <v>0</v>
      </c>
      <c r="Q143" s="209"/>
      <c r="R143" s="210">
        <f>SUM(R144:R150)</f>
        <v>0</v>
      </c>
      <c r="S143" s="209"/>
      <c r="T143" s="211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83</v>
      </c>
      <c r="AT143" s="213" t="s">
        <v>74</v>
      </c>
      <c r="AU143" s="213" t="s">
        <v>83</v>
      </c>
      <c r="AY143" s="212" t="s">
        <v>126</v>
      </c>
      <c r="BK143" s="214">
        <f>SUM(BK144:BK150)</f>
        <v>0</v>
      </c>
    </row>
    <row r="144" s="2" customFormat="1" ht="24.15" customHeight="1">
      <c r="A144" s="37"/>
      <c r="B144" s="38"/>
      <c r="C144" s="217" t="s">
        <v>156</v>
      </c>
      <c r="D144" s="217" t="s">
        <v>129</v>
      </c>
      <c r="E144" s="218" t="s">
        <v>157</v>
      </c>
      <c r="F144" s="219" t="s">
        <v>158</v>
      </c>
      <c r="G144" s="220" t="s">
        <v>159</v>
      </c>
      <c r="H144" s="221">
        <v>6.0010000000000003</v>
      </c>
      <c r="I144" s="222"/>
      <c r="J144" s="223">
        <f>ROUND(I144*H144,2)</f>
        <v>0</v>
      </c>
      <c r="K144" s="219" t="s">
        <v>133</v>
      </c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134</v>
      </c>
      <c r="AT144" s="228" t="s">
        <v>129</v>
      </c>
      <c r="AU144" s="228" t="s">
        <v>85</v>
      </c>
      <c r="AY144" s="16" t="s">
        <v>126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134</v>
      </c>
      <c r="BM144" s="228" t="s">
        <v>160</v>
      </c>
    </row>
    <row r="145" s="2" customFormat="1">
      <c r="A145" s="37"/>
      <c r="B145" s="38"/>
      <c r="C145" s="39"/>
      <c r="D145" s="230" t="s">
        <v>136</v>
      </c>
      <c r="E145" s="39"/>
      <c r="F145" s="231" t="s">
        <v>161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136</v>
      </c>
      <c r="AU145" s="16" t="s">
        <v>85</v>
      </c>
    </row>
    <row r="146" s="2" customFormat="1" ht="24.15" customHeight="1">
      <c r="A146" s="37"/>
      <c r="B146" s="38"/>
      <c r="C146" s="217" t="s">
        <v>162</v>
      </c>
      <c r="D146" s="217" t="s">
        <v>129</v>
      </c>
      <c r="E146" s="218" t="s">
        <v>163</v>
      </c>
      <c r="F146" s="219" t="s">
        <v>164</v>
      </c>
      <c r="G146" s="220" t="s">
        <v>159</v>
      </c>
      <c r="H146" s="221">
        <v>54.009</v>
      </c>
      <c r="I146" s="222"/>
      <c r="J146" s="223">
        <f>ROUND(I146*H146,2)</f>
        <v>0</v>
      </c>
      <c r="K146" s="219" t="s">
        <v>133</v>
      </c>
      <c r="L146" s="43"/>
      <c r="M146" s="224" t="s">
        <v>1</v>
      </c>
      <c r="N146" s="225" t="s">
        <v>40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134</v>
      </c>
      <c r="AT146" s="228" t="s">
        <v>129</v>
      </c>
      <c r="AU146" s="228" t="s">
        <v>85</v>
      </c>
      <c r="AY146" s="16" t="s">
        <v>126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134</v>
      </c>
      <c r="BM146" s="228" t="s">
        <v>165</v>
      </c>
    </row>
    <row r="147" s="2" customFormat="1">
      <c r="A147" s="37"/>
      <c r="B147" s="38"/>
      <c r="C147" s="39"/>
      <c r="D147" s="230" t="s">
        <v>136</v>
      </c>
      <c r="E147" s="39"/>
      <c r="F147" s="231" t="s">
        <v>166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136</v>
      </c>
      <c r="AU147" s="16" t="s">
        <v>85</v>
      </c>
    </row>
    <row r="148" s="13" customFormat="1">
      <c r="A148" s="13"/>
      <c r="B148" s="235"/>
      <c r="C148" s="236"/>
      <c r="D148" s="237" t="s">
        <v>142</v>
      </c>
      <c r="E148" s="238" t="s">
        <v>1</v>
      </c>
      <c r="F148" s="239" t="s">
        <v>167</v>
      </c>
      <c r="G148" s="236"/>
      <c r="H148" s="240">
        <v>54.009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142</v>
      </c>
      <c r="AU148" s="246" t="s">
        <v>85</v>
      </c>
      <c r="AV148" s="13" t="s">
        <v>85</v>
      </c>
      <c r="AW148" s="13" t="s">
        <v>32</v>
      </c>
      <c r="AX148" s="13" t="s">
        <v>83</v>
      </c>
      <c r="AY148" s="246" t="s">
        <v>126</v>
      </c>
    </row>
    <row r="149" s="2" customFormat="1" ht="33" customHeight="1">
      <c r="A149" s="37"/>
      <c r="B149" s="38"/>
      <c r="C149" s="217" t="s">
        <v>168</v>
      </c>
      <c r="D149" s="217" t="s">
        <v>129</v>
      </c>
      <c r="E149" s="218" t="s">
        <v>169</v>
      </c>
      <c r="F149" s="219" t="s">
        <v>170</v>
      </c>
      <c r="G149" s="220" t="s">
        <v>159</v>
      </c>
      <c r="H149" s="221">
        <v>2.456</v>
      </c>
      <c r="I149" s="222"/>
      <c r="J149" s="223">
        <f>ROUND(I149*H149,2)</f>
        <v>0</v>
      </c>
      <c r="K149" s="219" t="s">
        <v>133</v>
      </c>
      <c r="L149" s="43"/>
      <c r="M149" s="224" t="s">
        <v>1</v>
      </c>
      <c r="N149" s="225" t="s">
        <v>40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134</v>
      </c>
      <c r="AT149" s="228" t="s">
        <v>129</v>
      </c>
      <c r="AU149" s="228" t="s">
        <v>85</v>
      </c>
      <c r="AY149" s="16" t="s">
        <v>126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134</v>
      </c>
      <c r="BM149" s="228" t="s">
        <v>171</v>
      </c>
    </row>
    <row r="150" s="2" customFormat="1">
      <c r="A150" s="37"/>
      <c r="B150" s="38"/>
      <c r="C150" s="39"/>
      <c r="D150" s="230" t="s">
        <v>136</v>
      </c>
      <c r="E150" s="39"/>
      <c r="F150" s="231" t="s">
        <v>172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136</v>
      </c>
      <c r="AU150" s="16" t="s">
        <v>85</v>
      </c>
    </row>
    <row r="151" s="12" customFormat="1" ht="25.92" customHeight="1">
      <c r="A151" s="12"/>
      <c r="B151" s="201"/>
      <c r="C151" s="202"/>
      <c r="D151" s="203" t="s">
        <v>74</v>
      </c>
      <c r="E151" s="204" t="s">
        <v>173</v>
      </c>
      <c r="F151" s="204" t="s">
        <v>174</v>
      </c>
      <c r="G151" s="202"/>
      <c r="H151" s="202"/>
      <c r="I151" s="205"/>
      <c r="J151" s="206">
        <f>BK151</f>
        <v>0</v>
      </c>
      <c r="K151" s="202"/>
      <c r="L151" s="207"/>
      <c r="M151" s="208"/>
      <c r="N151" s="209"/>
      <c r="O151" s="209"/>
      <c r="P151" s="210">
        <f>P152+P160+P170+P203+P227+P269+P275</f>
        <v>0</v>
      </c>
      <c r="Q151" s="209"/>
      <c r="R151" s="210">
        <f>R152+R160+R170+R203+R227+R269+R275</f>
        <v>23.449543960000003</v>
      </c>
      <c r="S151" s="209"/>
      <c r="T151" s="211">
        <f>T152+T160+T170+T203+T227+T269+T275</f>
        <v>6.0007200000000003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2" t="s">
        <v>85</v>
      </c>
      <c r="AT151" s="213" t="s">
        <v>74</v>
      </c>
      <c r="AU151" s="213" t="s">
        <v>75</v>
      </c>
      <c r="AY151" s="212" t="s">
        <v>126</v>
      </c>
      <c r="BK151" s="214">
        <f>BK152+BK160+BK170+BK203+BK227+BK269+BK275</f>
        <v>0</v>
      </c>
    </row>
    <row r="152" s="12" customFormat="1" ht="22.8" customHeight="1">
      <c r="A152" s="12"/>
      <c r="B152" s="201"/>
      <c r="C152" s="202"/>
      <c r="D152" s="203" t="s">
        <v>74</v>
      </c>
      <c r="E152" s="215" t="s">
        <v>175</v>
      </c>
      <c r="F152" s="215" t="s">
        <v>176</v>
      </c>
      <c r="G152" s="202"/>
      <c r="H152" s="202"/>
      <c r="I152" s="205"/>
      <c r="J152" s="216">
        <f>BK152</f>
        <v>0</v>
      </c>
      <c r="K152" s="202"/>
      <c r="L152" s="207"/>
      <c r="M152" s="208"/>
      <c r="N152" s="209"/>
      <c r="O152" s="209"/>
      <c r="P152" s="210">
        <f>SUM(P153:P159)</f>
        <v>0</v>
      </c>
      <c r="Q152" s="209"/>
      <c r="R152" s="210">
        <f>SUM(R153:R159)</f>
        <v>0.0082054400000000013</v>
      </c>
      <c r="S152" s="209"/>
      <c r="T152" s="211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2" t="s">
        <v>85</v>
      </c>
      <c r="AT152" s="213" t="s">
        <v>74</v>
      </c>
      <c r="AU152" s="213" t="s">
        <v>83</v>
      </c>
      <c r="AY152" s="212" t="s">
        <v>126</v>
      </c>
      <c r="BK152" s="214">
        <f>SUM(BK153:BK159)</f>
        <v>0</v>
      </c>
    </row>
    <row r="153" s="2" customFormat="1" ht="24.15" customHeight="1">
      <c r="A153" s="37"/>
      <c r="B153" s="38"/>
      <c r="C153" s="217" t="s">
        <v>177</v>
      </c>
      <c r="D153" s="217" t="s">
        <v>129</v>
      </c>
      <c r="E153" s="218" t="s">
        <v>178</v>
      </c>
      <c r="F153" s="219" t="s">
        <v>179</v>
      </c>
      <c r="G153" s="220" t="s">
        <v>132</v>
      </c>
      <c r="H153" s="221">
        <v>11</v>
      </c>
      <c r="I153" s="222"/>
      <c r="J153" s="223">
        <f>ROUND(I153*H153,2)</f>
        <v>0</v>
      </c>
      <c r="K153" s="219" t="s">
        <v>133</v>
      </c>
      <c r="L153" s="43"/>
      <c r="M153" s="224" t="s">
        <v>1</v>
      </c>
      <c r="N153" s="225" t="s">
        <v>40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180</v>
      </c>
      <c r="AT153" s="228" t="s">
        <v>129</v>
      </c>
      <c r="AU153" s="228" t="s">
        <v>85</v>
      </c>
      <c r="AY153" s="16" t="s">
        <v>126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83</v>
      </c>
      <c r="BK153" s="229">
        <f>ROUND(I153*H153,2)</f>
        <v>0</v>
      </c>
      <c r="BL153" s="16" t="s">
        <v>180</v>
      </c>
      <c r="BM153" s="228" t="s">
        <v>181</v>
      </c>
    </row>
    <row r="154" s="2" customFormat="1">
      <c r="A154" s="37"/>
      <c r="B154" s="38"/>
      <c r="C154" s="39"/>
      <c r="D154" s="230" t="s">
        <v>136</v>
      </c>
      <c r="E154" s="39"/>
      <c r="F154" s="231" t="s">
        <v>182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136</v>
      </c>
      <c r="AU154" s="16" t="s">
        <v>85</v>
      </c>
    </row>
    <row r="155" s="13" customFormat="1">
      <c r="A155" s="13"/>
      <c r="B155" s="235"/>
      <c r="C155" s="236"/>
      <c r="D155" s="237" t="s">
        <v>142</v>
      </c>
      <c r="E155" s="238" t="s">
        <v>1</v>
      </c>
      <c r="F155" s="239" t="s">
        <v>183</v>
      </c>
      <c r="G155" s="236"/>
      <c r="H155" s="240">
        <v>11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142</v>
      </c>
      <c r="AU155" s="246" t="s">
        <v>85</v>
      </c>
      <c r="AV155" s="13" t="s">
        <v>85</v>
      </c>
      <c r="AW155" s="13" t="s">
        <v>32</v>
      </c>
      <c r="AX155" s="13" t="s">
        <v>83</v>
      </c>
      <c r="AY155" s="246" t="s">
        <v>126</v>
      </c>
    </row>
    <row r="156" s="2" customFormat="1" ht="24.15" customHeight="1">
      <c r="A156" s="37"/>
      <c r="B156" s="38"/>
      <c r="C156" s="247" t="s">
        <v>127</v>
      </c>
      <c r="D156" s="247" t="s">
        <v>184</v>
      </c>
      <c r="E156" s="248" t="s">
        <v>185</v>
      </c>
      <c r="F156" s="249" t="s">
        <v>186</v>
      </c>
      <c r="G156" s="250" t="s">
        <v>132</v>
      </c>
      <c r="H156" s="251">
        <v>12.821</v>
      </c>
      <c r="I156" s="252"/>
      <c r="J156" s="253">
        <f>ROUND(I156*H156,2)</f>
        <v>0</v>
      </c>
      <c r="K156" s="249" t="s">
        <v>133</v>
      </c>
      <c r="L156" s="254"/>
      <c r="M156" s="255" t="s">
        <v>1</v>
      </c>
      <c r="N156" s="256" t="s">
        <v>40</v>
      </c>
      <c r="O156" s="90"/>
      <c r="P156" s="226">
        <f>O156*H156</f>
        <v>0</v>
      </c>
      <c r="Q156" s="226">
        <v>0.00064000000000000005</v>
      </c>
      <c r="R156" s="226">
        <f>Q156*H156</f>
        <v>0.0082054400000000013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187</v>
      </c>
      <c r="AT156" s="228" t="s">
        <v>184</v>
      </c>
      <c r="AU156" s="228" t="s">
        <v>85</v>
      </c>
      <c r="AY156" s="16" t="s">
        <v>126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180</v>
      </c>
      <c r="BM156" s="228" t="s">
        <v>188</v>
      </c>
    </row>
    <row r="157" s="13" customFormat="1">
      <c r="A157" s="13"/>
      <c r="B157" s="235"/>
      <c r="C157" s="236"/>
      <c r="D157" s="237" t="s">
        <v>142</v>
      </c>
      <c r="E157" s="238" t="s">
        <v>1</v>
      </c>
      <c r="F157" s="239" t="s">
        <v>189</v>
      </c>
      <c r="G157" s="236"/>
      <c r="H157" s="240">
        <v>12.821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142</v>
      </c>
      <c r="AU157" s="246" t="s">
        <v>85</v>
      </c>
      <c r="AV157" s="13" t="s">
        <v>85</v>
      </c>
      <c r="AW157" s="13" t="s">
        <v>32</v>
      </c>
      <c r="AX157" s="13" t="s">
        <v>83</v>
      </c>
      <c r="AY157" s="246" t="s">
        <v>126</v>
      </c>
    </row>
    <row r="158" s="2" customFormat="1" ht="24.15" customHeight="1">
      <c r="A158" s="37"/>
      <c r="B158" s="38"/>
      <c r="C158" s="217" t="s">
        <v>190</v>
      </c>
      <c r="D158" s="217" t="s">
        <v>129</v>
      </c>
      <c r="E158" s="218" t="s">
        <v>191</v>
      </c>
      <c r="F158" s="219" t="s">
        <v>192</v>
      </c>
      <c r="G158" s="220" t="s">
        <v>159</v>
      </c>
      <c r="H158" s="221">
        <v>0.0080000000000000002</v>
      </c>
      <c r="I158" s="222"/>
      <c r="J158" s="223">
        <f>ROUND(I158*H158,2)</f>
        <v>0</v>
      </c>
      <c r="K158" s="219" t="s">
        <v>133</v>
      </c>
      <c r="L158" s="43"/>
      <c r="M158" s="224" t="s">
        <v>1</v>
      </c>
      <c r="N158" s="225" t="s">
        <v>40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180</v>
      </c>
      <c r="AT158" s="228" t="s">
        <v>129</v>
      </c>
      <c r="AU158" s="228" t="s">
        <v>85</v>
      </c>
      <c r="AY158" s="16" t="s">
        <v>126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180</v>
      </c>
      <c r="BM158" s="228" t="s">
        <v>193</v>
      </c>
    </row>
    <row r="159" s="2" customFormat="1">
      <c r="A159" s="37"/>
      <c r="B159" s="38"/>
      <c r="C159" s="39"/>
      <c r="D159" s="230" t="s">
        <v>136</v>
      </c>
      <c r="E159" s="39"/>
      <c r="F159" s="231" t="s">
        <v>194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85</v>
      </c>
    </row>
    <row r="160" s="12" customFormat="1" ht="22.8" customHeight="1">
      <c r="A160" s="12"/>
      <c r="B160" s="201"/>
      <c r="C160" s="202"/>
      <c r="D160" s="203" t="s">
        <v>74</v>
      </c>
      <c r="E160" s="215" t="s">
        <v>195</v>
      </c>
      <c r="F160" s="215" t="s">
        <v>196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SUM(P161:P169)</f>
        <v>0</v>
      </c>
      <c r="Q160" s="209"/>
      <c r="R160" s="210">
        <f>SUM(R161:R169)</f>
        <v>0.0313803</v>
      </c>
      <c r="S160" s="209"/>
      <c r="T160" s="211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85</v>
      </c>
      <c r="AT160" s="213" t="s">
        <v>74</v>
      </c>
      <c r="AU160" s="213" t="s">
        <v>83</v>
      </c>
      <c r="AY160" s="212" t="s">
        <v>126</v>
      </c>
      <c r="BK160" s="214">
        <f>SUM(BK161:BK169)</f>
        <v>0</v>
      </c>
    </row>
    <row r="161" s="2" customFormat="1" ht="16.5" customHeight="1">
      <c r="A161" s="37"/>
      <c r="B161" s="38"/>
      <c r="C161" s="217" t="s">
        <v>197</v>
      </c>
      <c r="D161" s="217" t="s">
        <v>129</v>
      </c>
      <c r="E161" s="218" t="s">
        <v>198</v>
      </c>
      <c r="F161" s="219" t="s">
        <v>199</v>
      </c>
      <c r="G161" s="220" t="s">
        <v>132</v>
      </c>
      <c r="H161" s="221">
        <v>12.9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40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180</v>
      </c>
      <c r="AT161" s="228" t="s">
        <v>129</v>
      </c>
      <c r="AU161" s="228" t="s">
        <v>85</v>
      </c>
      <c r="AY161" s="16" t="s">
        <v>126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83</v>
      </c>
      <c r="BK161" s="229">
        <f>ROUND(I161*H161,2)</f>
        <v>0</v>
      </c>
      <c r="BL161" s="16" t="s">
        <v>180</v>
      </c>
      <c r="BM161" s="228" t="s">
        <v>200</v>
      </c>
    </row>
    <row r="162" s="13" customFormat="1">
      <c r="A162" s="13"/>
      <c r="B162" s="235"/>
      <c r="C162" s="236"/>
      <c r="D162" s="237" t="s">
        <v>142</v>
      </c>
      <c r="E162" s="238" t="s">
        <v>1</v>
      </c>
      <c r="F162" s="239" t="s">
        <v>201</v>
      </c>
      <c r="G162" s="236"/>
      <c r="H162" s="240">
        <v>12.9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142</v>
      </c>
      <c r="AU162" s="246" t="s">
        <v>85</v>
      </c>
      <c r="AV162" s="13" t="s">
        <v>85</v>
      </c>
      <c r="AW162" s="13" t="s">
        <v>32</v>
      </c>
      <c r="AX162" s="13" t="s">
        <v>83</v>
      </c>
      <c r="AY162" s="246" t="s">
        <v>126</v>
      </c>
    </row>
    <row r="163" s="2" customFormat="1" ht="37.8" customHeight="1">
      <c r="A163" s="37"/>
      <c r="B163" s="38"/>
      <c r="C163" s="217" t="s">
        <v>202</v>
      </c>
      <c r="D163" s="217" t="s">
        <v>129</v>
      </c>
      <c r="E163" s="218" t="s">
        <v>203</v>
      </c>
      <c r="F163" s="219" t="s">
        <v>204</v>
      </c>
      <c r="G163" s="220" t="s">
        <v>132</v>
      </c>
      <c r="H163" s="221">
        <v>12.9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40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180</v>
      </c>
      <c r="AT163" s="228" t="s">
        <v>129</v>
      </c>
      <c r="AU163" s="228" t="s">
        <v>85</v>
      </c>
      <c r="AY163" s="16" t="s">
        <v>126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180</v>
      </c>
      <c r="BM163" s="228" t="s">
        <v>205</v>
      </c>
    </row>
    <row r="164" s="13" customFormat="1">
      <c r="A164" s="13"/>
      <c r="B164" s="235"/>
      <c r="C164" s="236"/>
      <c r="D164" s="237" t="s">
        <v>142</v>
      </c>
      <c r="E164" s="238" t="s">
        <v>1</v>
      </c>
      <c r="F164" s="239" t="s">
        <v>201</v>
      </c>
      <c r="G164" s="236"/>
      <c r="H164" s="240">
        <v>12.9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142</v>
      </c>
      <c r="AU164" s="246" t="s">
        <v>85</v>
      </c>
      <c r="AV164" s="13" t="s">
        <v>85</v>
      </c>
      <c r="AW164" s="13" t="s">
        <v>32</v>
      </c>
      <c r="AX164" s="13" t="s">
        <v>83</v>
      </c>
      <c r="AY164" s="246" t="s">
        <v>126</v>
      </c>
    </row>
    <row r="165" s="2" customFormat="1" ht="16.5" customHeight="1">
      <c r="A165" s="37"/>
      <c r="B165" s="38"/>
      <c r="C165" s="247" t="s">
        <v>206</v>
      </c>
      <c r="D165" s="247" t="s">
        <v>184</v>
      </c>
      <c r="E165" s="248" t="s">
        <v>207</v>
      </c>
      <c r="F165" s="249" t="s">
        <v>208</v>
      </c>
      <c r="G165" s="250" t="s">
        <v>132</v>
      </c>
      <c r="H165" s="251">
        <v>14.943</v>
      </c>
      <c r="I165" s="252"/>
      <c r="J165" s="253">
        <f>ROUND(I165*H165,2)</f>
        <v>0</v>
      </c>
      <c r="K165" s="249" t="s">
        <v>1</v>
      </c>
      <c r="L165" s="254"/>
      <c r="M165" s="255" t="s">
        <v>1</v>
      </c>
      <c r="N165" s="256" t="s">
        <v>40</v>
      </c>
      <c r="O165" s="90"/>
      <c r="P165" s="226">
        <f>O165*H165</f>
        <v>0</v>
      </c>
      <c r="Q165" s="226">
        <v>0.0020999999999999999</v>
      </c>
      <c r="R165" s="226">
        <f>Q165*H165</f>
        <v>0.0313803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187</v>
      </c>
      <c r="AT165" s="228" t="s">
        <v>184</v>
      </c>
      <c r="AU165" s="228" t="s">
        <v>85</v>
      </c>
      <c r="AY165" s="16" t="s">
        <v>126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83</v>
      </c>
      <c r="BK165" s="229">
        <f>ROUND(I165*H165,2)</f>
        <v>0</v>
      </c>
      <c r="BL165" s="16" t="s">
        <v>180</v>
      </c>
      <c r="BM165" s="228" t="s">
        <v>209</v>
      </c>
    </row>
    <row r="166" s="13" customFormat="1">
      <c r="A166" s="13"/>
      <c r="B166" s="235"/>
      <c r="C166" s="236"/>
      <c r="D166" s="237" t="s">
        <v>142</v>
      </c>
      <c r="E166" s="238" t="s">
        <v>1</v>
      </c>
      <c r="F166" s="239" t="s">
        <v>210</v>
      </c>
      <c r="G166" s="236"/>
      <c r="H166" s="240">
        <v>14.943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142</v>
      </c>
      <c r="AU166" s="246" t="s">
        <v>85</v>
      </c>
      <c r="AV166" s="13" t="s">
        <v>85</v>
      </c>
      <c r="AW166" s="13" t="s">
        <v>32</v>
      </c>
      <c r="AX166" s="13" t="s">
        <v>83</v>
      </c>
      <c r="AY166" s="246" t="s">
        <v>126</v>
      </c>
    </row>
    <row r="167" s="2" customFormat="1" ht="37.8" customHeight="1">
      <c r="A167" s="37"/>
      <c r="B167" s="38"/>
      <c r="C167" s="217" t="s">
        <v>211</v>
      </c>
      <c r="D167" s="217" t="s">
        <v>129</v>
      </c>
      <c r="E167" s="218" t="s">
        <v>212</v>
      </c>
      <c r="F167" s="219" t="s">
        <v>213</v>
      </c>
      <c r="G167" s="220" t="s">
        <v>214</v>
      </c>
      <c r="H167" s="221">
        <v>9.3000000000000007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40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180</v>
      </c>
      <c r="AT167" s="228" t="s">
        <v>129</v>
      </c>
      <c r="AU167" s="228" t="s">
        <v>85</v>
      </c>
      <c r="AY167" s="16" t="s">
        <v>126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180</v>
      </c>
      <c r="BM167" s="228" t="s">
        <v>215</v>
      </c>
    </row>
    <row r="168" s="13" customFormat="1">
      <c r="A168" s="13"/>
      <c r="B168" s="235"/>
      <c r="C168" s="236"/>
      <c r="D168" s="237" t="s">
        <v>142</v>
      </c>
      <c r="E168" s="238" t="s">
        <v>1</v>
      </c>
      <c r="F168" s="239" t="s">
        <v>216</v>
      </c>
      <c r="G168" s="236"/>
      <c r="H168" s="240">
        <v>9.3000000000000007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142</v>
      </c>
      <c r="AU168" s="246" t="s">
        <v>85</v>
      </c>
      <c r="AV168" s="13" t="s">
        <v>85</v>
      </c>
      <c r="AW168" s="13" t="s">
        <v>32</v>
      </c>
      <c r="AX168" s="13" t="s">
        <v>83</v>
      </c>
      <c r="AY168" s="246" t="s">
        <v>126</v>
      </c>
    </row>
    <row r="169" s="2" customFormat="1" ht="24.15" customHeight="1">
      <c r="A169" s="37"/>
      <c r="B169" s="38"/>
      <c r="C169" s="217" t="s">
        <v>8</v>
      </c>
      <c r="D169" s="217" t="s">
        <v>129</v>
      </c>
      <c r="E169" s="218" t="s">
        <v>217</v>
      </c>
      <c r="F169" s="219" t="s">
        <v>218</v>
      </c>
      <c r="G169" s="220" t="s">
        <v>214</v>
      </c>
      <c r="H169" s="221">
        <v>9.3000000000000007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40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180</v>
      </c>
      <c r="AT169" s="228" t="s">
        <v>129</v>
      </c>
      <c r="AU169" s="228" t="s">
        <v>85</v>
      </c>
      <c r="AY169" s="16" t="s">
        <v>126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83</v>
      </c>
      <c r="BK169" s="229">
        <f>ROUND(I169*H169,2)</f>
        <v>0</v>
      </c>
      <c r="BL169" s="16" t="s">
        <v>180</v>
      </c>
      <c r="BM169" s="228" t="s">
        <v>219</v>
      </c>
    </row>
    <row r="170" s="12" customFormat="1" ht="22.8" customHeight="1">
      <c r="A170" s="12"/>
      <c r="B170" s="201"/>
      <c r="C170" s="202"/>
      <c r="D170" s="203" t="s">
        <v>74</v>
      </c>
      <c r="E170" s="215" t="s">
        <v>220</v>
      </c>
      <c r="F170" s="215" t="s">
        <v>221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SUM(P171:P202)</f>
        <v>0</v>
      </c>
      <c r="Q170" s="209"/>
      <c r="R170" s="210">
        <f>SUM(R171:R202)</f>
        <v>3.4699596200000005</v>
      </c>
      <c r="S170" s="209"/>
      <c r="T170" s="211">
        <f>SUM(T171:T202)</f>
        <v>2.4560000000000004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85</v>
      </c>
      <c r="AT170" s="213" t="s">
        <v>74</v>
      </c>
      <c r="AU170" s="213" t="s">
        <v>83</v>
      </c>
      <c r="AY170" s="212" t="s">
        <v>126</v>
      </c>
      <c r="BK170" s="214">
        <f>SUM(BK171:BK202)</f>
        <v>0</v>
      </c>
    </row>
    <row r="171" s="2" customFormat="1" ht="24.15" customHeight="1">
      <c r="A171" s="37"/>
      <c r="B171" s="38"/>
      <c r="C171" s="217" t="s">
        <v>180</v>
      </c>
      <c r="D171" s="217" t="s">
        <v>129</v>
      </c>
      <c r="E171" s="218" t="s">
        <v>222</v>
      </c>
      <c r="F171" s="219" t="s">
        <v>223</v>
      </c>
      <c r="G171" s="220" t="s">
        <v>214</v>
      </c>
      <c r="H171" s="221">
        <v>78.400000000000006</v>
      </c>
      <c r="I171" s="222"/>
      <c r="J171" s="223">
        <f>ROUND(I171*H171,2)</f>
        <v>0</v>
      </c>
      <c r="K171" s="219" t="s">
        <v>133</v>
      </c>
      <c r="L171" s="43"/>
      <c r="M171" s="224" t="s">
        <v>1</v>
      </c>
      <c r="N171" s="225" t="s">
        <v>40</v>
      </c>
      <c r="O171" s="90"/>
      <c r="P171" s="226">
        <f>O171*H171</f>
        <v>0</v>
      </c>
      <c r="Q171" s="226">
        <v>6.0000000000000002E-05</v>
      </c>
      <c r="R171" s="226">
        <f>Q171*H171</f>
        <v>0.0047040000000000007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180</v>
      </c>
      <c r="AT171" s="228" t="s">
        <v>129</v>
      </c>
      <c r="AU171" s="228" t="s">
        <v>85</v>
      </c>
      <c r="AY171" s="16" t="s">
        <v>126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180</v>
      </c>
      <c r="BM171" s="228" t="s">
        <v>224</v>
      </c>
    </row>
    <row r="172" s="2" customFormat="1">
      <c r="A172" s="37"/>
      <c r="B172" s="38"/>
      <c r="C172" s="39"/>
      <c r="D172" s="230" t="s">
        <v>136</v>
      </c>
      <c r="E172" s="39"/>
      <c r="F172" s="231" t="s">
        <v>225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136</v>
      </c>
      <c r="AU172" s="16" t="s">
        <v>85</v>
      </c>
    </row>
    <row r="173" s="13" customFormat="1">
      <c r="A173" s="13"/>
      <c r="B173" s="235"/>
      <c r="C173" s="236"/>
      <c r="D173" s="237" t="s">
        <v>142</v>
      </c>
      <c r="E173" s="238" t="s">
        <v>1</v>
      </c>
      <c r="F173" s="239" t="s">
        <v>226</v>
      </c>
      <c r="G173" s="236"/>
      <c r="H173" s="240">
        <v>78.400000000000006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142</v>
      </c>
      <c r="AU173" s="246" t="s">
        <v>85</v>
      </c>
      <c r="AV173" s="13" t="s">
        <v>85</v>
      </c>
      <c r="AW173" s="13" t="s">
        <v>32</v>
      </c>
      <c r="AX173" s="13" t="s">
        <v>83</v>
      </c>
      <c r="AY173" s="246" t="s">
        <v>126</v>
      </c>
    </row>
    <row r="174" s="2" customFormat="1" ht="21.75" customHeight="1">
      <c r="A174" s="37"/>
      <c r="B174" s="38"/>
      <c r="C174" s="247" t="s">
        <v>227</v>
      </c>
      <c r="D174" s="247" t="s">
        <v>184</v>
      </c>
      <c r="E174" s="248" t="s">
        <v>228</v>
      </c>
      <c r="F174" s="249" t="s">
        <v>229</v>
      </c>
      <c r="G174" s="250" t="s">
        <v>230</v>
      </c>
      <c r="H174" s="251">
        <v>0.627</v>
      </c>
      <c r="I174" s="252"/>
      <c r="J174" s="253">
        <f>ROUND(I174*H174,2)</f>
        <v>0</v>
      </c>
      <c r="K174" s="249" t="s">
        <v>133</v>
      </c>
      <c r="L174" s="254"/>
      <c r="M174" s="255" t="s">
        <v>1</v>
      </c>
      <c r="N174" s="256" t="s">
        <v>40</v>
      </c>
      <c r="O174" s="90"/>
      <c r="P174" s="226">
        <f>O174*H174</f>
        <v>0</v>
      </c>
      <c r="Q174" s="226">
        <v>0.55000000000000004</v>
      </c>
      <c r="R174" s="226">
        <f>Q174*H174</f>
        <v>0.34485000000000005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187</v>
      </c>
      <c r="AT174" s="228" t="s">
        <v>184</v>
      </c>
      <c r="AU174" s="228" t="s">
        <v>85</v>
      </c>
      <c r="AY174" s="16" t="s">
        <v>126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83</v>
      </c>
      <c r="BK174" s="229">
        <f>ROUND(I174*H174,2)</f>
        <v>0</v>
      </c>
      <c r="BL174" s="16" t="s">
        <v>180</v>
      </c>
      <c r="BM174" s="228" t="s">
        <v>231</v>
      </c>
    </row>
    <row r="175" s="13" customFormat="1">
      <c r="A175" s="13"/>
      <c r="B175" s="235"/>
      <c r="C175" s="236"/>
      <c r="D175" s="237" t="s">
        <v>142</v>
      </c>
      <c r="E175" s="238" t="s">
        <v>1</v>
      </c>
      <c r="F175" s="239" t="s">
        <v>232</v>
      </c>
      <c r="G175" s="236"/>
      <c r="H175" s="240">
        <v>0.627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142</v>
      </c>
      <c r="AU175" s="246" t="s">
        <v>85</v>
      </c>
      <c r="AV175" s="13" t="s">
        <v>85</v>
      </c>
      <c r="AW175" s="13" t="s">
        <v>32</v>
      </c>
      <c r="AX175" s="13" t="s">
        <v>83</v>
      </c>
      <c r="AY175" s="246" t="s">
        <v>126</v>
      </c>
    </row>
    <row r="176" s="2" customFormat="1" ht="33" customHeight="1">
      <c r="A176" s="37"/>
      <c r="B176" s="38"/>
      <c r="C176" s="217" t="s">
        <v>233</v>
      </c>
      <c r="D176" s="217" t="s">
        <v>129</v>
      </c>
      <c r="E176" s="218" t="s">
        <v>234</v>
      </c>
      <c r="F176" s="219" t="s">
        <v>235</v>
      </c>
      <c r="G176" s="220" t="s">
        <v>132</v>
      </c>
      <c r="H176" s="221">
        <v>11</v>
      </c>
      <c r="I176" s="222"/>
      <c r="J176" s="223">
        <f>ROUND(I176*H176,2)</f>
        <v>0</v>
      </c>
      <c r="K176" s="219" t="s">
        <v>133</v>
      </c>
      <c r="L176" s="43"/>
      <c r="M176" s="224" t="s">
        <v>1</v>
      </c>
      <c r="N176" s="225" t="s">
        <v>40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180</v>
      </c>
      <c r="AT176" s="228" t="s">
        <v>129</v>
      </c>
      <c r="AU176" s="228" t="s">
        <v>85</v>
      </c>
      <c r="AY176" s="16" t="s">
        <v>126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83</v>
      </c>
      <c r="BK176" s="229">
        <f>ROUND(I176*H176,2)</f>
        <v>0</v>
      </c>
      <c r="BL176" s="16" t="s">
        <v>180</v>
      </c>
      <c r="BM176" s="228" t="s">
        <v>236</v>
      </c>
    </row>
    <row r="177" s="2" customFormat="1">
      <c r="A177" s="37"/>
      <c r="B177" s="38"/>
      <c r="C177" s="39"/>
      <c r="D177" s="230" t="s">
        <v>136</v>
      </c>
      <c r="E177" s="39"/>
      <c r="F177" s="231" t="s">
        <v>237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136</v>
      </c>
      <c r="AU177" s="16" t="s">
        <v>85</v>
      </c>
    </row>
    <row r="178" s="13" customFormat="1">
      <c r="A178" s="13"/>
      <c r="B178" s="235"/>
      <c r="C178" s="236"/>
      <c r="D178" s="237" t="s">
        <v>142</v>
      </c>
      <c r="E178" s="238" t="s">
        <v>1</v>
      </c>
      <c r="F178" s="239" t="s">
        <v>183</v>
      </c>
      <c r="G178" s="236"/>
      <c r="H178" s="240">
        <v>11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142</v>
      </c>
      <c r="AU178" s="246" t="s">
        <v>85</v>
      </c>
      <c r="AV178" s="13" t="s">
        <v>85</v>
      </c>
      <c r="AW178" s="13" t="s">
        <v>32</v>
      </c>
      <c r="AX178" s="13" t="s">
        <v>83</v>
      </c>
      <c r="AY178" s="246" t="s">
        <v>126</v>
      </c>
    </row>
    <row r="179" s="2" customFormat="1" ht="16.5" customHeight="1">
      <c r="A179" s="37"/>
      <c r="B179" s="38"/>
      <c r="C179" s="247" t="s">
        <v>238</v>
      </c>
      <c r="D179" s="247" t="s">
        <v>184</v>
      </c>
      <c r="E179" s="248" t="s">
        <v>239</v>
      </c>
      <c r="F179" s="249" t="s">
        <v>240</v>
      </c>
      <c r="G179" s="250" t="s">
        <v>230</v>
      </c>
      <c r="H179" s="251">
        <v>0.27500000000000002</v>
      </c>
      <c r="I179" s="252"/>
      <c r="J179" s="253">
        <f>ROUND(I179*H179,2)</f>
        <v>0</v>
      </c>
      <c r="K179" s="249" t="s">
        <v>133</v>
      </c>
      <c r="L179" s="254"/>
      <c r="M179" s="255" t="s">
        <v>1</v>
      </c>
      <c r="N179" s="256" t="s">
        <v>40</v>
      </c>
      <c r="O179" s="90"/>
      <c r="P179" s="226">
        <f>O179*H179</f>
        <v>0</v>
      </c>
      <c r="Q179" s="226">
        <v>0.55000000000000004</v>
      </c>
      <c r="R179" s="226">
        <f>Q179*H179</f>
        <v>0.15125000000000002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187</v>
      </c>
      <c r="AT179" s="228" t="s">
        <v>184</v>
      </c>
      <c r="AU179" s="228" t="s">
        <v>85</v>
      </c>
      <c r="AY179" s="16" t="s">
        <v>126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83</v>
      </c>
      <c r="BK179" s="229">
        <f>ROUND(I179*H179,2)</f>
        <v>0</v>
      </c>
      <c r="BL179" s="16" t="s">
        <v>180</v>
      </c>
      <c r="BM179" s="228" t="s">
        <v>241</v>
      </c>
    </row>
    <row r="180" s="13" customFormat="1">
      <c r="A180" s="13"/>
      <c r="B180" s="235"/>
      <c r="C180" s="236"/>
      <c r="D180" s="237" t="s">
        <v>142</v>
      </c>
      <c r="E180" s="238" t="s">
        <v>1</v>
      </c>
      <c r="F180" s="239" t="s">
        <v>242</v>
      </c>
      <c r="G180" s="236"/>
      <c r="H180" s="240">
        <v>0.27500000000000002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142</v>
      </c>
      <c r="AU180" s="246" t="s">
        <v>85</v>
      </c>
      <c r="AV180" s="13" t="s">
        <v>85</v>
      </c>
      <c r="AW180" s="13" t="s">
        <v>32</v>
      </c>
      <c r="AX180" s="13" t="s">
        <v>83</v>
      </c>
      <c r="AY180" s="246" t="s">
        <v>126</v>
      </c>
    </row>
    <row r="181" s="2" customFormat="1" ht="16.5" customHeight="1">
      <c r="A181" s="37"/>
      <c r="B181" s="38"/>
      <c r="C181" s="217" t="s">
        <v>243</v>
      </c>
      <c r="D181" s="217" t="s">
        <v>129</v>
      </c>
      <c r="E181" s="218" t="s">
        <v>244</v>
      </c>
      <c r="F181" s="219" t="s">
        <v>245</v>
      </c>
      <c r="G181" s="220" t="s">
        <v>132</v>
      </c>
      <c r="H181" s="221">
        <v>11</v>
      </c>
      <c r="I181" s="222"/>
      <c r="J181" s="223">
        <f>ROUND(I181*H181,2)</f>
        <v>0</v>
      </c>
      <c r="K181" s="219" t="s">
        <v>133</v>
      </c>
      <c r="L181" s="43"/>
      <c r="M181" s="224" t="s">
        <v>1</v>
      </c>
      <c r="N181" s="225" t="s">
        <v>40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0.031</v>
      </c>
      <c r="T181" s="227">
        <f>S181*H181</f>
        <v>0.34099999999999997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180</v>
      </c>
      <c r="AT181" s="228" t="s">
        <v>129</v>
      </c>
      <c r="AU181" s="228" t="s">
        <v>85</v>
      </c>
      <c r="AY181" s="16" t="s">
        <v>126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83</v>
      </c>
      <c r="BK181" s="229">
        <f>ROUND(I181*H181,2)</f>
        <v>0</v>
      </c>
      <c r="BL181" s="16" t="s">
        <v>180</v>
      </c>
      <c r="BM181" s="228" t="s">
        <v>246</v>
      </c>
    </row>
    <row r="182" s="2" customFormat="1">
      <c r="A182" s="37"/>
      <c r="B182" s="38"/>
      <c r="C182" s="39"/>
      <c r="D182" s="230" t="s">
        <v>136</v>
      </c>
      <c r="E182" s="39"/>
      <c r="F182" s="231" t="s">
        <v>247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136</v>
      </c>
      <c r="AU182" s="16" t="s">
        <v>85</v>
      </c>
    </row>
    <row r="183" s="13" customFormat="1">
      <c r="A183" s="13"/>
      <c r="B183" s="235"/>
      <c r="C183" s="236"/>
      <c r="D183" s="237" t="s">
        <v>142</v>
      </c>
      <c r="E183" s="238" t="s">
        <v>1</v>
      </c>
      <c r="F183" s="239" t="s">
        <v>248</v>
      </c>
      <c r="G183" s="236"/>
      <c r="H183" s="240">
        <v>11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142</v>
      </c>
      <c r="AU183" s="246" t="s">
        <v>85</v>
      </c>
      <c r="AV183" s="13" t="s">
        <v>85</v>
      </c>
      <c r="AW183" s="13" t="s">
        <v>32</v>
      </c>
      <c r="AX183" s="13" t="s">
        <v>83</v>
      </c>
      <c r="AY183" s="246" t="s">
        <v>126</v>
      </c>
    </row>
    <row r="184" s="2" customFormat="1" ht="24.15" customHeight="1">
      <c r="A184" s="37"/>
      <c r="B184" s="38"/>
      <c r="C184" s="217" t="s">
        <v>7</v>
      </c>
      <c r="D184" s="217" t="s">
        <v>129</v>
      </c>
      <c r="E184" s="218" t="s">
        <v>249</v>
      </c>
      <c r="F184" s="219" t="s">
        <v>250</v>
      </c>
      <c r="G184" s="220" t="s">
        <v>132</v>
      </c>
      <c r="H184" s="221">
        <v>423</v>
      </c>
      <c r="I184" s="222"/>
      <c r="J184" s="223">
        <f>ROUND(I184*H184,2)</f>
        <v>0</v>
      </c>
      <c r="K184" s="219" t="s">
        <v>133</v>
      </c>
      <c r="L184" s="43"/>
      <c r="M184" s="224" t="s">
        <v>1</v>
      </c>
      <c r="N184" s="225" t="s">
        <v>40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180</v>
      </c>
      <c r="AT184" s="228" t="s">
        <v>129</v>
      </c>
      <c r="AU184" s="228" t="s">
        <v>85</v>
      </c>
      <c r="AY184" s="16" t="s">
        <v>126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83</v>
      </c>
      <c r="BK184" s="229">
        <f>ROUND(I184*H184,2)</f>
        <v>0</v>
      </c>
      <c r="BL184" s="16" t="s">
        <v>180</v>
      </c>
      <c r="BM184" s="228" t="s">
        <v>251</v>
      </c>
    </row>
    <row r="185" s="2" customFormat="1">
      <c r="A185" s="37"/>
      <c r="B185" s="38"/>
      <c r="C185" s="39"/>
      <c r="D185" s="230" t="s">
        <v>136</v>
      </c>
      <c r="E185" s="39"/>
      <c r="F185" s="231" t="s">
        <v>252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85</v>
      </c>
    </row>
    <row r="186" s="13" customFormat="1">
      <c r="A186" s="13"/>
      <c r="B186" s="235"/>
      <c r="C186" s="236"/>
      <c r="D186" s="237" t="s">
        <v>142</v>
      </c>
      <c r="E186" s="238" t="s">
        <v>1</v>
      </c>
      <c r="F186" s="239" t="s">
        <v>253</v>
      </c>
      <c r="G186" s="236"/>
      <c r="H186" s="240">
        <v>423</v>
      </c>
      <c r="I186" s="241"/>
      <c r="J186" s="236"/>
      <c r="K186" s="236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142</v>
      </c>
      <c r="AU186" s="246" t="s">
        <v>85</v>
      </c>
      <c r="AV186" s="13" t="s">
        <v>85</v>
      </c>
      <c r="AW186" s="13" t="s">
        <v>32</v>
      </c>
      <c r="AX186" s="13" t="s">
        <v>83</v>
      </c>
      <c r="AY186" s="246" t="s">
        <v>126</v>
      </c>
    </row>
    <row r="187" s="2" customFormat="1" ht="16.5" customHeight="1">
      <c r="A187" s="37"/>
      <c r="B187" s="38"/>
      <c r="C187" s="247" t="s">
        <v>254</v>
      </c>
      <c r="D187" s="247" t="s">
        <v>184</v>
      </c>
      <c r="E187" s="248" t="s">
        <v>255</v>
      </c>
      <c r="F187" s="249" t="s">
        <v>256</v>
      </c>
      <c r="G187" s="250" t="s">
        <v>230</v>
      </c>
      <c r="H187" s="251">
        <v>3.923</v>
      </c>
      <c r="I187" s="252"/>
      <c r="J187" s="253">
        <f>ROUND(I187*H187,2)</f>
        <v>0</v>
      </c>
      <c r="K187" s="249" t="s">
        <v>133</v>
      </c>
      <c r="L187" s="254"/>
      <c r="M187" s="255" t="s">
        <v>1</v>
      </c>
      <c r="N187" s="256" t="s">
        <v>40</v>
      </c>
      <c r="O187" s="90"/>
      <c r="P187" s="226">
        <f>O187*H187</f>
        <v>0</v>
      </c>
      <c r="Q187" s="226">
        <v>0.55000000000000004</v>
      </c>
      <c r="R187" s="226">
        <f>Q187*H187</f>
        <v>2.1576500000000003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187</v>
      </c>
      <c r="AT187" s="228" t="s">
        <v>184</v>
      </c>
      <c r="AU187" s="228" t="s">
        <v>85</v>
      </c>
      <c r="AY187" s="16" t="s">
        <v>126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83</v>
      </c>
      <c r="BK187" s="229">
        <f>ROUND(I187*H187,2)</f>
        <v>0</v>
      </c>
      <c r="BL187" s="16" t="s">
        <v>180</v>
      </c>
      <c r="BM187" s="228" t="s">
        <v>257</v>
      </c>
    </row>
    <row r="188" s="13" customFormat="1">
      <c r="A188" s="13"/>
      <c r="B188" s="235"/>
      <c r="C188" s="236"/>
      <c r="D188" s="237" t="s">
        <v>142</v>
      </c>
      <c r="E188" s="238" t="s">
        <v>1</v>
      </c>
      <c r="F188" s="239" t="s">
        <v>258</v>
      </c>
      <c r="G188" s="236"/>
      <c r="H188" s="240">
        <v>3.5659999999999998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142</v>
      </c>
      <c r="AU188" s="246" t="s">
        <v>85</v>
      </c>
      <c r="AV188" s="13" t="s">
        <v>85</v>
      </c>
      <c r="AW188" s="13" t="s">
        <v>32</v>
      </c>
      <c r="AX188" s="13" t="s">
        <v>75</v>
      </c>
      <c r="AY188" s="246" t="s">
        <v>126</v>
      </c>
    </row>
    <row r="189" s="13" customFormat="1">
      <c r="A189" s="13"/>
      <c r="B189" s="235"/>
      <c r="C189" s="236"/>
      <c r="D189" s="237" t="s">
        <v>142</v>
      </c>
      <c r="E189" s="238" t="s">
        <v>1</v>
      </c>
      <c r="F189" s="239" t="s">
        <v>259</v>
      </c>
      <c r="G189" s="236"/>
      <c r="H189" s="240">
        <v>3.923</v>
      </c>
      <c r="I189" s="241"/>
      <c r="J189" s="236"/>
      <c r="K189" s="236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142</v>
      </c>
      <c r="AU189" s="246" t="s">
        <v>85</v>
      </c>
      <c r="AV189" s="13" t="s">
        <v>85</v>
      </c>
      <c r="AW189" s="13" t="s">
        <v>32</v>
      </c>
      <c r="AX189" s="13" t="s">
        <v>83</v>
      </c>
      <c r="AY189" s="246" t="s">
        <v>126</v>
      </c>
    </row>
    <row r="190" s="2" customFormat="1" ht="16.5" customHeight="1">
      <c r="A190" s="37"/>
      <c r="B190" s="38"/>
      <c r="C190" s="217" t="s">
        <v>260</v>
      </c>
      <c r="D190" s="217" t="s">
        <v>129</v>
      </c>
      <c r="E190" s="218" t="s">
        <v>261</v>
      </c>
      <c r="F190" s="219" t="s">
        <v>262</v>
      </c>
      <c r="G190" s="220" t="s">
        <v>214</v>
      </c>
      <c r="H190" s="221">
        <v>465</v>
      </c>
      <c r="I190" s="222"/>
      <c r="J190" s="223">
        <f>ROUND(I190*H190,2)</f>
        <v>0</v>
      </c>
      <c r="K190" s="219" t="s">
        <v>133</v>
      </c>
      <c r="L190" s="43"/>
      <c r="M190" s="224" t="s">
        <v>1</v>
      </c>
      <c r="N190" s="225" t="s">
        <v>40</v>
      </c>
      <c r="O190" s="90"/>
      <c r="P190" s="226">
        <f>O190*H190</f>
        <v>0</v>
      </c>
      <c r="Q190" s="226">
        <v>2.0000000000000002E-05</v>
      </c>
      <c r="R190" s="226">
        <f>Q190*H190</f>
        <v>0.009300000000000001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180</v>
      </c>
      <c r="AT190" s="228" t="s">
        <v>129</v>
      </c>
      <c r="AU190" s="228" t="s">
        <v>85</v>
      </c>
      <c r="AY190" s="16" t="s">
        <v>126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83</v>
      </c>
      <c r="BK190" s="229">
        <f>ROUND(I190*H190,2)</f>
        <v>0</v>
      </c>
      <c r="BL190" s="16" t="s">
        <v>180</v>
      </c>
      <c r="BM190" s="228" t="s">
        <v>263</v>
      </c>
    </row>
    <row r="191" s="2" customFormat="1">
      <c r="A191" s="37"/>
      <c r="B191" s="38"/>
      <c r="C191" s="39"/>
      <c r="D191" s="230" t="s">
        <v>136</v>
      </c>
      <c r="E191" s="39"/>
      <c r="F191" s="231" t="s">
        <v>264</v>
      </c>
      <c r="G191" s="39"/>
      <c r="H191" s="39"/>
      <c r="I191" s="232"/>
      <c r="J191" s="39"/>
      <c r="K191" s="39"/>
      <c r="L191" s="43"/>
      <c r="M191" s="233"/>
      <c r="N191" s="23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136</v>
      </c>
      <c r="AU191" s="16" t="s">
        <v>85</v>
      </c>
    </row>
    <row r="192" s="2" customFormat="1" ht="16.5" customHeight="1">
      <c r="A192" s="37"/>
      <c r="B192" s="38"/>
      <c r="C192" s="247" t="s">
        <v>265</v>
      </c>
      <c r="D192" s="247" t="s">
        <v>184</v>
      </c>
      <c r="E192" s="248" t="s">
        <v>255</v>
      </c>
      <c r="F192" s="249" t="s">
        <v>256</v>
      </c>
      <c r="G192" s="250" t="s">
        <v>230</v>
      </c>
      <c r="H192" s="251">
        <v>1.228</v>
      </c>
      <c r="I192" s="252"/>
      <c r="J192" s="253">
        <f>ROUND(I192*H192,2)</f>
        <v>0</v>
      </c>
      <c r="K192" s="249" t="s">
        <v>133</v>
      </c>
      <c r="L192" s="254"/>
      <c r="M192" s="255" t="s">
        <v>1</v>
      </c>
      <c r="N192" s="256" t="s">
        <v>40</v>
      </c>
      <c r="O192" s="90"/>
      <c r="P192" s="226">
        <f>O192*H192</f>
        <v>0</v>
      </c>
      <c r="Q192" s="226">
        <v>0.55000000000000004</v>
      </c>
      <c r="R192" s="226">
        <f>Q192*H192</f>
        <v>0.6754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187</v>
      </c>
      <c r="AT192" s="228" t="s">
        <v>184</v>
      </c>
      <c r="AU192" s="228" t="s">
        <v>85</v>
      </c>
      <c r="AY192" s="16" t="s">
        <v>126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83</v>
      </c>
      <c r="BK192" s="229">
        <f>ROUND(I192*H192,2)</f>
        <v>0</v>
      </c>
      <c r="BL192" s="16" t="s">
        <v>180</v>
      </c>
      <c r="BM192" s="228" t="s">
        <v>266</v>
      </c>
    </row>
    <row r="193" s="13" customFormat="1">
      <c r="A193" s="13"/>
      <c r="B193" s="235"/>
      <c r="C193" s="236"/>
      <c r="D193" s="237" t="s">
        <v>142</v>
      </c>
      <c r="E193" s="238" t="s">
        <v>1</v>
      </c>
      <c r="F193" s="239" t="s">
        <v>267</v>
      </c>
      <c r="G193" s="236"/>
      <c r="H193" s="240">
        <v>1.1160000000000001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142</v>
      </c>
      <c r="AU193" s="246" t="s">
        <v>85</v>
      </c>
      <c r="AV193" s="13" t="s">
        <v>85</v>
      </c>
      <c r="AW193" s="13" t="s">
        <v>32</v>
      </c>
      <c r="AX193" s="13" t="s">
        <v>75</v>
      </c>
      <c r="AY193" s="246" t="s">
        <v>126</v>
      </c>
    </row>
    <row r="194" s="13" customFormat="1">
      <c r="A194" s="13"/>
      <c r="B194" s="235"/>
      <c r="C194" s="236"/>
      <c r="D194" s="237" t="s">
        <v>142</v>
      </c>
      <c r="E194" s="238" t="s">
        <v>1</v>
      </c>
      <c r="F194" s="239" t="s">
        <v>268</v>
      </c>
      <c r="G194" s="236"/>
      <c r="H194" s="240">
        <v>1.228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142</v>
      </c>
      <c r="AU194" s="246" t="s">
        <v>85</v>
      </c>
      <c r="AV194" s="13" t="s">
        <v>85</v>
      </c>
      <c r="AW194" s="13" t="s">
        <v>32</v>
      </c>
      <c r="AX194" s="13" t="s">
        <v>83</v>
      </c>
      <c r="AY194" s="246" t="s">
        <v>126</v>
      </c>
    </row>
    <row r="195" s="2" customFormat="1" ht="24.15" customHeight="1">
      <c r="A195" s="37"/>
      <c r="B195" s="38"/>
      <c r="C195" s="217" t="s">
        <v>269</v>
      </c>
      <c r="D195" s="217" t="s">
        <v>129</v>
      </c>
      <c r="E195" s="218" t="s">
        <v>270</v>
      </c>
      <c r="F195" s="219" t="s">
        <v>271</v>
      </c>
      <c r="G195" s="220" t="s">
        <v>132</v>
      </c>
      <c r="H195" s="221">
        <v>423</v>
      </c>
      <c r="I195" s="222"/>
      <c r="J195" s="223">
        <f>ROUND(I195*H195,2)</f>
        <v>0</v>
      </c>
      <c r="K195" s="219" t="s">
        <v>133</v>
      </c>
      <c r="L195" s="43"/>
      <c r="M195" s="224" t="s">
        <v>1</v>
      </c>
      <c r="N195" s="225" t="s">
        <v>40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0.0050000000000000001</v>
      </c>
      <c r="T195" s="227">
        <f>S195*H195</f>
        <v>2.1150000000000002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180</v>
      </c>
      <c r="AT195" s="228" t="s">
        <v>129</v>
      </c>
      <c r="AU195" s="228" t="s">
        <v>85</v>
      </c>
      <c r="AY195" s="16" t="s">
        <v>126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83</v>
      </c>
      <c r="BK195" s="229">
        <f>ROUND(I195*H195,2)</f>
        <v>0</v>
      </c>
      <c r="BL195" s="16" t="s">
        <v>180</v>
      </c>
      <c r="BM195" s="228" t="s">
        <v>272</v>
      </c>
    </row>
    <row r="196" s="2" customFormat="1">
      <c r="A196" s="37"/>
      <c r="B196" s="38"/>
      <c r="C196" s="39"/>
      <c r="D196" s="230" t="s">
        <v>136</v>
      </c>
      <c r="E196" s="39"/>
      <c r="F196" s="231" t="s">
        <v>273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136</v>
      </c>
      <c r="AU196" s="16" t="s">
        <v>85</v>
      </c>
    </row>
    <row r="197" s="13" customFormat="1">
      <c r="A197" s="13"/>
      <c r="B197" s="235"/>
      <c r="C197" s="236"/>
      <c r="D197" s="237" t="s">
        <v>142</v>
      </c>
      <c r="E197" s="238" t="s">
        <v>1</v>
      </c>
      <c r="F197" s="239" t="s">
        <v>274</v>
      </c>
      <c r="G197" s="236"/>
      <c r="H197" s="240">
        <v>423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142</v>
      </c>
      <c r="AU197" s="246" t="s">
        <v>85</v>
      </c>
      <c r="AV197" s="13" t="s">
        <v>85</v>
      </c>
      <c r="AW197" s="13" t="s">
        <v>32</v>
      </c>
      <c r="AX197" s="13" t="s">
        <v>83</v>
      </c>
      <c r="AY197" s="246" t="s">
        <v>126</v>
      </c>
    </row>
    <row r="198" s="2" customFormat="1" ht="24.15" customHeight="1">
      <c r="A198" s="37"/>
      <c r="B198" s="38"/>
      <c r="C198" s="217" t="s">
        <v>275</v>
      </c>
      <c r="D198" s="217" t="s">
        <v>129</v>
      </c>
      <c r="E198" s="218" t="s">
        <v>276</v>
      </c>
      <c r="F198" s="219" t="s">
        <v>277</v>
      </c>
      <c r="G198" s="220" t="s">
        <v>230</v>
      </c>
      <c r="H198" s="221">
        <v>5.4260000000000002</v>
      </c>
      <c r="I198" s="222"/>
      <c r="J198" s="223">
        <f>ROUND(I198*H198,2)</f>
        <v>0</v>
      </c>
      <c r="K198" s="219" t="s">
        <v>133</v>
      </c>
      <c r="L198" s="43"/>
      <c r="M198" s="224" t="s">
        <v>1</v>
      </c>
      <c r="N198" s="225" t="s">
        <v>40</v>
      </c>
      <c r="O198" s="90"/>
      <c r="P198" s="226">
        <f>O198*H198</f>
        <v>0</v>
      </c>
      <c r="Q198" s="226">
        <v>0.023369999999999998</v>
      </c>
      <c r="R198" s="226">
        <f>Q198*H198</f>
        <v>0.12680562000000001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180</v>
      </c>
      <c r="AT198" s="228" t="s">
        <v>129</v>
      </c>
      <c r="AU198" s="228" t="s">
        <v>85</v>
      </c>
      <c r="AY198" s="16" t="s">
        <v>126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83</v>
      </c>
      <c r="BK198" s="229">
        <f>ROUND(I198*H198,2)</f>
        <v>0</v>
      </c>
      <c r="BL198" s="16" t="s">
        <v>180</v>
      </c>
      <c r="BM198" s="228" t="s">
        <v>278</v>
      </c>
    </row>
    <row r="199" s="2" customFormat="1">
      <c r="A199" s="37"/>
      <c r="B199" s="38"/>
      <c r="C199" s="39"/>
      <c r="D199" s="230" t="s">
        <v>136</v>
      </c>
      <c r="E199" s="39"/>
      <c r="F199" s="231" t="s">
        <v>279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136</v>
      </c>
      <c r="AU199" s="16" t="s">
        <v>85</v>
      </c>
    </row>
    <row r="200" s="13" customFormat="1">
      <c r="A200" s="13"/>
      <c r="B200" s="235"/>
      <c r="C200" s="236"/>
      <c r="D200" s="237" t="s">
        <v>142</v>
      </c>
      <c r="E200" s="238" t="s">
        <v>1</v>
      </c>
      <c r="F200" s="239" t="s">
        <v>280</v>
      </c>
      <c r="G200" s="236"/>
      <c r="H200" s="240">
        <v>5.4260000000000002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142</v>
      </c>
      <c r="AU200" s="246" t="s">
        <v>85</v>
      </c>
      <c r="AV200" s="13" t="s">
        <v>85</v>
      </c>
      <c r="AW200" s="13" t="s">
        <v>32</v>
      </c>
      <c r="AX200" s="13" t="s">
        <v>83</v>
      </c>
      <c r="AY200" s="246" t="s">
        <v>126</v>
      </c>
    </row>
    <row r="201" s="2" customFormat="1" ht="24.15" customHeight="1">
      <c r="A201" s="37"/>
      <c r="B201" s="38"/>
      <c r="C201" s="217" t="s">
        <v>281</v>
      </c>
      <c r="D201" s="217" t="s">
        <v>129</v>
      </c>
      <c r="E201" s="218" t="s">
        <v>282</v>
      </c>
      <c r="F201" s="219" t="s">
        <v>283</v>
      </c>
      <c r="G201" s="220" t="s">
        <v>159</v>
      </c>
      <c r="H201" s="221">
        <v>3.4700000000000002</v>
      </c>
      <c r="I201" s="222"/>
      <c r="J201" s="223">
        <f>ROUND(I201*H201,2)</f>
        <v>0</v>
      </c>
      <c r="K201" s="219" t="s">
        <v>133</v>
      </c>
      <c r="L201" s="43"/>
      <c r="M201" s="224" t="s">
        <v>1</v>
      </c>
      <c r="N201" s="225" t="s">
        <v>40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180</v>
      </c>
      <c r="AT201" s="228" t="s">
        <v>129</v>
      </c>
      <c r="AU201" s="228" t="s">
        <v>85</v>
      </c>
      <c r="AY201" s="16" t="s">
        <v>126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83</v>
      </c>
      <c r="BK201" s="229">
        <f>ROUND(I201*H201,2)</f>
        <v>0</v>
      </c>
      <c r="BL201" s="16" t="s">
        <v>180</v>
      </c>
      <c r="BM201" s="228" t="s">
        <v>284</v>
      </c>
    </row>
    <row r="202" s="2" customFormat="1">
      <c r="A202" s="37"/>
      <c r="B202" s="38"/>
      <c r="C202" s="39"/>
      <c r="D202" s="230" t="s">
        <v>136</v>
      </c>
      <c r="E202" s="39"/>
      <c r="F202" s="231" t="s">
        <v>285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136</v>
      </c>
      <c r="AU202" s="16" t="s">
        <v>85</v>
      </c>
    </row>
    <row r="203" s="12" customFormat="1" ht="22.8" customHeight="1">
      <c r="A203" s="12"/>
      <c r="B203" s="201"/>
      <c r="C203" s="202"/>
      <c r="D203" s="203" t="s">
        <v>74</v>
      </c>
      <c r="E203" s="215" t="s">
        <v>286</v>
      </c>
      <c r="F203" s="215" t="s">
        <v>287</v>
      </c>
      <c r="G203" s="202"/>
      <c r="H203" s="202"/>
      <c r="I203" s="205"/>
      <c r="J203" s="216">
        <f>BK203</f>
        <v>0</v>
      </c>
      <c r="K203" s="202"/>
      <c r="L203" s="207"/>
      <c r="M203" s="208"/>
      <c r="N203" s="209"/>
      <c r="O203" s="209"/>
      <c r="P203" s="210">
        <f>SUM(P204:P226)</f>
        <v>0</v>
      </c>
      <c r="Q203" s="209"/>
      <c r="R203" s="210">
        <f>SUM(R204:R226)</f>
        <v>0.24401200000000001</v>
      </c>
      <c r="S203" s="209"/>
      <c r="T203" s="211">
        <f>SUM(T204:T226)</f>
        <v>0.42691999999999997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2" t="s">
        <v>85</v>
      </c>
      <c r="AT203" s="213" t="s">
        <v>74</v>
      </c>
      <c r="AU203" s="213" t="s">
        <v>83</v>
      </c>
      <c r="AY203" s="212" t="s">
        <v>126</v>
      </c>
      <c r="BK203" s="214">
        <f>SUM(BK204:BK226)</f>
        <v>0</v>
      </c>
    </row>
    <row r="204" s="2" customFormat="1" ht="16.5" customHeight="1">
      <c r="A204" s="37"/>
      <c r="B204" s="38"/>
      <c r="C204" s="217" t="s">
        <v>288</v>
      </c>
      <c r="D204" s="217" t="s">
        <v>129</v>
      </c>
      <c r="E204" s="218" t="s">
        <v>289</v>
      </c>
      <c r="F204" s="219" t="s">
        <v>290</v>
      </c>
      <c r="G204" s="220" t="s">
        <v>291</v>
      </c>
      <c r="H204" s="221">
        <v>80</v>
      </c>
      <c r="I204" s="222"/>
      <c r="J204" s="223">
        <f>ROUND(I204*H204,2)</f>
        <v>0</v>
      </c>
      <c r="K204" s="219" t="s">
        <v>1</v>
      </c>
      <c r="L204" s="43"/>
      <c r="M204" s="224" t="s">
        <v>1</v>
      </c>
      <c r="N204" s="225" t="s">
        <v>40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0.0025999999999999999</v>
      </c>
      <c r="T204" s="227">
        <f>S204*H204</f>
        <v>0.20799999999999999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180</v>
      </c>
      <c r="AT204" s="228" t="s">
        <v>129</v>
      </c>
      <c r="AU204" s="228" t="s">
        <v>85</v>
      </c>
      <c r="AY204" s="16" t="s">
        <v>126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83</v>
      </c>
      <c r="BK204" s="229">
        <f>ROUND(I204*H204,2)</f>
        <v>0</v>
      </c>
      <c r="BL204" s="16" t="s">
        <v>180</v>
      </c>
      <c r="BM204" s="228" t="s">
        <v>292</v>
      </c>
    </row>
    <row r="205" s="2" customFormat="1" ht="16.5" customHeight="1">
      <c r="A205" s="37"/>
      <c r="B205" s="38"/>
      <c r="C205" s="217" t="s">
        <v>293</v>
      </c>
      <c r="D205" s="217" t="s">
        <v>129</v>
      </c>
      <c r="E205" s="218" t="s">
        <v>294</v>
      </c>
      <c r="F205" s="219" t="s">
        <v>295</v>
      </c>
      <c r="G205" s="220" t="s">
        <v>214</v>
      </c>
      <c r="H205" s="221">
        <v>84.200000000000003</v>
      </c>
      <c r="I205" s="222"/>
      <c r="J205" s="223">
        <f>ROUND(I205*H205,2)</f>
        <v>0</v>
      </c>
      <c r="K205" s="219" t="s">
        <v>133</v>
      </c>
      <c r="L205" s="43"/>
      <c r="M205" s="224" t="s">
        <v>1</v>
      </c>
      <c r="N205" s="225" t="s">
        <v>40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0.0025999999999999999</v>
      </c>
      <c r="T205" s="227">
        <f>S205*H205</f>
        <v>0.21892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180</v>
      </c>
      <c r="AT205" s="228" t="s">
        <v>129</v>
      </c>
      <c r="AU205" s="228" t="s">
        <v>85</v>
      </c>
      <c r="AY205" s="16" t="s">
        <v>126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83</v>
      </c>
      <c r="BK205" s="229">
        <f>ROUND(I205*H205,2)</f>
        <v>0</v>
      </c>
      <c r="BL205" s="16" t="s">
        <v>180</v>
      </c>
      <c r="BM205" s="228" t="s">
        <v>296</v>
      </c>
    </row>
    <row r="206" s="2" customFormat="1">
      <c r="A206" s="37"/>
      <c r="B206" s="38"/>
      <c r="C206" s="39"/>
      <c r="D206" s="230" t="s">
        <v>136</v>
      </c>
      <c r="E206" s="39"/>
      <c r="F206" s="231" t="s">
        <v>297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136</v>
      </c>
      <c r="AU206" s="16" t="s">
        <v>85</v>
      </c>
    </row>
    <row r="207" s="13" customFormat="1">
      <c r="A207" s="13"/>
      <c r="B207" s="235"/>
      <c r="C207" s="236"/>
      <c r="D207" s="237" t="s">
        <v>142</v>
      </c>
      <c r="E207" s="238" t="s">
        <v>1</v>
      </c>
      <c r="F207" s="239" t="s">
        <v>298</v>
      </c>
      <c r="G207" s="236"/>
      <c r="H207" s="240">
        <v>76.200000000000003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142</v>
      </c>
      <c r="AU207" s="246" t="s">
        <v>85</v>
      </c>
      <c r="AV207" s="13" t="s">
        <v>85</v>
      </c>
      <c r="AW207" s="13" t="s">
        <v>32</v>
      </c>
      <c r="AX207" s="13" t="s">
        <v>75</v>
      </c>
      <c r="AY207" s="246" t="s">
        <v>126</v>
      </c>
    </row>
    <row r="208" s="13" customFormat="1">
      <c r="A208" s="13"/>
      <c r="B208" s="235"/>
      <c r="C208" s="236"/>
      <c r="D208" s="237" t="s">
        <v>142</v>
      </c>
      <c r="E208" s="238" t="s">
        <v>1</v>
      </c>
      <c r="F208" s="239" t="s">
        <v>299</v>
      </c>
      <c r="G208" s="236"/>
      <c r="H208" s="240">
        <v>8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142</v>
      </c>
      <c r="AU208" s="246" t="s">
        <v>85</v>
      </c>
      <c r="AV208" s="13" t="s">
        <v>85</v>
      </c>
      <c r="AW208" s="13" t="s">
        <v>32</v>
      </c>
      <c r="AX208" s="13" t="s">
        <v>75</v>
      </c>
      <c r="AY208" s="246" t="s">
        <v>126</v>
      </c>
    </row>
    <row r="209" s="14" customFormat="1">
      <c r="A209" s="14"/>
      <c r="B209" s="257"/>
      <c r="C209" s="258"/>
      <c r="D209" s="237" t="s">
        <v>142</v>
      </c>
      <c r="E209" s="259" t="s">
        <v>1</v>
      </c>
      <c r="F209" s="260" t="s">
        <v>300</v>
      </c>
      <c r="G209" s="258"/>
      <c r="H209" s="261">
        <v>84.200000000000003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142</v>
      </c>
      <c r="AU209" s="267" t="s">
        <v>85</v>
      </c>
      <c r="AV209" s="14" t="s">
        <v>134</v>
      </c>
      <c r="AW209" s="14" t="s">
        <v>32</v>
      </c>
      <c r="AX209" s="14" t="s">
        <v>83</v>
      </c>
      <c r="AY209" s="267" t="s">
        <v>126</v>
      </c>
    </row>
    <row r="210" s="2" customFormat="1" ht="33" customHeight="1">
      <c r="A210" s="37"/>
      <c r="B210" s="38"/>
      <c r="C210" s="217" t="s">
        <v>301</v>
      </c>
      <c r="D210" s="217" t="s">
        <v>129</v>
      </c>
      <c r="E210" s="218" t="s">
        <v>302</v>
      </c>
      <c r="F210" s="219" t="s">
        <v>303</v>
      </c>
      <c r="G210" s="220" t="s">
        <v>132</v>
      </c>
      <c r="H210" s="221">
        <v>11</v>
      </c>
      <c r="I210" s="222"/>
      <c r="J210" s="223">
        <f>ROUND(I210*H210,2)</f>
        <v>0</v>
      </c>
      <c r="K210" s="219" t="s">
        <v>133</v>
      </c>
      <c r="L210" s="43"/>
      <c r="M210" s="224" t="s">
        <v>1</v>
      </c>
      <c r="N210" s="225" t="s">
        <v>40</v>
      </c>
      <c r="O210" s="90"/>
      <c r="P210" s="226">
        <f>O210*H210</f>
        <v>0</v>
      </c>
      <c r="Q210" s="226">
        <v>0.0058900000000000003</v>
      </c>
      <c r="R210" s="226">
        <f>Q210*H210</f>
        <v>0.06479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180</v>
      </c>
      <c r="AT210" s="228" t="s">
        <v>129</v>
      </c>
      <c r="AU210" s="228" t="s">
        <v>85</v>
      </c>
      <c r="AY210" s="16" t="s">
        <v>126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83</v>
      </c>
      <c r="BK210" s="229">
        <f>ROUND(I210*H210,2)</f>
        <v>0</v>
      </c>
      <c r="BL210" s="16" t="s">
        <v>180</v>
      </c>
      <c r="BM210" s="228" t="s">
        <v>304</v>
      </c>
    </row>
    <row r="211" s="2" customFormat="1">
      <c r="A211" s="37"/>
      <c r="B211" s="38"/>
      <c r="C211" s="39"/>
      <c r="D211" s="230" t="s">
        <v>136</v>
      </c>
      <c r="E211" s="39"/>
      <c r="F211" s="231" t="s">
        <v>305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136</v>
      </c>
      <c r="AU211" s="16" t="s">
        <v>85</v>
      </c>
    </row>
    <row r="212" s="13" customFormat="1">
      <c r="A212" s="13"/>
      <c r="B212" s="235"/>
      <c r="C212" s="236"/>
      <c r="D212" s="237" t="s">
        <v>142</v>
      </c>
      <c r="E212" s="238" t="s">
        <v>1</v>
      </c>
      <c r="F212" s="239" t="s">
        <v>183</v>
      </c>
      <c r="G212" s="236"/>
      <c r="H212" s="240">
        <v>11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142</v>
      </c>
      <c r="AU212" s="246" t="s">
        <v>85</v>
      </c>
      <c r="AV212" s="13" t="s">
        <v>85</v>
      </c>
      <c r="AW212" s="13" t="s">
        <v>32</v>
      </c>
      <c r="AX212" s="13" t="s">
        <v>83</v>
      </c>
      <c r="AY212" s="246" t="s">
        <v>126</v>
      </c>
    </row>
    <row r="213" s="2" customFormat="1" ht="24.15" customHeight="1">
      <c r="A213" s="37"/>
      <c r="B213" s="38"/>
      <c r="C213" s="217" t="s">
        <v>306</v>
      </c>
      <c r="D213" s="217" t="s">
        <v>129</v>
      </c>
      <c r="E213" s="218" t="s">
        <v>307</v>
      </c>
      <c r="F213" s="219" t="s">
        <v>308</v>
      </c>
      <c r="G213" s="220" t="s">
        <v>214</v>
      </c>
      <c r="H213" s="221">
        <v>5.7000000000000002</v>
      </c>
      <c r="I213" s="222"/>
      <c r="J213" s="223">
        <f>ROUND(I213*H213,2)</f>
        <v>0</v>
      </c>
      <c r="K213" s="219" t="s">
        <v>133</v>
      </c>
      <c r="L213" s="43"/>
      <c r="M213" s="224" t="s">
        <v>1</v>
      </c>
      <c r="N213" s="225" t="s">
        <v>40</v>
      </c>
      <c r="O213" s="90"/>
      <c r="P213" s="226">
        <f>O213*H213</f>
        <v>0</v>
      </c>
      <c r="Q213" s="226">
        <v>0.0019400000000000001</v>
      </c>
      <c r="R213" s="226">
        <f>Q213*H213</f>
        <v>0.011058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180</v>
      </c>
      <c r="AT213" s="228" t="s">
        <v>129</v>
      </c>
      <c r="AU213" s="228" t="s">
        <v>85</v>
      </c>
      <c r="AY213" s="16" t="s">
        <v>126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83</v>
      </c>
      <c r="BK213" s="229">
        <f>ROUND(I213*H213,2)</f>
        <v>0</v>
      </c>
      <c r="BL213" s="16" t="s">
        <v>180</v>
      </c>
      <c r="BM213" s="228" t="s">
        <v>309</v>
      </c>
    </row>
    <row r="214" s="2" customFormat="1">
      <c r="A214" s="37"/>
      <c r="B214" s="38"/>
      <c r="C214" s="39"/>
      <c r="D214" s="230" t="s">
        <v>136</v>
      </c>
      <c r="E214" s="39"/>
      <c r="F214" s="231" t="s">
        <v>310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136</v>
      </c>
      <c r="AU214" s="16" t="s">
        <v>85</v>
      </c>
    </row>
    <row r="215" s="2" customFormat="1" ht="24.15" customHeight="1">
      <c r="A215" s="37"/>
      <c r="B215" s="38"/>
      <c r="C215" s="217" t="s">
        <v>187</v>
      </c>
      <c r="D215" s="217" t="s">
        <v>129</v>
      </c>
      <c r="E215" s="218" t="s">
        <v>311</v>
      </c>
      <c r="F215" s="219" t="s">
        <v>312</v>
      </c>
      <c r="G215" s="220" t="s">
        <v>214</v>
      </c>
      <c r="H215" s="221">
        <v>76.200000000000003</v>
      </c>
      <c r="I215" s="222"/>
      <c r="J215" s="223">
        <f>ROUND(I215*H215,2)</f>
        <v>0</v>
      </c>
      <c r="K215" s="219" t="s">
        <v>133</v>
      </c>
      <c r="L215" s="43"/>
      <c r="M215" s="224" t="s">
        <v>1</v>
      </c>
      <c r="N215" s="225" t="s">
        <v>40</v>
      </c>
      <c r="O215" s="90"/>
      <c r="P215" s="226">
        <f>O215*H215</f>
        <v>0</v>
      </c>
      <c r="Q215" s="226">
        <v>0.00122</v>
      </c>
      <c r="R215" s="226">
        <f>Q215*H215</f>
        <v>0.092964000000000005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180</v>
      </c>
      <c r="AT215" s="228" t="s">
        <v>129</v>
      </c>
      <c r="AU215" s="228" t="s">
        <v>85</v>
      </c>
      <c r="AY215" s="16" t="s">
        <v>126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83</v>
      </c>
      <c r="BK215" s="229">
        <f>ROUND(I215*H215,2)</f>
        <v>0</v>
      </c>
      <c r="BL215" s="16" t="s">
        <v>180</v>
      </c>
      <c r="BM215" s="228" t="s">
        <v>313</v>
      </c>
    </row>
    <row r="216" s="2" customFormat="1">
      <c r="A216" s="37"/>
      <c r="B216" s="38"/>
      <c r="C216" s="39"/>
      <c r="D216" s="230" t="s">
        <v>136</v>
      </c>
      <c r="E216" s="39"/>
      <c r="F216" s="231" t="s">
        <v>314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136</v>
      </c>
      <c r="AU216" s="16" t="s">
        <v>85</v>
      </c>
    </row>
    <row r="217" s="2" customFormat="1" ht="16.5" customHeight="1">
      <c r="A217" s="37"/>
      <c r="B217" s="38"/>
      <c r="C217" s="217" t="s">
        <v>315</v>
      </c>
      <c r="D217" s="217" t="s">
        <v>129</v>
      </c>
      <c r="E217" s="218" t="s">
        <v>316</v>
      </c>
      <c r="F217" s="219" t="s">
        <v>317</v>
      </c>
      <c r="G217" s="220" t="s">
        <v>214</v>
      </c>
      <c r="H217" s="221">
        <v>84.200000000000003</v>
      </c>
      <c r="I217" s="222"/>
      <c r="J217" s="223">
        <f>ROUND(I217*H217,2)</f>
        <v>0</v>
      </c>
      <c r="K217" s="219" t="s">
        <v>133</v>
      </c>
      <c r="L217" s="43"/>
      <c r="M217" s="224" t="s">
        <v>1</v>
      </c>
      <c r="N217" s="225" t="s">
        <v>40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180</v>
      </c>
      <c r="AT217" s="228" t="s">
        <v>129</v>
      </c>
      <c r="AU217" s="228" t="s">
        <v>85</v>
      </c>
      <c r="AY217" s="16" t="s">
        <v>126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83</v>
      </c>
      <c r="BK217" s="229">
        <f>ROUND(I217*H217,2)</f>
        <v>0</v>
      </c>
      <c r="BL217" s="16" t="s">
        <v>180</v>
      </c>
      <c r="BM217" s="228" t="s">
        <v>318</v>
      </c>
    </row>
    <row r="218" s="2" customFormat="1">
      <c r="A218" s="37"/>
      <c r="B218" s="38"/>
      <c r="C218" s="39"/>
      <c r="D218" s="230" t="s">
        <v>136</v>
      </c>
      <c r="E218" s="39"/>
      <c r="F218" s="231" t="s">
        <v>319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136</v>
      </c>
      <c r="AU218" s="16" t="s">
        <v>85</v>
      </c>
    </row>
    <row r="219" s="13" customFormat="1">
      <c r="A219" s="13"/>
      <c r="B219" s="235"/>
      <c r="C219" s="236"/>
      <c r="D219" s="237" t="s">
        <v>142</v>
      </c>
      <c r="E219" s="238" t="s">
        <v>1</v>
      </c>
      <c r="F219" s="239" t="s">
        <v>320</v>
      </c>
      <c r="G219" s="236"/>
      <c r="H219" s="240">
        <v>76.200000000000003</v>
      </c>
      <c r="I219" s="241"/>
      <c r="J219" s="236"/>
      <c r="K219" s="236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142</v>
      </c>
      <c r="AU219" s="246" t="s">
        <v>85</v>
      </c>
      <c r="AV219" s="13" t="s">
        <v>85</v>
      </c>
      <c r="AW219" s="13" t="s">
        <v>32</v>
      </c>
      <c r="AX219" s="13" t="s">
        <v>75</v>
      </c>
      <c r="AY219" s="246" t="s">
        <v>126</v>
      </c>
    </row>
    <row r="220" s="13" customFormat="1">
      <c r="A220" s="13"/>
      <c r="B220" s="235"/>
      <c r="C220" s="236"/>
      <c r="D220" s="237" t="s">
        <v>142</v>
      </c>
      <c r="E220" s="238" t="s">
        <v>1</v>
      </c>
      <c r="F220" s="239" t="s">
        <v>321</v>
      </c>
      <c r="G220" s="236"/>
      <c r="H220" s="240">
        <v>8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142</v>
      </c>
      <c r="AU220" s="246" t="s">
        <v>85</v>
      </c>
      <c r="AV220" s="13" t="s">
        <v>85</v>
      </c>
      <c r="AW220" s="13" t="s">
        <v>32</v>
      </c>
      <c r="AX220" s="13" t="s">
        <v>75</v>
      </c>
      <c r="AY220" s="246" t="s">
        <v>126</v>
      </c>
    </row>
    <row r="221" s="14" customFormat="1">
      <c r="A221" s="14"/>
      <c r="B221" s="257"/>
      <c r="C221" s="258"/>
      <c r="D221" s="237" t="s">
        <v>142</v>
      </c>
      <c r="E221" s="259" t="s">
        <v>1</v>
      </c>
      <c r="F221" s="260" t="s">
        <v>300</v>
      </c>
      <c r="G221" s="258"/>
      <c r="H221" s="261">
        <v>84.200000000000003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142</v>
      </c>
      <c r="AU221" s="267" t="s">
        <v>85</v>
      </c>
      <c r="AV221" s="14" t="s">
        <v>134</v>
      </c>
      <c r="AW221" s="14" t="s">
        <v>32</v>
      </c>
      <c r="AX221" s="14" t="s">
        <v>83</v>
      </c>
      <c r="AY221" s="267" t="s">
        <v>126</v>
      </c>
    </row>
    <row r="222" s="2" customFormat="1" ht="16.5" customHeight="1">
      <c r="A222" s="37"/>
      <c r="B222" s="38"/>
      <c r="C222" s="217" t="s">
        <v>322</v>
      </c>
      <c r="D222" s="217" t="s">
        <v>129</v>
      </c>
      <c r="E222" s="218" t="s">
        <v>323</v>
      </c>
      <c r="F222" s="219" t="s">
        <v>324</v>
      </c>
      <c r="G222" s="220" t="s">
        <v>291</v>
      </c>
      <c r="H222" s="221">
        <v>80</v>
      </c>
      <c r="I222" s="222"/>
      <c r="J222" s="223">
        <f>ROUND(I222*H222,2)</f>
        <v>0</v>
      </c>
      <c r="K222" s="219" t="s">
        <v>133</v>
      </c>
      <c r="L222" s="43"/>
      <c r="M222" s="224" t="s">
        <v>1</v>
      </c>
      <c r="N222" s="225" t="s">
        <v>40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180</v>
      </c>
      <c r="AT222" s="228" t="s">
        <v>129</v>
      </c>
      <c r="AU222" s="228" t="s">
        <v>85</v>
      </c>
      <c r="AY222" s="16" t="s">
        <v>126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83</v>
      </c>
      <c r="BK222" s="229">
        <f>ROUND(I222*H222,2)</f>
        <v>0</v>
      </c>
      <c r="BL222" s="16" t="s">
        <v>180</v>
      </c>
      <c r="BM222" s="228" t="s">
        <v>325</v>
      </c>
    </row>
    <row r="223" s="2" customFormat="1">
      <c r="A223" s="37"/>
      <c r="B223" s="38"/>
      <c r="C223" s="39"/>
      <c r="D223" s="230" t="s">
        <v>136</v>
      </c>
      <c r="E223" s="39"/>
      <c r="F223" s="231" t="s">
        <v>326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136</v>
      </c>
      <c r="AU223" s="16" t="s">
        <v>85</v>
      </c>
    </row>
    <row r="224" s="2" customFormat="1" ht="16.5" customHeight="1">
      <c r="A224" s="37"/>
      <c r="B224" s="38"/>
      <c r="C224" s="247" t="s">
        <v>327</v>
      </c>
      <c r="D224" s="247" t="s">
        <v>184</v>
      </c>
      <c r="E224" s="248" t="s">
        <v>328</v>
      </c>
      <c r="F224" s="249" t="s">
        <v>329</v>
      </c>
      <c r="G224" s="250" t="s">
        <v>291</v>
      </c>
      <c r="H224" s="251">
        <v>80</v>
      </c>
      <c r="I224" s="252"/>
      <c r="J224" s="253">
        <f>ROUND(I224*H224,2)</f>
        <v>0</v>
      </c>
      <c r="K224" s="249" t="s">
        <v>133</v>
      </c>
      <c r="L224" s="254"/>
      <c r="M224" s="255" t="s">
        <v>1</v>
      </c>
      <c r="N224" s="256" t="s">
        <v>40</v>
      </c>
      <c r="O224" s="90"/>
      <c r="P224" s="226">
        <f>O224*H224</f>
        <v>0</v>
      </c>
      <c r="Q224" s="226">
        <v>0.00093999999999999997</v>
      </c>
      <c r="R224" s="226">
        <f>Q224*H224</f>
        <v>0.075200000000000003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187</v>
      </c>
      <c r="AT224" s="228" t="s">
        <v>184</v>
      </c>
      <c r="AU224" s="228" t="s">
        <v>85</v>
      </c>
      <c r="AY224" s="16" t="s">
        <v>126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83</v>
      </c>
      <c r="BK224" s="229">
        <f>ROUND(I224*H224,2)</f>
        <v>0</v>
      </c>
      <c r="BL224" s="16" t="s">
        <v>180</v>
      </c>
      <c r="BM224" s="228" t="s">
        <v>330</v>
      </c>
    </row>
    <row r="225" s="2" customFormat="1" ht="24.15" customHeight="1">
      <c r="A225" s="37"/>
      <c r="B225" s="38"/>
      <c r="C225" s="217" t="s">
        <v>331</v>
      </c>
      <c r="D225" s="217" t="s">
        <v>129</v>
      </c>
      <c r="E225" s="218" t="s">
        <v>332</v>
      </c>
      <c r="F225" s="219" t="s">
        <v>333</v>
      </c>
      <c r="G225" s="220" t="s">
        <v>159</v>
      </c>
      <c r="H225" s="221">
        <v>0.253</v>
      </c>
      <c r="I225" s="222"/>
      <c r="J225" s="223">
        <f>ROUND(I225*H225,2)</f>
        <v>0</v>
      </c>
      <c r="K225" s="219" t="s">
        <v>133</v>
      </c>
      <c r="L225" s="43"/>
      <c r="M225" s="224" t="s">
        <v>1</v>
      </c>
      <c r="N225" s="225" t="s">
        <v>40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180</v>
      </c>
      <c r="AT225" s="228" t="s">
        <v>129</v>
      </c>
      <c r="AU225" s="228" t="s">
        <v>85</v>
      </c>
      <c r="AY225" s="16" t="s">
        <v>126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83</v>
      </c>
      <c r="BK225" s="229">
        <f>ROUND(I225*H225,2)</f>
        <v>0</v>
      </c>
      <c r="BL225" s="16" t="s">
        <v>180</v>
      </c>
      <c r="BM225" s="228" t="s">
        <v>334</v>
      </c>
    </row>
    <row r="226" s="2" customFormat="1">
      <c r="A226" s="37"/>
      <c r="B226" s="38"/>
      <c r="C226" s="39"/>
      <c r="D226" s="230" t="s">
        <v>136</v>
      </c>
      <c r="E226" s="39"/>
      <c r="F226" s="231" t="s">
        <v>335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136</v>
      </c>
      <c r="AU226" s="16" t="s">
        <v>85</v>
      </c>
    </row>
    <row r="227" s="12" customFormat="1" ht="22.8" customHeight="1">
      <c r="A227" s="12"/>
      <c r="B227" s="201"/>
      <c r="C227" s="202"/>
      <c r="D227" s="203" t="s">
        <v>74</v>
      </c>
      <c r="E227" s="215" t="s">
        <v>336</v>
      </c>
      <c r="F227" s="215" t="s">
        <v>337</v>
      </c>
      <c r="G227" s="202"/>
      <c r="H227" s="202"/>
      <c r="I227" s="205"/>
      <c r="J227" s="216">
        <f>BK227</f>
        <v>0</v>
      </c>
      <c r="K227" s="202"/>
      <c r="L227" s="207"/>
      <c r="M227" s="208"/>
      <c r="N227" s="209"/>
      <c r="O227" s="209"/>
      <c r="P227" s="210">
        <f>SUM(P228:P268)</f>
        <v>0</v>
      </c>
      <c r="Q227" s="209"/>
      <c r="R227" s="210">
        <f>SUM(R228:R268)</f>
        <v>19.6554006</v>
      </c>
      <c r="S227" s="209"/>
      <c r="T227" s="211">
        <f>SUM(T228:T268)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2" t="s">
        <v>85</v>
      </c>
      <c r="AT227" s="213" t="s">
        <v>74</v>
      </c>
      <c r="AU227" s="213" t="s">
        <v>83</v>
      </c>
      <c r="AY227" s="212" t="s">
        <v>126</v>
      </c>
      <c r="BK227" s="214">
        <f>SUM(BK228:BK268)</f>
        <v>0</v>
      </c>
    </row>
    <row r="228" s="2" customFormat="1" ht="24.15" customHeight="1">
      <c r="A228" s="37"/>
      <c r="B228" s="38"/>
      <c r="C228" s="217" t="s">
        <v>338</v>
      </c>
      <c r="D228" s="217" t="s">
        <v>129</v>
      </c>
      <c r="E228" s="218" t="s">
        <v>339</v>
      </c>
      <c r="F228" s="219" t="s">
        <v>340</v>
      </c>
      <c r="G228" s="220" t="s">
        <v>132</v>
      </c>
      <c r="H228" s="221">
        <v>423</v>
      </c>
      <c r="I228" s="222"/>
      <c r="J228" s="223">
        <f>ROUND(I228*H228,2)</f>
        <v>0</v>
      </c>
      <c r="K228" s="219" t="s">
        <v>133</v>
      </c>
      <c r="L228" s="43"/>
      <c r="M228" s="224" t="s">
        <v>1</v>
      </c>
      <c r="N228" s="225" t="s">
        <v>40</v>
      </c>
      <c r="O228" s="90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180</v>
      </c>
      <c r="AT228" s="228" t="s">
        <v>129</v>
      </c>
      <c r="AU228" s="228" t="s">
        <v>85</v>
      </c>
      <c r="AY228" s="16" t="s">
        <v>126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83</v>
      </c>
      <c r="BK228" s="229">
        <f>ROUND(I228*H228,2)</f>
        <v>0</v>
      </c>
      <c r="BL228" s="16" t="s">
        <v>180</v>
      </c>
      <c r="BM228" s="228" t="s">
        <v>341</v>
      </c>
    </row>
    <row r="229" s="2" customFormat="1">
      <c r="A229" s="37"/>
      <c r="B229" s="38"/>
      <c r="C229" s="39"/>
      <c r="D229" s="230" t="s">
        <v>136</v>
      </c>
      <c r="E229" s="39"/>
      <c r="F229" s="231" t="s">
        <v>342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136</v>
      </c>
      <c r="AU229" s="16" t="s">
        <v>85</v>
      </c>
    </row>
    <row r="230" s="13" customFormat="1">
      <c r="A230" s="13"/>
      <c r="B230" s="235"/>
      <c r="C230" s="236"/>
      <c r="D230" s="237" t="s">
        <v>142</v>
      </c>
      <c r="E230" s="238" t="s">
        <v>1</v>
      </c>
      <c r="F230" s="239" t="s">
        <v>253</v>
      </c>
      <c r="G230" s="236"/>
      <c r="H230" s="240">
        <v>423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142</v>
      </c>
      <c r="AU230" s="246" t="s">
        <v>85</v>
      </c>
      <c r="AV230" s="13" t="s">
        <v>85</v>
      </c>
      <c r="AW230" s="13" t="s">
        <v>32</v>
      </c>
      <c r="AX230" s="13" t="s">
        <v>83</v>
      </c>
      <c r="AY230" s="246" t="s">
        <v>126</v>
      </c>
    </row>
    <row r="231" s="2" customFormat="1" ht="24.15" customHeight="1">
      <c r="A231" s="37"/>
      <c r="B231" s="38"/>
      <c r="C231" s="247" t="s">
        <v>343</v>
      </c>
      <c r="D231" s="247" t="s">
        <v>184</v>
      </c>
      <c r="E231" s="248" t="s">
        <v>344</v>
      </c>
      <c r="F231" s="249" t="s">
        <v>345</v>
      </c>
      <c r="G231" s="250" t="s">
        <v>291</v>
      </c>
      <c r="H231" s="251">
        <v>5031.6599999999999</v>
      </c>
      <c r="I231" s="252"/>
      <c r="J231" s="253">
        <f>ROUND(I231*H231,2)</f>
        <v>0</v>
      </c>
      <c r="K231" s="249" t="s">
        <v>133</v>
      </c>
      <c r="L231" s="254"/>
      <c r="M231" s="255" t="s">
        <v>1</v>
      </c>
      <c r="N231" s="256" t="s">
        <v>40</v>
      </c>
      <c r="O231" s="90"/>
      <c r="P231" s="226">
        <f>O231*H231</f>
        <v>0</v>
      </c>
      <c r="Q231" s="226">
        <v>0.0035999999999999999</v>
      </c>
      <c r="R231" s="226">
        <f>Q231*H231</f>
        <v>18.113975999999997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187</v>
      </c>
      <c r="AT231" s="228" t="s">
        <v>184</v>
      </c>
      <c r="AU231" s="228" t="s">
        <v>85</v>
      </c>
      <c r="AY231" s="16" t="s">
        <v>126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83</v>
      </c>
      <c r="BK231" s="229">
        <f>ROUND(I231*H231,2)</f>
        <v>0</v>
      </c>
      <c r="BL231" s="16" t="s">
        <v>180</v>
      </c>
      <c r="BM231" s="228" t="s">
        <v>346</v>
      </c>
    </row>
    <row r="232" s="2" customFormat="1">
      <c r="A232" s="37"/>
      <c r="B232" s="38"/>
      <c r="C232" s="39"/>
      <c r="D232" s="237" t="s">
        <v>347</v>
      </c>
      <c r="E232" s="39"/>
      <c r="F232" s="268" t="s">
        <v>348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347</v>
      </c>
      <c r="AU232" s="16" t="s">
        <v>85</v>
      </c>
    </row>
    <row r="233" s="13" customFormat="1">
      <c r="A233" s="13"/>
      <c r="B233" s="235"/>
      <c r="C233" s="236"/>
      <c r="D233" s="237" t="s">
        <v>142</v>
      </c>
      <c r="E233" s="238" t="s">
        <v>1</v>
      </c>
      <c r="F233" s="239" t="s">
        <v>349</v>
      </c>
      <c r="G233" s="236"/>
      <c r="H233" s="240">
        <v>4933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142</v>
      </c>
      <c r="AU233" s="246" t="s">
        <v>85</v>
      </c>
      <c r="AV233" s="13" t="s">
        <v>85</v>
      </c>
      <c r="AW233" s="13" t="s">
        <v>32</v>
      </c>
      <c r="AX233" s="13" t="s">
        <v>75</v>
      </c>
      <c r="AY233" s="246" t="s">
        <v>126</v>
      </c>
    </row>
    <row r="234" s="13" customFormat="1">
      <c r="A234" s="13"/>
      <c r="B234" s="235"/>
      <c r="C234" s="236"/>
      <c r="D234" s="237" t="s">
        <v>142</v>
      </c>
      <c r="E234" s="238" t="s">
        <v>1</v>
      </c>
      <c r="F234" s="239" t="s">
        <v>350</v>
      </c>
      <c r="G234" s="236"/>
      <c r="H234" s="240">
        <v>5031.6599999999999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142</v>
      </c>
      <c r="AU234" s="246" t="s">
        <v>85</v>
      </c>
      <c r="AV234" s="13" t="s">
        <v>85</v>
      </c>
      <c r="AW234" s="13" t="s">
        <v>32</v>
      </c>
      <c r="AX234" s="13" t="s">
        <v>83</v>
      </c>
      <c r="AY234" s="246" t="s">
        <v>126</v>
      </c>
    </row>
    <row r="235" s="2" customFormat="1" ht="24.15" customHeight="1">
      <c r="A235" s="37"/>
      <c r="B235" s="38"/>
      <c r="C235" s="247" t="s">
        <v>351</v>
      </c>
      <c r="D235" s="247" t="s">
        <v>184</v>
      </c>
      <c r="E235" s="248" t="s">
        <v>352</v>
      </c>
      <c r="F235" s="249" t="s">
        <v>353</v>
      </c>
      <c r="G235" s="250" t="s">
        <v>291</v>
      </c>
      <c r="H235" s="251">
        <v>35</v>
      </c>
      <c r="I235" s="252"/>
      <c r="J235" s="253">
        <f>ROUND(I235*H235,2)</f>
        <v>0</v>
      </c>
      <c r="K235" s="249" t="s">
        <v>133</v>
      </c>
      <c r="L235" s="254"/>
      <c r="M235" s="255" t="s">
        <v>1</v>
      </c>
      <c r="N235" s="256" t="s">
        <v>40</v>
      </c>
      <c r="O235" s="90"/>
      <c r="P235" s="226">
        <f>O235*H235</f>
        <v>0</v>
      </c>
      <c r="Q235" s="226">
        <v>0.0041000000000000003</v>
      </c>
      <c r="R235" s="226">
        <f>Q235*H235</f>
        <v>0.14350000000000002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187</v>
      </c>
      <c r="AT235" s="228" t="s">
        <v>184</v>
      </c>
      <c r="AU235" s="228" t="s">
        <v>85</v>
      </c>
      <c r="AY235" s="16" t="s">
        <v>126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83</v>
      </c>
      <c r="BK235" s="229">
        <f>ROUND(I235*H235,2)</f>
        <v>0</v>
      </c>
      <c r="BL235" s="16" t="s">
        <v>180</v>
      </c>
      <c r="BM235" s="228" t="s">
        <v>354</v>
      </c>
    </row>
    <row r="236" s="2" customFormat="1">
      <c r="A236" s="37"/>
      <c r="B236" s="38"/>
      <c r="C236" s="39"/>
      <c r="D236" s="237" t="s">
        <v>347</v>
      </c>
      <c r="E236" s="39"/>
      <c r="F236" s="268" t="s">
        <v>355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347</v>
      </c>
      <c r="AU236" s="16" t="s">
        <v>85</v>
      </c>
    </row>
    <row r="237" s="2" customFormat="1" ht="24.15" customHeight="1">
      <c r="A237" s="37"/>
      <c r="B237" s="38"/>
      <c r="C237" s="247" t="s">
        <v>356</v>
      </c>
      <c r="D237" s="247" t="s">
        <v>184</v>
      </c>
      <c r="E237" s="248" t="s">
        <v>357</v>
      </c>
      <c r="F237" s="249" t="s">
        <v>358</v>
      </c>
      <c r="G237" s="250" t="s">
        <v>291</v>
      </c>
      <c r="H237" s="251">
        <v>108</v>
      </c>
      <c r="I237" s="252"/>
      <c r="J237" s="253">
        <f>ROUND(I237*H237,2)</f>
        <v>0</v>
      </c>
      <c r="K237" s="249" t="s">
        <v>133</v>
      </c>
      <c r="L237" s="254"/>
      <c r="M237" s="255" t="s">
        <v>1</v>
      </c>
      <c r="N237" s="256" t="s">
        <v>40</v>
      </c>
      <c r="O237" s="90"/>
      <c r="P237" s="226">
        <f>O237*H237</f>
        <v>0</v>
      </c>
      <c r="Q237" s="226">
        <v>0.0038</v>
      </c>
      <c r="R237" s="226">
        <f>Q237*H237</f>
        <v>0.41039999999999999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187</v>
      </c>
      <c r="AT237" s="228" t="s">
        <v>184</v>
      </c>
      <c r="AU237" s="228" t="s">
        <v>85</v>
      </c>
      <c r="AY237" s="16" t="s">
        <v>126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83</v>
      </c>
      <c r="BK237" s="229">
        <f>ROUND(I237*H237,2)</f>
        <v>0</v>
      </c>
      <c r="BL237" s="16" t="s">
        <v>180</v>
      </c>
      <c r="BM237" s="228" t="s">
        <v>359</v>
      </c>
    </row>
    <row r="238" s="2" customFormat="1">
      <c r="A238" s="37"/>
      <c r="B238" s="38"/>
      <c r="C238" s="39"/>
      <c r="D238" s="237" t="s">
        <v>347</v>
      </c>
      <c r="E238" s="39"/>
      <c r="F238" s="268" t="s">
        <v>355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347</v>
      </c>
      <c r="AU238" s="16" t="s">
        <v>85</v>
      </c>
    </row>
    <row r="239" s="2" customFormat="1" ht="16.5" customHeight="1">
      <c r="A239" s="37"/>
      <c r="B239" s="38"/>
      <c r="C239" s="217" t="s">
        <v>360</v>
      </c>
      <c r="D239" s="217" t="s">
        <v>129</v>
      </c>
      <c r="E239" s="218" t="s">
        <v>361</v>
      </c>
      <c r="F239" s="219" t="s">
        <v>362</v>
      </c>
      <c r="G239" s="220" t="s">
        <v>214</v>
      </c>
      <c r="H239" s="221">
        <v>76.200000000000003</v>
      </c>
      <c r="I239" s="222"/>
      <c r="J239" s="223">
        <f>ROUND(I239*H239,2)</f>
        <v>0</v>
      </c>
      <c r="K239" s="219" t="s">
        <v>133</v>
      </c>
      <c r="L239" s="43"/>
      <c r="M239" s="224" t="s">
        <v>1</v>
      </c>
      <c r="N239" s="225" t="s">
        <v>40</v>
      </c>
      <c r="O239" s="90"/>
      <c r="P239" s="226">
        <f>O239*H239</f>
        <v>0</v>
      </c>
      <c r="Q239" s="226">
        <v>1.0000000000000001E-05</v>
      </c>
      <c r="R239" s="226">
        <f>Q239*H239</f>
        <v>0.00076200000000000009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180</v>
      </c>
      <c r="AT239" s="228" t="s">
        <v>129</v>
      </c>
      <c r="AU239" s="228" t="s">
        <v>85</v>
      </c>
      <c r="AY239" s="16" t="s">
        <v>126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83</v>
      </c>
      <c r="BK239" s="229">
        <f>ROUND(I239*H239,2)</f>
        <v>0</v>
      </c>
      <c r="BL239" s="16" t="s">
        <v>180</v>
      </c>
      <c r="BM239" s="228" t="s">
        <v>363</v>
      </c>
    </row>
    <row r="240" s="2" customFormat="1">
      <c r="A240" s="37"/>
      <c r="B240" s="38"/>
      <c r="C240" s="39"/>
      <c r="D240" s="230" t="s">
        <v>136</v>
      </c>
      <c r="E240" s="39"/>
      <c r="F240" s="231" t="s">
        <v>364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136</v>
      </c>
      <c r="AU240" s="16" t="s">
        <v>85</v>
      </c>
    </row>
    <row r="241" s="2" customFormat="1" ht="21.75" customHeight="1">
      <c r="A241" s="37"/>
      <c r="B241" s="38"/>
      <c r="C241" s="247" t="s">
        <v>365</v>
      </c>
      <c r="D241" s="247" t="s">
        <v>184</v>
      </c>
      <c r="E241" s="248" t="s">
        <v>366</v>
      </c>
      <c r="F241" s="249" t="s">
        <v>367</v>
      </c>
      <c r="G241" s="250" t="s">
        <v>214</v>
      </c>
      <c r="H241" s="251">
        <v>76.200000000000003</v>
      </c>
      <c r="I241" s="252"/>
      <c r="J241" s="253">
        <f>ROUND(I241*H241,2)</f>
        <v>0</v>
      </c>
      <c r="K241" s="249" t="s">
        <v>133</v>
      </c>
      <c r="L241" s="254"/>
      <c r="M241" s="255" t="s">
        <v>1</v>
      </c>
      <c r="N241" s="256" t="s">
        <v>40</v>
      </c>
      <c r="O241" s="90"/>
      <c r="P241" s="226">
        <f>O241*H241</f>
        <v>0</v>
      </c>
      <c r="Q241" s="226">
        <v>0.00010000000000000001</v>
      </c>
      <c r="R241" s="226">
        <f>Q241*H241</f>
        <v>0.0076200000000000009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187</v>
      </c>
      <c r="AT241" s="228" t="s">
        <v>184</v>
      </c>
      <c r="AU241" s="228" t="s">
        <v>85</v>
      </c>
      <c r="AY241" s="16" t="s">
        <v>126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83</v>
      </c>
      <c r="BK241" s="229">
        <f>ROUND(I241*H241,2)</f>
        <v>0</v>
      </c>
      <c r="BL241" s="16" t="s">
        <v>180</v>
      </c>
      <c r="BM241" s="228" t="s">
        <v>368</v>
      </c>
    </row>
    <row r="242" s="2" customFormat="1" ht="24.15" customHeight="1">
      <c r="A242" s="37"/>
      <c r="B242" s="38"/>
      <c r="C242" s="217" t="s">
        <v>369</v>
      </c>
      <c r="D242" s="217" t="s">
        <v>129</v>
      </c>
      <c r="E242" s="218" t="s">
        <v>370</v>
      </c>
      <c r="F242" s="219" t="s">
        <v>371</v>
      </c>
      <c r="G242" s="220" t="s">
        <v>214</v>
      </c>
      <c r="H242" s="221">
        <v>57.899999999999999</v>
      </c>
      <c r="I242" s="222"/>
      <c r="J242" s="223">
        <f>ROUND(I242*H242,2)</f>
        <v>0</v>
      </c>
      <c r="K242" s="219" t="s">
        <v>133</v>
      </c>
      <c r="L242" s="43"/>
      <c r="M242" s="224" t="s">
        <v>1</v>
      </c>
      <c r="N242" s="225" t="s">
        <v>40</v>
      </c>
      <c r="O242" s="90"/>
      <c r="P242" s="226">
        <f>O242*H242</f>
        <v>0</v>
      </c>
      <c r="Q242" s="226">
        <v>0.00125</v>
      </c>
      <c r="R242" s="226">
        <f>Q242*H242</f>
        <v>0.072374999999999995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180</v>
      </c>
      <c r="AT242" s="228" t="s">
        <v>129</v>
      </c>
      <c r="AU242" s="228" t="s">
        <v>85</v>
      </c>
      <c r="AY242" s="16" t="s">
        <v>126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83</v>
      </c>
      <c r="BK242" s="229">
        <f>ROUND(I242*H242,2)</f>
        <v>0</v>
      </c>
      <c r="BL242" s="16" t="s">
        <v>180</v>
      </c>
      <c r="BM242" s="228" t="s">
        <v>372</v>
      </c>
    </row>
    <row r="243" s="2" customFormat="1">
      <c r="A243" s="37"/>
      <c r="B243" s="38"/>
      <c r="C243" s="39"/>
      <c r="D243" s="230" t="s">
        <v>136</v>
      </c>
      <c r="E243" s="39"/>
      <c r="F243" s="231" t="s">
        <v>373</v>
      </c>
      <c r="G243" s="39"/>
      <c r="H243" s="39"/>
      <c r="I243" s="232"/>
      <c r="J243" s="39"/>
      <c r="K243" s="39"/>
      <c r="L243" s="43"/>
      <c r="M243" s="233"/>
      <c r="N243" s="23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136</v>
      </c>
      <c r="AU243" s="16" t="s">
        <v>85</v>
      </c>
    </row>
    <row r="244" s="2" customFormat="1" ht="21.75" customHeight="1">
      <c r="A244" s="37"/>
      <c r="B244" s="38"/>
      <c r="C244" s="247" t="s">
        <v>374</v>
      </c>
      <c r="D244" s="247" t="s">
        <v>184</v>
      </c>
      <c r="E244" s="248" t="s">
        <v>375</v>
      </c>
      <c r="F244" s="249" t="s">
        <v>376</v>
      </c>
      <c r="G244" s="250" t="s">
        <v>214</v>
      </c>
      <c r="H244" s="251">
        <v>59.637</v>
      </c>
      <c r="I244" s="252"/>
      <c r="J244" s="253">
        <f>ROUND(I244*H244,2)</f>
        <v>0</v>
      </c>
      <c r="K244" s="249" t="s">
        <v>133</v>
      </c>
      <c r="L244" s="254"/>
      <c r="M244" s="255" t="s">
        <v>1</v>
      </c>
      <c r="N244" s="256" t="s">
        <v>40</v>
      </c>
      <c r="O244" s="90"/>
      <c r="P244" s="226">
        <f>O244*H244</f>
        <v>0</v>
      </c>
      <c r="Q244" s="226">
        <v>0.0011999999999999999</v>
      </c>
      <c r="R244" s="226">
        <f>Q244*H244</f>
        <v>0.0715644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187</v>
      </c>
      <c r="AT244" s="228" t="s">
        <v>184</v>
      </c>
      <c r="AU244" s="228" t="s">
        <v>85</v>
      </c>
      <c r="AY244" s="16" t="s">
        <v>126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83</v>
      </c>
      <c r="BK244" s="229">
        <f>ROUND(I244*H244,2)</f>
        <v>0</v>
      </c>
      <c r="BL244" s="16" t="s">
        <v>180</v>
      </c>
      <c r="BM244" s="228" t="s">
        <v>377</v>
      </c>
    </row>
    <row r="245" s="13" customFormat="1">
      <c r="A245" s="13"/>
      <c r="B245" s="235"/>
      <c r="C245" s="236"/>
      <c r="D245" s="237" t="s">
        <v>142</v>
      </c>
      <c r="E245" s="238" t="s">
        <v>1</v>
      </c>
      <c r="F245" s="239" t="s">
        <v>378</v>
      </c>
      <c r="G245" s="236"/>
      <c r="H245" s="240">
        <v>59.637</v>
      </c>
      <c r="I245" s="241"/>
      <c r="J245" s="236"/>
      <c r="K245" s="236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142</v>
      </c>
      <c r="AU245" s="246" t="s">
        <v>85</v>
      </c>
      <c r="AV245" s="13" t="s">
        <v>85</v>
      </c>
      <c r="AW245" s="13" t="s">
        <v>32</v>
      </c>
      <c r="AX245" s="13" t="s">
        <v>83</v>
      </c>
      <c r="AY245" s="246" t="s">
        <v>126</v>
      </c>
    </row>
    <row r="246" s="2" customFormat="1" ht="16.5" customHeight="1">
      <c r="A246" s="37"/>
      <c r="B246" s="38"/>
      <c r="C246" s="247" t="s">
        <v>379</v>
      </c>
      <c r="D246" s="247" t="s">
        <v>184</v>
      </c>
      <c r="E246" s="248" t="s">
        <v>380</v>
      </c>
      <c r="F246" s="249" t="s">
        <v>381</v>
      </c>
      <c r="G246" s="250" t="s">
        <v>291</v>
      </c>
      <c r="H246" s="251">
        <v>187.857</v>
      </c>
      <c r="I246" s="252"/>
      <c r="J246" s="253">
        <f>ROUND(I246*H246,2)</f>
        <v>0</v>
      </c>
      <c r="K246" s="249" t="s">
        <v>133</v>
      </c>
      <c r="L246" s="254"/>
      <c r="M246" s="255" t="s">
        <v>1</v>
      </c>
      <c r="N246" s="256" t="s">
        <v>40</v>
      </c>
      <c r="O246" s="90"/>
      <c r="P246" s="226">
        <f>O246*H246</f>
        <v>0</v>
      </c>
      <c r="Q246" s="226">
        <v>0.0032000000000000002</v>
      </c>
      <c r="R246" s="226">
        <f>Q246*H246</f>
        <v>0.60114240000000008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187</v>
      </c>
      <c r="AT246" s="228" t="s">
        <v>184</v>
      </c>
      <c r="AU246" s="228" t="s">
        <v>85</v>
      </c>
      <c r="AY246" s="16" t="s">
        <v>126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83</v>
      </c>
      <c r="BK246" s="229">
        <f>ROUND(I246*H246,2)</f>
        <v>0</v>
      </c>
      <c r="BL246" s="16" t="s">
        <v>180</v>
      </c>
      <c r="BM246" s="228" t="s">
        <v>382</v>
      </c>
    </row>
    <row r="247" s="2" customFormat="1">
      <c r="A247" s="37"/>
      <c r="B247" s="38"/>
      <c r="C247" s="39"/>
      <c r="D247" s="237" t="s">
        <v>347</v>
      </c>
      <c r="E247" s="39"/>
      <c r="F247" s="268" t="s">
        <v>355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347</v>
      </c>
      <c r="AU247" s="16" t="s">
        <v>85</v>
      </c>
    </row>
    <row r="248" s="13" customFormat="1">
      <c r="A248" s="13"/>
      <c r="B248" s="235"/>
      <c r="C248" s="236"/>
      <c r="D248" s="237" t="s">
        <v>142</v>
      </c>
      <c r="E248" s="238" t="s">
        <v>1</v>
      </c>
      <c r="F248" s="239" t="s">
        <v>383</v>
      </c>
      <c r="G248" s="236"/>
      <c r="H248" s="240">
        <v>187.857</v>
      </c>
      <c r="I248" s="241"/>
      <c r="J248" s="236"/>
      <c r="K248" s="236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142</v>
      </c>
      <c r="AU248" s="246" t="s">
        <v>85</v>
      </c>
      <c r="AV248" s="13" t="s">
        <v>85</v>
      </c>
      <c r="AW248" s="13" t="s">
        <v>32</v>
      </c>
      <c r="AX248" s="13" t="s">
        <v>83</v>
      </c>
      <c r="AY248" s="246" t="s">
        <v>126</v>
      </c>
    </row>
    <row r="249" s="2" customFormat="1" ht="24.15" customHeight="1">
      <c r="A249" s="37"/>
      <c r="B249" s="38"/>
      <c r="C249" s="247" t="s">
        <v>384</v>
      </c>
      <c r="D249" s="247" t="s">
        <v>184</v>
      </c>
      <c r="E249" s="248" t="s">
        <v>385</v>
      </c>
      <c r="F249" s="249" t="s">
        <v>386</v>
      </c>
      <c r="G249" s="250" t="s">
        <v>291</v>
      </c>
      <c r="H249" s="251">
        <v>3</v>
      </c>
      <c r="I249" s="252"/>
      <c r="J249" s="253">
        <f>ROUND(I249*H249,2)</f>
        <v>0</v>
      </c>
      <c r="K249" s="249" t="s">
        <v>133</v>
      </c>
      <c r="L249" s="254"/>
      <c r="M249" s="255" t="s">
        <v>1</v>
      </c>
      <c r="N249" s="256" t="s">
        <v>40</v>
      </c>
      <c r="O249" s="90"/>
      <c r="P249" s="226">
        <f>O249*H249</f>
        <v>0</v>
      </c>
      <c r="Q249" s="226">
        <v>0.0030999999999999999</v>
      </c>
      <c r="R249" s="226">
        <f>Q249*H249</f>
        <v>0.0092999999999999992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187</v>
      </c>
      <c r="AT249" s="228" t="s">
        <v>184</v>
      </c>
      <c r="AU249" s="228" t="s">
        <v>85</v>
      </c>
      <c r="AY249" s="16" t="s">
        <v>126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83</v>
      </c>
      <c r="BK249" s="229">
        <f>ROUND(I249*H249,2)</f>
        <v>0</v>
      </c>
      <c r="BL249" s="16" t="s">
        <v>180</v>
      </c>
      <c r="BM249" s="228" t="s">
        <v>387</v>
      </c>
    </row>
    <row r="250" s="2" customFormat="1">
      <c r="A250" s="37"/>
      <c r="B250" s="38"/>
      <c r="C250" s="39"/>
      <c r="D250" s="237" t="s">
        <v>347</v>
      </c>
      <c r="E250" s="39"/>
      <c r="F250" s="268" t="s">
        <v>355</v>
      </c>
      <c r="G250" s="39"/>
      <c r="H250" s="39"/>
      <c r="I250" s="232"/>
      <c r="J250" s="39"/>
      <c r="K250" s="39"/>
      <c r="L250" s="43"/>
      <c r="M250" s="233"/>
      <c r="N250" s="23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347</v>
      </c>
      <c r="AU250" s="16" t="s">
        <v>85</v>
      </c>
    </row>
    <row r="251" s="2" customFormat="1" ht="24.15" customHeight="1">
      <c r="A251" s="37"/>
      <c r="B251" s="38"/>
      <c r="C251" s="217" t="s">
        <v>388</v>
      </c>
      <c r="D251" s="217" t="s">
        <v>129</v>
      </c>
      <c r="E251" s="218" t="s">
        <v>389</v>
      </c>
      <c r="F251" s="219" t="s">
        <v>390</v>
      </c>
      <c r="G251" s="220" t="s">
        <v>214</v>
      </c>
      <c r="H251" s="221">
        <v>12.199999999999999</v>
      </c>
      <c r="I251" s="222"/>
      <c r="J251" s="223">
        <f>ROUND(I251*H251,2)</f>
        <v>0</v>
      </c>
      <c r="K251" s="219" t="s">
        <v>133</v>
      </c>
      <c r="L251" s="43"/>
      <c r="M251" s="224" t="s">
        <v>1</v>
      </c>
      <c r="N251" s="225" t="s">
        <v>40</v>
      </c>
      <c r="O251" s="90"/>
      <c r="P251" s="226">
        <f>O251*H251</f>
        <v>0</v>
      </c>
      <c r="Q251" s="226">
        <v>0.00125</v>
      </c>
      <c r="R251" s="226">
        <f>Q251*H251</f>
        <v>0.01525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180</v>
      </c>
      <c r="AT251" s="228" t="s">
        <v>129</v>
      </c>
      <c r="AU251" s="228" t="s">
        <v>85</v>
      </c>
      <c r="AY251" s="16" t="s">
        <v>126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83</v>
      </c>
      <c r="BK251" s="229">
        <f>ROUND(I251*H251,2)</f>
        <v>0</v>
      </c>
      <c r="BL251" s="16" t="s">
        <v>180</v>
      </c>
      <c r="BM251" s="228" t="s">
        <v>391</v>
      </c>
    </row>
    <row r="252" s="2" customFormat="1">
      <c r="A252" s="37"/>
      <c r="B252" s="38"/>
      <c r="C252" s="39"/>
      <c r="D252" s="230" t="s">
        <v>136</v>
      </c>
      <c r="E252" s="39"/>
      <c r="F252" s="231" t="s">
        <v>392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136</v>
      </c>
      <c r="AU252" s="16" t="s">
        <v>85</v>
      </c>
    </row>
    <row r="253" s="2" customFormat="1" ht="16.5" customHeight="1">
      <c r="A253" s="37"/>
      <c r="B253" s="38"/>
      <c r="C253" s="247" t="s">
        <v>393</v>
      </c>
      <c r="D253" s="247" t="s">
        <v>184</v>
      </c>
      <c r="E253" s="248" t="s">
        <v>380</v>
      </c>
      <c r="F253" s="249" t="s">
        <v>381</v>
      </c>
      <c r="G253" s="250" t="s">
        <v>291</v>
      </c>
      <c r="H253" s="251">
        <v>39.582999999999998</v>
      </c>
      <c r="I253" s="252"/>
      <c r="J253" s="253">
        <f>ROUND(I253*H253,2)</f>
        <v>0</v>
      </c>
      <c r="K253" s="249" t="s">
        <v>133</v>
      </c>
      <c r="L253" s="254"/>
      <c r="M253" s="255" t="s">
        <v>1</v>
      </c>
      <c r="N253" s="256" t="s">
        <v>40</v>
      </c>
      <c r="O253" s="90"/>
      <c r="P253" s="226">
        <f>O253*H253</f>
        <v>0</v>
      </c>
      <c r="Q253" s="226">
        <v>0.0032000000000000002</v>
      </c>
      <c r="R253" s="226">
        <f>Q253*H253</f>
        <v>0.12666559999999999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187</v>
      </c>
      <c r="AT253" s="228" t="s">
        <v>184</v>
      </c>
      <c r="AU253" s="228" t="s">
        <v>85</v>
      </c>
      <c r="AY253" s="16" t="s">
        <v>126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83</v>
      </c>
      <c r="BK253" s="229">
        <f>ROUND(I253*H253,2)</f>
        <v>0</v>
      </c>
      <c r="BL253" s="16" t="s">
        <v>180</v>
      </c>
      <c r="BM253" s="228" t="s">
        <v>394</v>
      </c>
    </row>
    <row r="254" s="2" customFormat="1">
      <c r="A254" s="37"/>
      <c r="B254" s="38"/>
      <c r="C254" s="39"/>
      <c r="D254" s="237" t="s">
        <v>347</v>
      </c>
      <c r="E254" s="39"/>
      <c r="F254" s="268" t="s">
        <v>395</v>
      </c>
      <c r="G254" s="39"/>
      <c r="H254" s="39"/>
      <c r="I254" s="232"/>
      <c r="J254" s="39"/>
      <c r="K254" s="39"/>
      <c r="L254" s="43"/>
      <c r="M254" s="233"/>
      <c r="N254" s="23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347</v>
      </c>
      <c r="AU254" s="16" t="s">
        <v>85</v>
      </c>
    </row>
    <row r="255" s="13" customFormat="1">
      <c r="A255" s="13"/>
      <c r="B255" s="235"/>
      <c r="C255" s="236"/>
      <c r="D255" s="237" t="s">
        <v>142</v>
      </c>
      <c r="E255" s="238" t="s">
        <v>1</v>
      </c>
      <c r="F255" s="239" t="s">
        <v>396</v>
      </c>
      <c r="G255" s="236"/>
      <c r="H255" s="240">
        <v>39.582999999999998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142</v>
      </c>
      <c r="AU255" s="246" t="s">
        <v>85</v>
      </c>
      <c r="AV255" s="13" t="s">
        <v>85</v>
      </c>
      <c r="AW255" s="13" t="s">
        <v>32</v>
      </c>
      <c r="AX255" s="13" t="s">
        <v>83</v>
      </c>
      <c r="AY255" s="246" t="s">
        <v>126</v>
      </c>
    </row>
    <row r="256" s="2" customFormat="1" ht="24.15" customHeight="1">
      <c r="A256" s="37"/>
      <c r="B256" s="38"/>
      <c r="C256" s="217" t="s">
        <v>397</v>
      </c>
      <c r="D256" s="217" t="s">
        <v>129</v>
      </c>
      <c r="E256" s="218" t="s">
        <v>398</v>
      </c>
      <c r="F256" s="219" t="s">
        <v>399</v>
      </c>
      <c r="G256" s="220" t="s">
        <v>214</v>
      </c>
      <c r="H256" s="221">
        <v>11</v>
      </c>
      <c r="I256" s="222"/>
      <c r="J256" s="223">
        <f>ROUND(I256*H256,2)</f>
        <v>0</v>
      </c>
      <c r="K256" s="219" t="s">
        <v>133</v>
      </c>
      <c r="L256" s="43"/>
      <c r="M256" s="224" t="s">
        <v>1</v>
      </c>
      <c r="N256" s="225" t="s">
        <v>40</v>
      </c>
      <c r="O256" s="90"/>
      <c r="P256" s="226">
        <f>O256*H256</f>
        <v>0</v>
      </c>
      <c r="Q256" s="226">
        <v>1.0000000000000001E-05</v>
      </c>
      <c r="R256" s="226">
        <f>Q256*H256</f>
        <v>0.00011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180</v>
      </c>
      <c r="AT256" s="228" t="s">
        <v>129</v>
      </c>
      <c r="AU256" s="228" t="s">
        <v>85</v>
      </c>
      <c r="AY256" s="16" t="s">
        <v>126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83</v>
      </c>
      <c r="BK256" s="229">
        <f>ROUND(I256*H256,2)</f>
        <v>0</v>
      </c>
      <c r="BL256" s="16" t="s">
        <v>180</v>
      </c>
      <c r="BM256" s="228" t="s">
        <v>400</v>
      </c>
    </row>
    <row r="257" s="2" customFormat="1">
      <c r="A257" s="37"/>
      <c r="B257" s="38"/>
      <c r="C257" s="39"/>
      <c r="D257" s="230" t="s">
        <v>136</v>
      </c>
      <c r="E257" s="39"/>
      <c r="F257" s="231" t="s">
        <v>401</v>
      </c>
      <c r="G257" s="39"/>
      <c r="H257" s="39"/>
      <c r="I257" s="232"/>
      <c r="J257" s="39"/>
      <c r="K257" s="39"/>
      <c r="L257" s="43"/>
      <c r="M257" s="233"/>
      <c r="N257" s="23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136</v>
      </c>
      <c r="AU257" s="16" t="s">
        <v>85</v>
      </c>
    </row>
    <row r="258" s="2" customFormat="1" ht="16.5" customHeight="1">
      <c r="A258" s="37"/>
      <c r="B258" s="38"/>
      <c r="C258" s="247" t="s">
        <v>402</v>
      </c>
      <c r="D258" s="247" t="s">
        <v>184</v>
      </c>
      <c r="E258" s="248" t="s">
        <v>403</v>
      </c>
      <c r="F258" s="249" t="s">
        <v>404</v>
      </c>
      <c r="G258" s="250" t="s">
        <v>214</v>
      </c>
      <c r="H258" s="251">
        <v>22.440000000000001</v>
      </c>
      <c r="I258" s="252"/>
      <c r="J258" s="253">
        <f>ROUND(I258*H258,2)</f>
        <v>0</v>
      </c>
      <c r="K258" s="249" t="s">
        <v>133</v>
      </c>
      <c r="L258" s="254"/>
      <c r="M258" s="255" t="s">
        <v>1</v>
      </c>
      <c r="N258" s="256" t="s">
        <v>40</v>
      </c>
      <c r="O258" s="90"/>
      <c r="P258" s="226">
        <f>O258*H258</f>
        <v>0</v>
      </c>
      <c r="Q258" s="226">
        <v>3.0000000000000001E-05</v>
      </c>
      <c r="R258" s="226">
        <f>Q258*H258</f>
        <v>0.0006732000000000001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187</v>
      </c>
      <c r="AT258" s="228" t="s">
        <v>184</v>
      </c>
      <c r="AU258" s="228" t="s">
        <v>85</v>
      </c>
      <c r="AY258" s="16" t="s">
        <v>126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83</v>
      </c>
      <c r="BK258" s="229">
        <f>ROUND(I258*H258,2)</f>
        <v>0</v>
      </c>
      <c r="BL258" s="16" t="s">
        <v>180</v>
      </c>
      <c r="BM258" s="228" t="s">
        <v>405</v>
      </c>
    </row>
    <row r="259" s="13" customFormat="1">
      <c r="A259" s="13"/>
      <c r="B259" s="235"/>
      <c r="C259" s="236"/>
      <c r="D259" s="237" t="s">
        <v>142</v>
      </c>
      <c r="E259" s="238" t="s">
        <v>1</v>
      </c>
      <c r="F259" s="239" t="s">
        <v>406</v>
      </c>
      <c r="G259" s="236"/>
      <c r="H259" s="240">
        <v>22.440000000000001</v>
      </c>
      <c r="I259" s="241"/>
      <c r="J259" s="236"/>
      <c r="K259" s="236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142</v>
      </c>
      <c r="AU259" s="246" t="s">
        <v>85</v>
      </c>
      <c r="AV259" s="13" t="s">
        <v>85</v>
      </c>
      <c r="AW259" s="13" t="s">
        <v>32</v>
      </c>
      <c r="AX259" s="13" t="s">
        <v>83</v>
      </c>
      <c r="AY259" s="246" t="s">
        <v>126</v>
      </c>
    </row>
    <row r="260" s="2" customFormat="1" ht="33" customHeight="1">
      <c r="A260" s="37"/>
      <c r="B260" s="38"/>
      <c r="C260" s="217" t="s">
        <v>407</v>
      </c>
      <c r="D260" s="217" t="s">
        <v>129</v>
      </c>
      <c r="E260" s="218" t="s">
        <v>408</v>
      </c>
      <c r="F260" s="219" t="s">
        <v>409</v>
      </c>
      <c r="G260" s="220" t="s">
        <v>132</v>
      </c>
      <c r="H260" s="221">
        <v>423</v>
      </c>
      <c r="I260" s="222"/>
      <c r="J260" s="223">
        <f>ROUND(I260*H260,2)</f>
        <v>0</v>
      </c>
      <c r="K260" s="219" t="s">
        <v>133</v>
      </c>
      <c r="L260" s="43"/>
      <c r="M260" s="224" t="s">
        <v>1</v>
      </c>
      <c r="N260" s="225" t="s">
        <v>40</v>
      </c>
      <c r="O260" s="90"/>
      <c r="P260" s="226">
        <f>O260*H260</f>
        <v>0</v>
      </c>
      <c r="Q260" s="226">
        <v>4.0000000000000003E-05</v>
      </c>
      <c r="R260" s="226">
        <f>Q260*H260</f>
        <v>0.016920000000000001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180</v>
      </c>
      <c r="AT260" s="228" t="s">
        <v>129</v>
      </c>
      <c r="AU260" s="228" t="s">
        <v>85</v>
      </c>
      <c r="AY260" s="16" t="s">
        <v>126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83</v>
      </c>
      <c r="BK260" s="229">
        <f>ROUND(I260*H260,2)</f>
        <v>0</v>
      </c>
      <c r="BL260" s="16" t="s">
        <v>180</v>
      </c>
      <c r="BM260" s="228" t="s">
        <v>410</v>
      </c>
    </row>
    <row r="261" s="2" customFormat="1">
      <c r="A261" s="37"/>
      <c r="B261" s="38"/>
      <c r="C261" s="39"/>
      <c r="D261" s="230" t="s">
        <v>136</v>
      </c>
      <c r="E261" s="39"/>
      <c r="F261" s="231" t="s">
        <v>411</v>
      </c>
      <c r="G261" s="39"/>
      <c r="H261" s="39"/>
      <c r="I261" s="232"/>
      <c r="J261" s="39"/>
      <c r="K261" s="39"/>
      <c r="L261" s="43"/>
      <c r="M261" s="233"/>
      <c r="N261" s="23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136</v>
      </c>
      <c r="AU261" s="16" t="s">
        <v>85</v>
      </c>
    </row>
    <row r="262" s="2" customFormat="1" ht="33" customHeight="1">
      <c r="A262" s="37"/>
      <c r="B262" s="38"/>
      <c r="C262" s="217" t="s">
        <v>412</v>
      </c>
      <c r="D262" s="217" t="s">
        <v>129</v>
      </c>
      <c r="E262" s="218" t="s">
        <v>413</v>
      </c>
      <c r="F262" s="219" t="s">
        <v>414</v>
      </c>
      <c r="G262" s="220" t="s">
        <v>132</v>
      </c>
      <c r="H262" s="221">
        <v>423</v>
      </c>
      <c r="I262" s="222"/>
      <c r="J262" s="223">
        <f>ROUND(I262*H262,2)</f>
        <v>0</v>
      </c>
      <c r="K262" s="219" t="s">
        <v>133</v>
      </c>
      <c r="L262" s="43"/>
      <c r="M262" s="224" t="s">
        <v>1</v>
      </c>
      <c r="N262" s="225" t="s">
        <v>40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180</v>
      </c>
      <c r="AT262" s="228" t="s">
        <v>129</v>
      </c>
      <c r="AU262" s="228" t="s">
        <v>85</v>
      </c>
      <c r="AY262" s="16" t="s">
        <v>126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83</v>
      </c>
      <c r="BK262" s="229">
        <f>ROUND(I262*H262,2)</f>
        <v>0</v>
      </c>
      <c r="BL262" s="16" t="s">
        <v>180</v>
      </c>
      <c r="BM262" s="228" t="s">
        <v>415</v>
      </c>
    </row>
    <row r="263" s="2" customFormat="1">
      <c r="A263" s="37"/>
      <c r="B263" s="38"/>
      <c r="C263" s="39"/>
      <c r="D263" s="230" t="s">
        <v>136</v>
      </c>
      <c r="E263" s="39"/>
      <c r="F263" s="231" t="s">
        <v>416</v>
      </c>
      <c r="G263" s="39"/>
      <c r="H263" s="39"/>
      <c r="I263" s="232"/>
      <c r="J263" s="39"/>
      <c r="K263" s="39"/>
      <c r="L263" s="43"/>
      <c r="M263" s="233"/>
      <c r="N263" s="23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136</v>
      </c>
      <c r="AU263" s="16" t="s">
        <v>85</v>
      </c>
    </row>
    <row r="264" s="13" customFormat="1">
      <c r="A264" s="13"/>
      <c r="B264" s="235"/>
      <c r="C264" s="236"/>
      <c r="D264" s="237" t="s">
        <v>142</v>
      </c>
      <c r="E264" s="238" t="s">
        <v>1</v>
      </c>
      <c r="F264" s="239" t="s">
        <v>253</v>
      </c>
      <c r="G264" s="236"/>
      <c r="H264" s="240">
        <v>423</v>
      </c>
      <c r="I264" s="241"/>
      <c r="J264" s="236"/>
      <c r="K264" s="236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142</v>
      </c>
      <c r="AU264" s="246" t="s">
        <v>85</v>
      </c>
      <c r="AV264" s="13" t="s">
        <v>85</v>
      </c>
      <c r="AW264" s="13" t="s">
        <v>32</v>
      </c>
      <c r="AX264" s="13" t="s">
        <v>83</v>
      </c>
      <c r="AY264" s="246" t="s">
        <v>126</v>
      </c>
    </row>
    <row r="265" s="2" customFormat="1" ht="37.8" customHeight="1">
      <c r="A265" s="37"/>
      <c r="B265" s="38"/>
      <c r="C265" s="247" t="s">
        <v>417</v>
      </c>
      <c r="D265" s="247" t="s">
        <v>184</v>
      </c>
      <c r="E265" s="248" t="s">
        <v>418</v>
      </c>
      <c r="F265" s="249" t="s">
        <v>419</v>
      </c>
      <c r="G265" s="250" t="s">
        <v>132</v>
      </c>
      <c r="H265" s="251">
        <v>465.30000000000001</v>
      </c>
      <c r="I265" s="252"/>
      <c r="J265" s="253">
        <f>ROUND(I265*H265,2)</f>
        <v>0</v>
      </c>
      <c r="K265" s="249" t="s">
        <v>133</v>
      </c>
      <c r="L265" s="254"/>
      <c r="M265" s="255" t="s">
        <v>1</v>
      </c>
      <c r="N265" s="256" t="s">
        <v>40</v>
      </c>
      <c r="O265" s="90"/>
      <c r="P265" s="226">
        <f>O265*H265</f>
        <v>0</v>
      </c>
      <c r="Q265" s="226">
        <v>0.00013999999999999999</v>
      </c>
      <c r="R265" s="226">
        <f>Q265*H265</f>
        <v>0.065141999999999992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187</v>
      </c>
      <c r="AT265" s="228" t="s">
        <v>184</v>
      </c>
      <c r="AU265" s="228" t="s">
        <v>85</v>
      </c>
      <c r="AY265" s="16" t="s">
        <v>126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83</v>
      </c>
      <c r="BK265" s="229">
        <f>ROUND(I265*H265,2)</f>
        <v>0</v>
      </c>
      <c r="BL265" s="16" t="s">
        <v>180</v>
      </c>
      <c r="BM265" s="228" t="s">
        <v>420</v>
      </c>
    </row>
    <row r="266" s="13" customFormat="1">
      <c r="A266" s="13"/>
      <c r="B266" s="235"/>
      <c r="C266" s="236"/>
      <c r="D266" s="237" t="s">
        <v>142</v>
      </c>
      <c r="E266" s="238" t="s">
        <v>1</v>
      </c>
      <c r="F266" s="239" t="s">
        <v>421</v>
      </c>
      <c r="G266" s="236"/>
      <c r="H266" s="240">
        <v>465.30000000000001</v>
      </c>
      <c r="I266" s="241"/>
      <c r="J266" s="236"/>
      <c r="K266" s="236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142</v>
      </c>
      <c r="AU266" s="246" t="s">
        <v>85</v>
      </c>
      <c r="AV266" s="13" t="s">
        <v>85</v>
      </c>
      <c r="AW266" s="13" t="s">
        <v>32</v>
      </c>
      <c r="AX266" s="13" t="s">
        <v>83</v>
      </c>
      <c r="AY266" s="246" t="s">
        <v>126</v>
      </c>
    </row>
    <row r="267" s="2" customFormat="1" ht="24.15" customHeight="1">
      <c r="A267" s="37"/>
      <c r="B267" s="38"/>
      <c r="C267" s="217" t="s">
        <v>422</v>
      </c>
      <c r="D267" s="217" t="s">
        <v>129</v>
      </c>
      <c r="E267" s="218" t="s">
        <v>423</v>
      </c>
      <c r="F267" s="219" t="s">
        <v>424</v>
      </c>
      <c r="G267" s="220" t="s">
        <v>159</v>
      </c>
      <c r="H267" s="221">
        <v>19.015999999999998</v>
      </c>
      <c r="I267" s="222"/>
      <c r="J267" s="223">
        <f>ROUND(I267*H267,2)</f>
        <v>0</v>
      </c>
      <c r="K267" s="219" t="s">
        <v>133</v>
      </c>
      <c r="L267" s="43"/>
      <c r="M267" s="224" t="s">
        <v>1</v>
      </c>
      <c r="N267" s="225" t="s">
        <v>40</v>
      </c>
      <c r="O267" s="90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180</v>
      </c>
      <c r="AT267" s="228" t="s">
        <v>129</v>
      </c>
      <c r="AU267" s="228" t="s">
        <v>85</v>
      </c>
      <c r="AY267" s="16" t="s">
        <v>126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83</v>
      </c>
      <c r="BK267" s="229">
        <f>ROUND(I267*H267,2)</f>
        <v>0</v>
      </c>
      <c r="BL267" s="16" t="s">
        <v>180</v>
      </c>
      <c r="BM267" s="228" t="s">
        <v>425</v>
      </c>
    </row>
    <row r="268" s="2" customFormat="1">
      <c r="A268" s="37"/>
      <c r="B268" s="38"/>
      <c r="C268" s="39"/>
      <c r="D268" s="230" t="s">
        <v>136</v>
      </c>
      <c r="E268" s="39"/>
      <c r="F268" s="231" t="s">
        <v>426</v>
      </c>
      <c r="G268" s="39"/>
      <c r="H268" s="39"/>
      <c r="I268" s="232"/>
      <c r="J268" s="39"/>
      <c r="K268" s="39"/>
      <c r="L268" s="43"/>
      <c r="M268" s="233"/>
      <c r="N268" s="23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136</v>
      </c>
      <c r="AU268" s="16" t="s">
        <v>85</v>
      </c>
    </row>
    <row r="269" s="12" customFormat="1" ht="22.8" customHeight="1">
      <c r="A269" s="12"/>
      <c r="B269" s="201"/>
      <c r="C269" s="202"/>
      <c r="D269" s="203" t="s">
        <v>74</v>
      </c>
      <c r="E269" s="215" t="s">
        <v>427</v>
      </c>
      <c r="F269" s="215" t="s">
        <v>428</v>
      </c>
      <c r="G269" s="202"/>
      <c r="H269" s="202"/>
      <c r="I269" s="205"/>
      <c r="J269" s="216">
        <f>BK269</f>
        <v>0</v>
      </c>
      <c r="K269" s="202"/>
      <c r="L269" s="207"/>
      <c r="M269" s="208"/>
      <c r="N269" s="209"/>
      <c r="O269" s="209"/>
      <c r="P269" s="210">
        <f>SUM(P270:P274)</f>
        <v>0</v>
      </c>
      <c r="Q269" s="209"/>
      <c r="R269" s="210">
        <f>SUM(R270:R274)</f>
        <v>0</v>
      </c>
      <c r="S269" s="209"/>
      <c r="T269" s="211">
        <f>SUM(T270:T274)</f>
        <v>3.1177999999999999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2" t="s">
        <v>85</v>
      </c>
      <c r="AT269" s="213" t="s">
        <v>74</v>
      </c>
      <c r="AU269" s="213" t="s">
        <v>83</v>
      </c>
      <c r="AY269" s="212" t="s">
        <v>126</v>
      </c>
      <c r="BK269" s="214">
        <f>SUM(BK270:BK274)</f>
        <v>0</v>
      </c>
    </row>
    <row r="270" s="2" customFormat="1" ht="21.75" customHeight="1">
      <c r="A270" s="37"/>
      <c r="B270" s="38"/>
      <c r="C270" s="217" t="s">
        <v>429</v>
      </c>
      <c r="D270" s="217" t="s">
        <v>129</v>
      </c>
      <c r="E270" s="218" t="s">
        <v>430</v>
      </c>
      <c r="F270" s="219" t="s">
        <v>431</v>
      </c>
      <c r="G270" s="220" t="s">
        <v>132</v>
      </c>
      <c r="H270" s="221">
        <v>445.39999999999998</v>
      </c>
      <c r="I270" s="222"/>
      <c r="J270" s="223">
        <f>ROUND(I270*H270,2)</f>
        <v>0</v>
      </c>
      <c r="K270" s="219" t="s">
        <v>133</v>
      </c>
      <c r="L270" s="43"/>
      <c r="M270" s="224" t="s">
        <v>1</v>
      </c>
      <c r="N270" s="225" t="s">
        <v>40</v>
      </c>
      <c r="O270" s="90"/>
      <c r="P270" s="226">
        <f>O270*H270</f>
        <v>0</v>
      </c>
      <c r="Q270" s="226">
        <v>0</v>
      </c>
      <c r="R270" s="226">
        <f>Q270*H270</f>
        <v>0</v>
      </c>
      <c r="S270" s="226">
        <v>0.0070000000000000001</v>
      </c>
      <c r="T270" s="227">
        <f>S270*H270</f>
        <v>3.1177999999999999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180</v>
      </c>
      <c r="AT270" s="228" t="s">
        <v>129</v>
      </c>
      <c r="AU270" s="228" t="s">
        <v>85</v>
      </c>
      <c r="AY270" s="16" t="s">
        <v>126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83</v>
      </c>
      <c r="BK270" s="229">
        <f>ROUND(I270*H270,2)</f>
        <v>0</v>
      </c>
      <c r="BL270" s="16" t="s">
        <v>180</v>
      </c>
      <c r="BM270" s="228" t="s">
        <v>432</v>
      </c>
    </row>
    <row r="271" s="2" customFormat="1">
      <c r="A271" s="37"/>
      <c r="B271" s="38"/>
      <c r="C271" s="39"/>
      <c r="D271" s="230" t="s">
        <v>136</v>
      </c>
      <c r="E271" s="39"/>
      <c r="F271" s="231" t="s">
        <v>433</v>
      </c>
      <c r="G271" s="39"/>
      <c r="H271" s="39"/>
      <c r="I271" s="232"/>
      <c r="J271" s="39"/>
      <c r="K271" s="39"/>
      <c r="L271" s="43"/>
      <c r="M271" s="233"/>
      <c r="N271" s="23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136</v>
      </c>
      <c r="AU271" s="16" t="s">
        <v>85</v>
      </c>
    </row>
    <row r="272" s="13" customFormat="1">
      <c r="A272" s="13"/>
      <c r="B272" s="235"/>
      <c r="C272" s="236"/>
      <c r="D272" s="237" t="s">
        <v>142</v>
      </c>
      <c r="E272" s="238" t="s">
        <v>1</v>
      </c>
      <c r="F272" s="239" t="s">
        <v>434</v>
      </c>
      <c r="G272" s="236"/>
      <c r="H272" s="240">
        <v>423</v>
      </c>
      <c r="I272" s="241"/>
      <c r="J272" s="236"/>
      <c r="K272" s="236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142</v>
      </c>
      <c r="AU272" s="246" t="s">
        <v>85</v>
      </c>
      <c r="AV272" s="13" t="s">
        <v>85</v>
      </c>
      <c r="AW272" s="13" t="s">
        <v>32</v>
      </c>
      <c r="AX272" s="13" t="s">
        <v>75</v>
      </c>
      <c r="AY272" s="246" t="s">
        <v>126</v>
      </c>
    </row>
    <row r="273" s="13" customFormat="1">
      <c r="A273" s="13"/>
      <c r="B273" s="235"/>
      <c r="C273" s="236"/>
      <c r="D273" s="237" t="s">
        <v>142</v>
      </c>
      <c r="E273" s="238" t="s">
        <v>1</v>
      </c>
      <c r="F273" s="239" t="s">
        <v>435</v>
      </c>
      <c r="G273" s="236"/>
      <c r="H273" s="240">
        <v>22.399999999999999</v>
      </c>
      <c r="I273" s="241"/>
      <c r="J273" s="236"/>
      <c r="K273" s="236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142</v>
      </c>
      <c r="AU273" s="246" t="s">
        <v>85</v>
      </c>
      <c r="AV273" s="13" t="s">
        <v>85</v>
      </c>
      <c r="AW273" s="13" t="s">
        <v>32</v>
      </c>
      <c r="AX273" s="13" t="s">
        <v>75</v>
      </c>
      <c r="AY273" s="246" t="s">
        <v>126</v>
      </c>
    </row>
    <row r="274" s="14" customFormat="1">
      <c r="A274" s="14"/>
      <c r="B274" s="257"/>
      <c r="C274" s="258"/>
      <c r="D274" s="237" t="s">
        <v>142</v>
      </c>
      <c r="E274" s="259" t="s">
        <v>1</v>
      </c>
      <c r="F274" s="260" t="s">
        <v>300</v>
      </c>
      <c r="G274" s="258"/>
      <c r="H274" s="261">
        <v>445.39999999999998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7" t="s">
        <v>142</v>
      </c>
      <c r="AU274" s="267" t="s">
        <v>85</v>
      </c>
      <c r="AV274" s="14" t="s">
        <v>134</v>
      </c>
      <c r="AW274" s="14" t="s">
        <v>32</v>
      </c>
      <c r="AX274" s="14" t="s">
        <v>83</v>
      </c>
      <c r="AY274" s="267" t="s">
        <v>126</v>
      </c>
    </row>
    <row r="275" s="12" customFormat="1" ht="22.8" customHeight="1">
      <c r="A275" s="12"/>
      <c r="B275" s="201"/>
      <c r="C275" s="202"/>
      <c r="D275" s="203" t="s">
        <v>74</v>
      </c>
      <c r="E275" s="215" t="s">
        <v>436</v>
      </c>
      <c r="F275" s="215" t="s">
        <v>437</v>
      </c>
      <c r="G275" s="202"/>
      <c r="H275" s="202"/>
      <c r="I275" s="205"/>
      <c r="J275" s="216">
        <f>BK275</f>
        <v>0</v>
      </c>
      <c r="K275" s="202"/>
      <c r="L275" s="207"/>
      <c r="M275" s="208"/>
      <c r="N275" s="209"/>
      <c r="O275" s="209"/>
      <c r="P275" s="210">
        <f>SUM(P276:P278)</f>
        <v>0</v>
      </c>
      <c r="Q275" s="209"/>
      <c r="R275" s="210">
        <f>SUM(R276:R278)</f>
        <v>0.04058599999999999</v>
      </c>
      <c r="S275" s="209"/>
      <c r="T275" s="211">
        <f>SUM(T276:T278)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2" t="s">
        <v>85</v>
      </c>
      <c r="AT275" s="213" t="s">
        <v>74</v>
      </c>
      <c r="AU275" s="213" t="s">
        <v>83</v>
      </c>
      <c r="AY275" s="212" t="s">
        <v>126</v>
      </c>
      <c r="BK275" s="214">
        <f>SUM(BK276:BK278)</f>
        <v>0</v>
      </c>
    </row>
    <row r="276" s="2" customFormat="1" ht="33" customHeight="1">
      <c r="A276" s="37"/>
      <c r="B276" s="38"/>
      <c r="C276" s="217" t="s">
        <v>438</v>
      </c>
      <c r="D276" s="217" t="s">
        <v>129</v>
      </c>
      <c r="E276" s="218" t="s">
        <v>439</v>
      </c>
      <c r="F276" s="219" t="s">
        <v>440</v>
      </c>
      <c r="G276" s="220" t="s">
        <v>132</v>
      </c>
      <c r="H276" s="221">
        <v>289.89999999999998</v>
      </c>
      <c r="I276" s="222"/>
      <c r="J276" s="223">
        <f>ROUND(I276*H276,2)</f>
        <v>0</v>
      </c>
      <c r="K276" s="219" t="s">
        <v>133</v>
      </c>
      <c r="L276" s="43"/>
      <c r="M276" s="224" t="s">
        <v>1</v>
      </c>
      <c r="N276" s="225" t="s">
        <v>40</v>
      </c>
      <c r="O276" s="90"/>
      <c r="P276" s="226">
        <f>O276*H276</f>
        <v>0</v>
      </c>
      <c r="Q276" s="226">
        <v>0.00013999999999999999</v>
      </c>
      <c r="R276" s="226">
        <f>Q276*H276</f>
        <v>0.04058599999999999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180</v>
      </c>
      <c r="AT276" s="228" t="s">
        <v>129</v>
      </c>
      <c r="AU276" s="228" t="s">
        <v>85</v>
      </c>
      <c r="AY276" s="16" t="s">
        <v>126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83</v>
      </c>
      <c r="BK276" s="229">
        <f>ROUND(I276*H276,2)</f>
        <v>0</v>
      </c>
      <c r="BL276" s="16" t="s">
        <v>180</v>
      </c>
      <c r="BM276" s="228" t="s">
        <v>441</v>
      </c>
    </row>
    <row r="277" s="2" customFormat="1">
      <c r="A277" s="37"/>
      <c r="B277" s="38"/>
      <c r="C277" s="39"/>
      <c r="D277" s="230" t="s">
        <v>136</v>
      </c>
      <c r="E277" s="39"/>
      <c r="F277" s="231" t="s">
        <v>442</v>
      </c>
      <c r="G277" s="39"/>
      <c r="H277" s="39"/>
      <c r="I277" s="232"/>
      <c r="J277" s="39"/>
      <c r="K277" s="39"/>
      <c r="L277" s="43"/>
      <c r="M277" s="233"/>
      <c r="N277" s="23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136</v>
      </c>
      <c r="AU277" s="16" t="s">
        <v>85</v>
      </c>
    </row>
    <row r="278" s="13" customFormat="1">
      <c r="A278" s="13"/>
      <c r="B278" s="235"/>
      <c r="C278" s="236"/>
      <c r="D278" s="237" t="s">
        <v>142</v>
      </c>
      <c r="E278" s="238" t="s">
        <v>1</v>
      </c>
      <c r="F278" s="239" t="s">
        <v>443</v>
      </c>
      <c r="G278" s="236"/>
      <c r="H278" s="240">
        <v>289.89999999999998</v>
      </c>
      <c r="I278" s="241"/>
      <c r="J278" s="236"/>
      <c r="K278" s="236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142</v>
      </c>
      <c r="AU278" s="246" t="s">
        <v>85</v>
      </c>
      <c r="AV278" s="13" t="s">
        <v>85</v>
      </c>
      <c r="AW278" s="13" t="s">
        <v>32</v>
      </c>
      <c r="AX278" s="13" t="s">
        <v>83</v>
      </c>
      <c r="AY278" s="246" t="s">
        <v>126</v>
      </c>
    </row>
    <row r="279" s="12" customFormat="1" ht="25.92" customHeight="1">
      <c r="A279" s="12"/>
      <c r="B279" s="201"/>
      <c r="C279" s="202"/>
      <c r="D279" s="203" t="s">
        <v>74</v>
      </c>
      <c r="E279" s="204" t="s">
        <v>444</v>
      </c>
      <c r="F279" s="204" t="s">
        <v>445</v>
      </c>
      <c r="G279" s="202"/>
      <c r="H279" s="202"/>
      <c r="I279" s="205"/>
      <c r="J279" s="206">
        <f>BK279</f>
        <v>0</v>
      </c>
      <c r="K279" s="202"/>
      <c r="L279" s="207"/>
      <c r="M279" s="208"/>
      <c r="N279" s="209"/>
      <c r="O279" s="209"/>
      <c r="P279" s="210">
        <f>P280+P283</f>
        <v>0</v>
      </c>
      <c r="Q279" s="209"/>
      <c r="R279" s="210">
        <f>R280+R283</f>
        <v>0</v>
      </c>
      <c r="S279" s="209"/>
      <c r="T279" s="211">
        <f>T280+T283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2" t="s">
        <v>156</v>
      </c>
      <c r="AT279" s="213" t="s">
        <v>74</v>
      </c>
      <c r="AU279" s="213" t="s">
        <v>75</v>
      </c>
      <c r="AY279" s="212" t="s">
        <v>126</v>
      </c>
      <c r="BK279" s="214">
        <f>BK280+BK283</f>
        <v>0</v>
      </c>
    </row>
    <row r="280" s="12" customFormat="1" ht="22.8" customHeight="1">
      <c r="A280" s="12"/>
      <c r="B280" s="201"/>
      <c r="C280" s="202"/>
      <c r="D280" s="203" t="s">
        <v>74</v>
      </c>
      <c r="E280" s="215" t="s">
        <v>446</v>
      </c>
      <c r="F280" s="215" t="s">
        <v>447</v>
      </c>
      <c r="G280" s="202"/>
      <c r="H280" s="202"/>
      <c r="I280" s="205"/>
      <c r="J280" s="216">
        <f>BK280</f>
        <v>0</v>
      </c>
      <c r="K280" s="202"/>
      <c r="L280" s="207"/>
      <c r="M280" s="208"/>
      <c r="N280" s="209"/>
      <c r="O280" s="209"/>
      <c r="P280" s="210">
        <f>SUM(P281:P282)</f>
        <v>0</v>
      </c>
      <c r="Q280" s="209"/>
      <c r="R280" s="210">
        <f>SUM(R281:R282)</f>
        <v>0</v>
      </c>
      <c r="S280" s="209"/>
      <c r="T280" s="211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2" t="s">
        <v>156</v>
      </c>
      <c r="AT280" s="213" t="s">
        <v>74</v>
      </c>
      <c r="AU280" s="213" t="s">
        <v>83</v>
      </c>
      <c r="AY280" s="212" t="s">
        <v>126</v>
      </c>
      <c r="BK280" s="214">
        <f>SUM(BK281:BK282)</f>
        <v>0</v>
      </c>
    </row>
    <row r="281" s="2" customFormat="1" ht="16.5" customHeight="1">
      <c r="A281" s="37"/>
      <c r="B281" s="38"/>
      <c r="C281" s="217" t="s">
        <v>448</v>
      </c>
      <c r="D281" s="217" t="s">
        <v>129</v>
      </c>
      <c r="E281" s="218" t="s">
        <v>449</v>
      </c>
      <c r="F281" s="219" t="s">
        <v>447</v>
      </c>
      <c r="G281" s="220" t="s">
        <v>450</v>
      </c>
      <c r="H281" s="221">
        <v>1</v>
      </c>
      <c r="I281" s="222"/>
      <c r="J281" s="223">
        <f>ROUND(I281*H281,2)</f>
        <v>0</v>
      </c>
      <c r="K281" s="219" t="s">
        <v>133</v>
      </c>
      <c r="L281" s="43"/>
      <c r="M281" s="224" t="s">
        <v>1</v>
      </c>
      <c r="N281" s="225" t="s">
        <v>40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451</v>
      </c>
      <c r="AT281" s="228" t="s">
        <v>129</v>
      </c>
      <c r="AU281" s="228" t="s">
        <v>85</v>
      </c>
      <c r="AY281" s="16" t="s">
        <v>126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83</v>
      </c>
      <c r="BK281" s="229">
        <f>ROUND(I281*H281,2)</f>
        <v>0</v>
      </c>
      <c r="BL281" s="16" t="s">
        <v>451</v>
      </c>
      <c r="BM281" s="228" t="s">
        <v>452</v>
      </c>
    </row>
    <row r="282" s="2" customFormat="1">
      <c r="A282" s="37"/>
      <c r="B282" s="38"/>
      <c r="C282" s="39"/>
      <c r="D282" s="230" t="s">
        <v>136</v>
      </c>
      <c r="E282" s="39"/>
      <c r="F282" s="231" t="s">
        <v>453</v>
      </c>
      <c r="G282" s="39"/>
      <c r="H282" s="39"/>
      <c r="I282" s="232"/>
      <c r="J282" s="39"/>
      <c r="K282" s="39"/>
      <c r="L282" s="43"/>
      <c r="M282" s="233"/>
      <c r="N282" s="23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136</v>
      </c>
      <c r="AU282" s="16" t="s">
        <v>85</v>
      </c>
    </row>
    <row r="283" s="12" customFormat="1" ht="22.8" customHeight="1">
      <c r="A283" s="12"/>
      <c r="B283" s="201"/>
      <c r="C283" s="202"/>
      <c r="D283" s="203" t="s">
        <v>74</v>
      </c>
      <c r="E283" s="215" t="s">
        <v>454</v>
      </c>
      <c r="F283" s="215" t="s">
        <v>455</v>
      </c>
      <c r="G283" s="202"/>
      <c r="H283" s="202"/>
      <c r="I283" s="205"/>
      <c r="J283" s="216">
        <f>BK283</f>
        <v>0</v>
      </c>
      <c r="K283" s="202"/>
      <c r="L283" s="207"/>
      <c r="M283" s="208"/>
      <c r="N283" s="209"/>
      <c r="O283" s="209"/>
      <c r="P283" s="210">
        <f>SUM(P284:P285)</f>
        <v>0</v>
      </c>
      <c r="Q283" s="209"/>
      <c r="R283" s="210">
        <f>SUM(R284:R285)</f>
        <v>0</v>
      </c>
      <c r="S283" s="209"/>
      <c r="T283" s="211">
        <f>SUM(T284:T285)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2" t="s">
        <v>156</v>
      </c>
      <c r="AT283" s="213" t="s">
        <v>74</v>
      </c>
      <c r="AU283" s="213" t="s">
        <v>83</v>
      </c>
      <c r="AY283" s="212" t="s">
        <v>126</v>
      </c>
      <c r="BK283" s="214">
        <f>SUM(BK284:BK285)</f>
        <v>0</v>
      </c>
    </row>
    <row r="284" s="2" customFormat="1" ht="16.5" customHeight="1">
      <c r="A284" s="37"/>
      <c r="B284" s="38"/>
      <c r="C284" s="217" t="s">
        <v>456</v>
      </c>
      <c r="D284" s="217" t="s">
        <v>129</v>
      </c>
      <c r="E284" s="218" t="s">
        <v>457</v>
      </c>
      <c r="F284" s="219" t="s">
        <v>455</v>
      </c>
      <c r="G284" s="220" t="s">
        <v>450</v>
      </c>
      <c r="H284" s="221">
        <v>1</v>
      </c>
      <c r="I284" s="222"/>
      <c r="J284" s="223">
        <f>ROUND(I284*H284,2)</f>
        <v>0</v>
      </c>
      <c r="K284" s="219" t="s">
        <v>133</v>
      </c>
      <c r="L284" s="43"/>
      <c r="M284" s="224" t="s">
        <v>1</v>
      </c>
      <c r="N284" s="225" t="s">
        <v>40</v>
      </c>
      <c r="O284" s="90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451</v>
      </c>
      <c r="AT284" s="228" t="s">
        <v>129</v>
      </c>
      <c r="AU284" s="228" t="s">
        <v>85</v>
      </c>
      <c r="AY284" s="16" t="s">
        <v>126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83</v>
      </c>
      <c r="BK284" s="229">
        <f>ROUND(I284*H284,2)</f>
        <v>0</v>
      </c>
      <c r="BL284" s="16" t="s">
        <v>451</v>
      </c>
      <c r="BM284" s="228" t="s">
        <v>458</v>
      </c>
    </row>
    <row r="285" s="2" customFormat="1">
      <c r="A285" s="37"/>
      <c r="B285" s="38"/>
      <c r="C285" s="39"/>
      <c r="D285" s="230" t="s">
        <v>136</v>
      </c>
      <c r="E285" s="39"/>
      <c r="F285" s="231" t="s">
        <v>459</v>
      </c>
      <c r="G285" s="39"/>
      <c r="H285" s="39"/>
      <c r="I285" s="232"/>
      <c r="J285" s="39"/>
      <c r="K285" s="39"/>
      <c r="L285" s="43"/>
      <c r="M285" s="269"/>
      <c r="N285" s="270"/>
      <c r="O285" s="271"/>
      <c r="P285" s="271"/>
      <c r="Q285" s="271"/>
      <c r="R285" s="271"/>
      <c r="S285" s="271"/>
      <c r="T285" s="272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136</v>
      </c>
      <c r="AU285" s="16" t="s">
        <v>85</v>
      </c>
    </row>
    <row r="286" s="2" customFormat="1" ht="6.96" customHeight="1">
      <c r="A286" s="37"/>
      <c r="B286" s="65"/>
      <c r="C286" s="66"/>
      <c r="D286" s="66"/>
      <c r="E286" s="66"/>
      <c r="F286" s="66"/>
      <c r="G286" s="66"/>
      <c r="H286" s="66"/>
      <c r="I286" s="66"/>
      <c r="J286" s="66"/>
      <c r="K286" s="66"/>
      <c r="L286" s="43"/>
      <c r="M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</row>
  </sheetData>
  <sheetProtection sheet="1" autoFilter="0" formatColumns="0" formatRows="0" objects="1" scenarios="1" spinCount="100000" saltValue="To5Q+GyuwsOpTl4/gLl7cGef1zBzM6XCceRvcaEJCnh0+8NaiQIT811vJFqjwglkFrE2w9Sed86/OSHYJU+JQA==" hashValue="dZ9D/F1AKHlULyssCYbWaApMaW/qrO31wJO6Pm2bDNseTgEwJwohNrCs1wCk29d8qPtQxv0LfnC5h2+RRTR9yg==" algorithmName="SHA-512" password="CC35"/>
  <autoFilter ref="C129:K285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4" r:id="rId1" display="https://podminky.urs.cz/item/CS_URS_2023_01/941211111"/>
    <hyperlink ref="F136" r:id="rId2" display="https://podminky.urs.cz/item/CS_URS_2023_01/941211211"/>
    <hyperlink ref="F139" r:id="rId3" display="https://podminky.urs.cz/item/CS_URS_2023_01/941211811"/>
    <hyperlink ref="F141" r:id="rId4" display="https://podminky.urs.cz/item/CS_URS_2023_01/952902601"/>
    <hyperlink ref="F145" r:id="rId5" display="https://podminky.urs.cz/item/CS_URS_2023_01/997013501"/>
    <hyperlink ref="F147" r:id="rId6" display="https://podminky.urs.cz/item/CS_URS_2023_01/997013509"/>
    <hyperlink ref="F150" r:id="rId7" display="https://podminky.urs.cz/item/CS_URS_2023_01/997013811"/>
    <hyperlink ref="F154" r:id="rId8" display="https://podminky.urs.cz/item/CS_URS_2023_01/711131101"/>
    <hyperlink ref="F159" r:id="rId9" display="https://podminky.urs.cz/item/CS_URS_2023_01/998711101"/>
    <hyperlink ref="F172" r:id="rId10" display="https://podminky.urs.cz/item/CS_URS_2023_01/762332931"/>
    <hyperlink ref="F177" r:id="rId11" display="https://podminky.urs.cz/item/CS_URS_2023_01/762341210"/>
    <hyperlink ref="F182" r:id="rId12" display="https://podminky.urs.cz/item/CS_URS_2023_01/762341832"/>
    <hyperlink ref="F185" r:id="rId13" display="https://podminky.urs.cz/item/CS_URS_2023_01/762342314"/>
    <hyperlink ref="F191" r:id="rId14" display="https://podminky.urs.cz/item/CS_URS_2023_01/762342511"/>
    <hyperlink ref="F196" r:id="rId15" display="https://podminky.urs.cz/item/CS_URS_2023_01/762342812"/>
    <hyperlink ref="F199" r:id="rId16" display="https://podminky.urs.cz/item/CS_URS_2023_01/762395000"/>
    <hyperlink ref="F202" r:id="rId17" display="https://podminky.urs.cz/item/CS_URS_2023_01/998762103"/>
    <hyperlink ref="F206" r:id="rId18" display="https://podminky.urs.cz/item/CS_URS_2023_01/764004803"/>
    <hyperlink ref="F211" r:id="rId19" display="https://podminky.urs.cz/item/CS_URS_2023_01/764141401"/>
    <hyperlink ref="F214" r:id="rId20" display="https://podminky.urs.cz/item/CS_URS_2023_01/764242304"/>
    <hyperlink ref="F216" r:id="rId21" display="https://podminky.urs.cz/item/CS_URS_2023_01/764242332"/>
    <hyperlink ref="F218" r:id="rId22" display="https://podminky.urs.cz/item/CS_URS_2023_01/764501103"/>
    <hyperlink ref="F223" r:id="rId23" display="https://podminky.urs.cz/item/CS_URS_2023_01/764501105"/>
    <hyperlink ref="F226" r:id="rId24" display="https://podminky.urs.cz/item/CS_URS_2023_01/998764102"/>
    <hyperlink ref="F229" r:id="rId25" display="https://podminky.urs.cz/item/CS_URS_2023_01/765111016"/>
    <hyperlink ref="F240" r:id="rId26" display="https://podminky.urs.cz/item/CS_URS_2023_01/765111201"/>
    <hyperlink ref="F243" r:id="rId27" display="https://podminky.urs.cz/item/CS_URS_2023_01/765111221"/>
    <hyperlink ref="F252" r:id="rId28" display="https://podminky.urs.cz/item/CS_URS_2023_01/765111251"/>
    <hyperlink ref="F257" r:id="rId29" display="https://podminky.urs.cz/item/CS_URS_2023_01/765111305"/>
    <hyperlink ref="F261" r:id="rId30" display="https://podminky.urs.cz/item/CS_URS_2023_01/765111504"/>
    <hyperlink ref="F263" r:id="rId31" display="https://podminky.urs.cz/item/CS_URS_2023_01/765191021"/>
    <hyperlink ref="F268" r:id="rId32" display="https://podminky.urs.cz/item/CS_URS_2023_01/998765103"/>
    <hyperlink ref="F271" r:id="rId33" display="https://podminky.urs.cz/item/CS_URS_2023_01/767392801"/>
    <hyperlink ref="F277" r:id="rId34" display="https://podminky.urs.cz/item/CS_URS_2023_01/783213111"/>
    <hyperlink ref="F282" r:id="rId35" display="https://podminky.urs.cz/item/CS_URS_2023_01/030001000"/>
    <hyperlink ref="F285" r:id="rId36" display="https://podminky.urs.cz/item/CS_URS_2023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ZUŠ Břeclav, Křížkovského 2 - oprava střechy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460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ROUND((SUM(BF118:BF121)),  2)</f>
        <v>0</v>
      </c>
      <c r="G34" s="37"/>
      <c r="H34" s="37"/>
      <c r="I34" s="154">
        <v>0.14999999999999999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ROUND((SUM(BH118:BH121)),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ZUŠ Břeclav, Křížkovského 2 - oprava střechy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02 - Elektroinstalace - uzemnění a bleskosvod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Město Břeclav, TGM 3, 690 02 Břeclav</v>
      </c>
      <c r="G91" s="39"/>
      <c r="H91" s="39"/>
      <c r="I91" s="31" t="s">
        <v>30</v>
      </c>
      <c r="J91" s="35" t="str">
        <f>E21</f>
        <v>NEXTPLAN s.r.o., Lanžhotská 3448/2, 690 02 Břeclav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hidden="1" s="9" customFormat="1" ht="24.96" customHeight="1">
      <c r="A97" s="9"/>
      <c r="B97" s="178"/>
      <c r="C97" s="179"/>
      <c r="D97" s="180" t="s">
        <v>461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462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111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ZUŠ Břeclav, Křížkovského 2 - oprava střechy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90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02 - Elektroinstalace - uzemnění a bleskosvod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19. 6. 2023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40.05" customHeight="1">
      <c r="A114" s="37"/>
      <c r="B114" s="38"/>
      <c r="C114" s="31" t="s">
        <v>24</v>
      </c>
      <c r="D114" s="39"/>
      <c r="E114" s="39"/>
      <c r="F114" s="26" t="str">
        <f>E15</f>
        <v>Město Břeclav, TGM 3, 690 02 Břeclav</v>
      </c>
      <c r="G114" s="39"/>
      <c r="H114" s="39"/>
      <c r="I114" s="31" t="s">
        <v>30</v>
      </c>
      <c r="J114" s="35" t="str">
        <f>E21</f>
        <v>NEXTPLAN s.r.o., Lanžhotská 3448/2, 690 02 Břeclav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33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112</v>
      </c>
      <c r="D117" s="193" t="s">
        <v>60</v>
      </c>
      <c r="E117" s="193" t="s">
        <v>56</v>
      </c>
      <c r="F117" s="193" t="s">
        <v>57</v>
      </c>
      <c r="G117" s="193" t="s">
        <v>113</v>
      </c>
      <c r="H117" s="193" t="s">
        <v>114</v>
      </c>
      <c r="I117" s="193" t="s">
        <v>115</v>
      </c>
      <c r="J117" s="193" t="s">
        <v>94</v>
      </c>
      <c r="K117" s="194" t="s">
        <v>116</v>
      </c>
      <c r="L117" s="195"/>
      <c r="M117" s="99" t="s">
        <v>1</v>
      </c>
      <c r="N117" s="100" t="s">
        <v>39</v>
      </c>
      <c r="O117" s="100" t="s">
        <v>117</v>
      </c>
      <c r="P117" s="100" t="s">
        <v>118</v>
      </c>
      <c r="Q117" s="100" t="s">
        <v>119</v>
      </c>
      <c r="R117" s="100" t="s">
        <v>120</v>
      </c>
      <c r="S117" s="100" t="s">
        <v>121</v>
      </c>
      <c r="T117" s="101" t="s">
        <v>122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123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96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74</v>
      </c>
      <c r="E119" s="204" t="s">
        <v>184</v>
      </c>
      <c r="F119" s="204" t="s">
        <v>463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144</v>
      </c>
      <c r="AT119" s="213" t="s">
        <v>74</v>
      </c>
      <c r="AU119" s="213" t="s">
        <v>75</v>
      </c>
      <c r="AY119" s="212" t="s">
        <v>126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74</v>
      </c>
      <c r="E120" s="215" t="s">
        <v>464</v>
      </c>
      <c r="F120" s="215" t="s">
        <v>465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P121</f>
        <v>0</v>
      </c>
      <c r="Q120" s="209"/>
      <c r="R120" s="210">
        <f>R121</f>
        <v>0</v>
      </c>
      <c r="S120" s="209"/>
      <c r="T120" s="211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144</v>
      </c>
      <c r="AT120" s="213" t="s">
        <v>74</v>
      </c>
      <c r="AU120" s="213" t="s">
        <v>83</v>
      </c>
      <c r="AY120" s="212" t="s">
        <v>126</v>
      </c>
      <c r="BK120" s="214">
        <f>BK121</f>
        <v>0</v>
      </c>
    </row>
    <row r="121" s="2" customFormat="1" ht="24.15" customHeight="1">
      <c r="A121" s="37"/>
      <c r="B121" s="38"/>
      <c r="C121" s="217" t="s">
        <v>83</v>
      </c>
      <c r="D121" s="217" t="s">
        <v>129</v>
      </c>
      <c r="E121" s="218" t="s">
        <v>466</v>
      </c>
      <c r="F121" s="219" t="s">
        <v>467</v>
      </c>
      <c r="G121" s="220" t="s">
        <v>450</v>
      </c>
      <c r="H121" s="221">
        <v>1</v>
      </c>
      <c r="I121" s="222"/>
      <c r="J121" s="223">
        <f>ROUND(I121*H121,2)</f>
        <v>0</v>
      </c>
      <c r="K121" s="219" t="s">
        <v>1</v>
      </c>
      <c r="L121" s="43"/>
      <c r="M121" s="273" t="s">
        <v>1</v>
      </c>
      <c r="N121" s="274" t="s">
        <v>40</v>
      </c>
      <c r="O121" s="271"/>
      <c r="P121" s="275">
        <f>O121*H121</f>
        <v>0</v>
      </c>
      <c r="Q121" s="275">
        <v>0</v>
      </c>
      <c r="R121" s="275">
        <f>Q121*H121</f>
        <v>0</v>
      </c>
      <c r="S121" s="275">
        <v>0</v>
      </c>
      <c r="T121" s="27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468</v>
      </c>
      <c r="AT121" s="228" t="s">
        <v>129</v>
      </c>
      <c r="AU121" s="228" t="s">
        <v>85</v>
      </c>
      <c r="AY121" s="16" t="s">
        <v>126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83</v>
      </c>
      <c r="BK121" s="229">
        <f>ROUND(I121*H121,2)</f>
        <v>0</v>
      </c>
      <c r="BL121" s="16" t="s">
        <v>468</v>
      </c>
      <c r="BM121" s="228" t="s">
        <v>469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leZGSurjS40xXR6T+FscgQ5uWyd9K+xZdrEgQ8I04EmAi9vIZaFKv9SLeFuVCLJk8B81l/DKhMXl1x9RUdMIJQ==" hashValue="baFkPGlUoxHEiA3TjITgkKvsMs8/kEwSwiD8Fi+7qfF1YzAFWaNHkHk7ZI8Rjeg1UucrE/Qh7DEFfCs06ACuFA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A10-9700\Prajka</dc:creator>
  <cp:lastModifiedBy>A10-9700\Prajka</cp:lastModifiedBy>
  <dcterms:created xsi:type="dcterms:W3CDTF">2023-06-20T07:04:41Z</dcterms:created>
  <dcterms:modified xsi:type="dcterms:W3CDTF">2023-06-20T07:04:46Z</dcterms:modified>
</cp:coreProperties>
</file>