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   _ Přenos DAT\                        _ DS Břeclav\ _  Dokumentace DPS\_ Hotovo odevzdáno\EDIT\"/>
    </mc:Choice>
  </mc:AlternateContent>
  <xr:revisionPtr revIDLastSave="0" documentId="13_ncr:1_{8B965051-D0E8-457A-BE84-0DDE2C3E1DDE}" xr6:coauthVersionLast="47" xr6:coauthVersionMax="47" xr10:uidLastSave="{00000000-0000-0000-0000-000000000000}"/>
  <bookViews>
    <workbookView xWindow="-108" yWindow="-108" windowWidth="46296" windowHeight="25536" tabRatio="735" xr2:uid="{00000000-000D-0000-FFFF-FFFF00000000}"/>
  </bookViews>
  <sheets>
    <sheet name="Titulní list" sheetId="74" r:id="rId1"/>
    <sheet name="EPS" sheetId="54" r:id="rId2"/>
    <sheet name="ER" sheetId="73" r:id="rId3"/>
  </sheets>
  <definedNames>
    <definedName name="_xlnm.Print_Titles" localSheetId="1">EPS!$38:$39</definedName>
    <definedName name="_xlnm.Print_Titles" localSheetId="2">ER!$38:$39</definedName>
    <definedName name="_xlnm.Print_Area" localSheetId="1">EPS!$B$3:$J$276</definedName>
    <definedName name="_xlnm.Print_Area" localSheetId="2">ER!$B$3:$J$165</definedName>
    <definedName name="_xlnm.Print_Area" localSheetId="0">'Titulní list'!$B$3:$J$47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7" i="73" l="1"/>
  <c r="H107" i="73"/>
  <c r="J107" i="73" s="1"/>
  <c r="I91" i="54" l="1"/>
  <c r="H91" i="54"/>
  <c r="I90" i="54"/>
  <c r="H90" i="54"/>
  <c r="I89" i="54"/>
  <c r="J89" i="54" s="1"/>
  <c r="H89" i="54"/>
  <c r="I88" i="54"/>
  <c r="H88" i="54"/>
  <c r="I87" i="54"/>
  <c r="H87" i="54"/>
  <c r="J90" i="54" l="1"/>
  <c r="J91" i="54"/>
  <c r="J88" i="54"/>
  <c r="J87" i="54"/>
  <c r="I135" i="54"/>
  <c r="H135" i="54"/>
  <c r="J135" i="54" s="1"/>
  <c r="I134" i="54"/>
  <c r="H134" i="54"/>
  <c r="I198" i="54"/>
  <c r="H198" i="54"/>
  <c r="J134" i="54" l="1"/>
  <c r="J198" i="54"/>
  <c r="D166" i="54" l="1"/>
  <c r="I165" i="54"/>
  <c r="H165" i="54"/>
  <c r="I159" i="73"/>
  <c r="I161" i="73" s="1"/>
  <c r="H159" i="73"/>
  <c r="H161" i="73" s="1"/>
  <c r="D74" i="73"/>
  <c r="D153" i="54"/>
  <c r="I246" i="54"/>
  <c r="H246" i="54"/>
  <c r="I245" i="54"/>
  <c r="H245" i="54"/>
  <c r="I244" i="54"/>
  <c r="H244" i="54"/>
  <c r="I243" i="54"/>
  <c r="H243" i="54"/>
  <c r="I270" i="54"/>
  <c r="H270" i="54"/>
  <c r="I269" i="54"/>
  <c r="H269" i="54"/>
  <c r="I268" i="54"/>
  <c r="H268" i="54"/>
  <c r="I267" i="54"/>
  <c r="H267" i="54"/>
  <c r="I264" i="54"/>
  <c r="H264" i="54"/>
  <c r="I263" i="54"/>
  <c r="H263" i="54"/>
  <c r="I262" i="54"/>
  <c r="H262" i="54"/>
  <c r="I261" i="54"/>
  <c r="H261" i="54"/>
  <c r="I145" i="54"/>
  <c r="H145" i="54"/>
  <c r="I149" i="54"/>
  <c r="H149" i="54"/>
  <c r="I119" i="54"/>
  <c r="H119" i="54"/>
  <c r="I79" i="54"/>
  <c r="H79" i="54"/>
  <c r="J262" i="54" l="1"/>
  <c r="J165" i="54"/>
  <c r="J270" i="54"/>
  <c r="I162" i="73"/>
  <c r="I165" i="73" s="1"/>
  <c r="J159" i="73"/>
  <c r="J263" i="54"/>
  <c r="J246" i="54"/>
  <c r="J243" i="54"/>
  <c r="J244" i="54"/>
  <c r="J269" i="54"/>
  <c r="J245" i="54"/>
  <c r="J267" i="54"/>
  <c r="J264" i="54"/>
  <c r="J268" i="54"/>
  <c r="H272" i="54"/>
  <c r="H273" i="54" s="1"/>
  <c r="H276" i="54" s="1"/>
  <c r="I272" i="54"/>
  <c r="I273" i="54" s="1"/>
  <c r="I276" i="54" s="1"/>
  <c r="J261" i="54"/>
  <c r="J149" i="54"/>
  <c r="J145" i="54"/>
  <c r="J119" i="54"/>
  <c r="J79" i="54"/>
  <c r="I144" i="73"/>
  <c r="H144" i="73"/>
  <c r="I143" i="73"/>
  <c r="H143" i="73"/>
  <c r="H142" i="73"/>
  <c r="I142" i="73"/>
  <c r="I240" i="54"/>
  <c r="H240" i="54"/>
  <c r="I239" i="54"/>
  <c r="H239" i="54"/>
  <c r="I238" i="54"/>
  <c r="H238" i="54"/>
  <c r="I237" i="54"/>
  <c r="H237" i="54"/>
  <c r="I234" i="54"/>
  <c r="H234" i="54"/>
  <c r="I233" i="54"/>
  <c r="H233" i="54"/>
  <c r="I232" i="54"/>
  <c r="H232" i="54"/>
  <c r="I231" i="54"/>
  <c r="H231" i="54"/>
  <c r="I81" i="54"/>
  <c r="H81" i="54"/>
  <c r="I147" i="54"/>
  <c r="H147" i="54"/>
  <c r="I146" i="54"/>
  <c r="H146" i="54"/>
  <c r="D95" i="73"/>
  <c r="D85" i="73"/>
  <c r="D90" i="73" s="1"/>
  <c r="I84" i="73"/>
  <c r="H84" i="73"/>
  <c r="H119" i="73"/>
  <c r="I119" i="73"/>
  <c r="I61" i="73"/>
  <c r="I60" i="73"/>
  <c r="I64" i="73"/>
  <c r="H64" i="73"/>
  <c r="I63" i="73"/>
  <c r="H63" i="73"/>
  <c r="I54" i="73"/>
  <c r="H54" i="73"/>
  <c r="I53" i="73"/>
  <c r="H53" i="73"/>
  <c r="I62" i="73"/>
  <c r="H62" i="73"/>
  <c r="I45" i="73"/>
  <c r="H45" i="73"/>
  <c r="H129" i="73"/>
  <c r="I129" i="73"/>
  <c r="I128" i="73"/>
  <c r="H128" i="73"/>
  <c r="H127" i="73"/>
  <c r="I127" i="73"/>
  <c r="H126" i="73"/>
  <c r="I126" i="73"/>
  <c r="H125" i="73"/>
  <c r="I125" i="73"/>
  <c r="H124" i="73"/>
  <c r="I124" i="73"/>
  <c r="I123" i="73"/>
  <c r="H123" i="73"/>
  <c r="H122" i="73"/>
  <c r="I122" i="73"/>
  <c r="H121" i="73"/>
  <c r="I121" i="73"/>
  <c r="H120" i="73"/>
  <c r="I120" i="73"/>
  <c r="H118" i="73"/>
  <c r="I118" i="73"/>
  <c r="H117" i="73"/>
  <c r="I117" i="73"/>
  <c r="H116" i="73"/>
  <c r="I116" i="73"/>
  <c r="H115" i="73"/>
  <c r="I115" i="73"/>
  <c r="H114" i="73"/>
  <c r="I114" i="73"/>
  <c r="H113" i="73"/>
  <c r="I113" i="73"/>
  <c r="H112" i="73"/>
  <c r="I112" i="73"/>
  <c r="H111" i="73"/>
  <c r="I111" i="73"/>
  <c r="H110" i="73"/>
  <c r="I110" i="73"/>
  <c r="H109" i="73"/>
  <c r="I109" i="73"/>
  <c r="H108" i="73"/>
  <c r="I108" i="73"/>
  <c r="H106" i="73"/>
  <c r="I106" i="73"/>
  <c r="I105" i="73"/>
  <c r="H105" i="73"/>
  <c r="H104" i="73"/>
  <c r="I104" i="73"/>
  <c r="H98" i="73"/>
  <c r="I98" i="73"/>
  <c r="H97" i="73"/>
  <c r="I97" i="73"/>
  <c r="H96" i="73"/>
  <c r="I96" i="73"/>
  <c r="H89" i="73"/>
  <c r="I89" i="73"/>
  <c r="H87" i="73"/>
  <c r="I87" i="73"/>
  <c r="H86" i="73"/>
  <c r="I86" i="73"/>
  <c r="I83" i="73"/>
  <c r="H83" i="73"/>
  <c r="I82" i="73"/>
  <c r="H82" i="73"/>
  <c r="I81" i="73"/>
  <c r="H81" i="73"/>
  <c r="I80" i="73"/>
  <c r="H80" i="73"/>
  <c r="I79" i="73"/>
  <c r="H79" i="73"/>
  <c r="I73" i="73"/>
  <c r="H73" i="73"/>
  <c r="I72" i="73"/>
  <c r="H72" i="73"/>
  <c r="I71" i="73"/>
  <c r="H71" i="73"/>
  <c r="I70" i="73"/>
  <c r="H70" i="73"/>
  <c r="H61" i="73"/>
  <c r="H60" i="73"/>
  <c r="I57" i="73"/>
  <c r="H57" i="73"/>
  <c r="I56" i="73"/>
  <c r="H56" i="73"/>
  <c r="I55" i="73"/>
  <c r="H55" i="73"/>
  <c r="I52" i="73"/>
  <c r="H52" i="73"/>
  <c r="I51" i="73"/>
  <c r="H51" i="73"/>
  <c r="I50" i="73"/>
  <c r="H50" i="73"/>
  <c r="I49" i="73"/>
  <c r="H49" i="73"/>
  <c r="I48" i="73"/>
  <c r="H48" i="73"/>
  <c r="I44" i="73"/>
  <c r="H44" i="73"/>
  <c r="I163" i="54"/>
  <c r="H163" i="54"/>
  <c r="I143" i="54"/>
  <c r="H143" i="54"/>
  <c r="H66" i="73" l="1"/>
  <c r="I66" i="73"/>
  <c r="I67" i="73" s="1"/>
  <c r="I146" i="73"/>
  <c r="I147" i="73" s="1"/>
  <c r="I150" i="73" s="1"/>
  <c r="H146" i="73"/>
  <c r="H248" i="54"/>
  <c r="H249" i="54" s="1"/>
  <c r="H252" i="54" s="1"/>
  <c r="I248" i="54"/>
  <c r="I249" i="54" s="1"/>
  <c r="I252" i="54" s="1"/>
  <c r="J161" i="73"/>
  <c r="H162" i="73"/>
  <c r="H165" i="73" s="1"/>
  <c r="J142" i="73"/>
  <c r="J276" i="54"/>
  <c r="J273" i="54"/>
  <c r="J272" i="54"/>
  <c r="J163" i="54"/>
  <c r="J239" i="54"/>
  <c r="J84" i="73"/>
  <c r="J143" i="73"/>
  <c r="H147" i="73"/>
  <c r="H150" i="73" s="1"/>
  <c r="J144" i="73"/>
  <c r="J231" i="54"/>
  <c r="J233" i="54"/>
  <c r="J240" i="54"/>
  <c r="J238" i="54"/>
  <c r="J237" i="54"/>
  <c r="J147" i="54"/>
  <c r="J232" i="54"/>
  <c r="J234" i="54"/>
  <c r="J81" i="54"/>
  <c r="J146" i="54"/>
  <c r="J119" i="73"/>
  <c r="J111" i="73"/>
  <c r="J117" i="73"/>
  <c r="J81" i="73"/>
  <c r="J54" i="73"/>
  <c r="J51" i="73"/>
  <c r="J63" i="73"/>
  <c r="J64" i="73"/>
  <c r="J62" i="73"/>
  <c r="J53" i="73"/>
  <c r="J55" i="73"/>
  <c r="J57" i="73"/>
  <c r="J105" i="73"/>
  <c r="J61" i="73"/>
  <c r="J73" i="73"/>
  <c r="J129" i="73"/>
  <c r="J48" i="73"/>
  <c r="I74" i="73"/>
  <c r="I76" i="73" s="1"/>
  <c r="J83" i="73"/>
  <c r="J110" i="73"/>
  <c r="J114" i="73"/>
  <c r="J121" i="73"/>
  <c r="J128" i="73"/>
  <c r="J45" i="73"/>
  <c r="J56" i="73"/>
  <c r="J87" i="73"/>
  <c r="J125" i="73"/>
  <c r="J49" i="73"/>
  <c r="H130" i="73"/>
  <c r="J126" i="73"/>
  <c r="I130" i="73"/>
  <c r="J72" i="73"/>
  <c r="J70" i="73"/>
  <c r="J82" i="73"/>
  <c r="J96" i="73"/>
  <c r="J115" i="73"/>
  <c r="J122" i="73"/>
  <c r="J127" i="73"/>
  <c r="J60" i="73"/>
  <c r="J86" i="73"/>
  <c r="J97" i="73"/>
  <c r="J106" i="73"/>
  <c r="J123" i="73"/>
  <c r="I95" i="73"/>
  <c r="I99" i="73" s="1"/>
  <c r="H95" i="73"/>
  <c r="J104" i="73"/>
  <c r="J108" i="73"/>
  <c r="J112" i="73"/>
  <c r="J118" i="73"/>
  <c r="J80" i="73"/>
  <c r="J89" i="73"/>
  <c r="H75" i="73"/>
  <c r="J75" i="73" s="1"/>
  <c r="J109" i="73"/>
  <c r="J113" i="73"/>
  <c r="J120" i="73"/>
  <c r="J50" i="73"/>
  <c r="H90" i="73"/>
  <c r="I90" i="73"/>
  <c r="J116" i="73"/>
  <c r="J79" i="73"/>
  <c r="J52" i="73"/>
  <c r="J71" i="73"/>
  <c r="J98" i="73"/>
  <c r="J124" i="73"/>
  <c r="J44" i="73"/>
  <c r="H74" i="73"/>
  <c r="H85" i="73"/>
  <c r="H88" i="73" s="1"/>
  <c r="J88" i="73" s="1"/>
  <c r="I85" i="73"/>
  <c r="J143" i="54"/>
  <c r="I17" i="54" l="1"/>
  <c r="I16" i="74"/>
  <c r="J165" i="73"/>
  <c r="J162" i="73"/>
  <c r="J147" i="73"/>
  <c r="J146" i="73"/>
  <c r="J249" i="54"/>
  <c r="J248" i="54"/>
  <c r="J130" i="73"/>
  <c r="J74" i="73"/>
  <c r="J66" i="73"/>
  <c r="J90" i="73"/>
  <c r="I91" i="73"/>
  <c r="I92" i="73" s="1"/>
  <c r="I133" i="73" s="1"/>
  <c r="J85" i="73"/>
  <c r="H76" i="73"/>
  <c r="J76" i="73" s="1"/>
  <c r="H91" i="73"/>
  <c r="H67" i="73"/>
  <c r="J67" i="73" s="1"/>
  <c r="J95" i="73"/>
  <c r="H99" i="73"/>
  <c r="J99" i="73" s="1"/>
  <c r="I22" i="74" l="1"/>
  <c r="I41" i="74" s="1"/>
  <c r="I17" i="73"/>
  <c r="J91" i="73"/>
  <c r="H92" i="73"/>
  <c r="J92" i="73" s="1"/>
  <c r="H133" i="73" l="1"/>
  <c r="J133" i="73" s="1"/>
  <c r="J150" i="73" l="1"/>
  <c r="I16" i="73" s="1"/>
  <c r="I15" i="73"/>
  <c r="I20" i="74"/>
  <c r="J252" i="54"/>
  <c r="I110" i="54"/>
  <c r="H110" i="54"/>
  <c r="I123" i="54"/>
  <c r="H123" i="54"/>
  <c r="I122" i="54"/>
  <c r="H122" i="54"/>
  <c r="I121" i="54"/>
  <c r="H121" i="54"/>
  <c r="I120" i="54"/>
  <c r="H120" i="54"/>
  <c r="I75" i="54"/>
  <c r="H75" i="54"/>
  <c r="I74" i="54"/>
  <c r="H74" i="54"/>
  <c r="I73" i="54"/>
  <c r="H73" i="54"/>
  <c r="I72" i="54"/>
  <c r="H72" i="54"/>
  <c r="I71" i="54"/>
  <c r="H71" i="54"/>
  <c r="I70" i="54"/>
  <c r="H70" i="54"/>
  <c r="I67" i="54"/>
  <c r="H67" i="54"/>
  <c r="I64" i="54"/>
  <c r="H64" i="54"/>
  <c r="I63" i="54"/>
  <c r="H63" i="54"/>
  <c r="I21" i="74" l="1"/>
  <c r="I23" i="74" s="1"/>
  <c r="I18" i="73"/>
  <c r="I16" i="54"/>
  <c r="I15" i="74"/>
  <c r="J110" i="54"/>
  <c r="J121" i="54"/>
  <c r="J123" i="54"/>
  <c r="J122" i="54"/>
  <c r="J120" i="54"/>
  <c r="J73" i="54"/>
  <c r="J74" i="54"/>
  <c r="J71" i="54"/>
  <c r="J70" i="54"/>
  <c r="J75" i="54"/>
  <c r="J72" i="54"/>
  <c r="J67" i="54"/>
  <c r="J64" i="54"/>
  <c r="J63" i="54"/>
  <c r="I40" i="74" l="1"/>
  <c r="D180" i="54"/>
  <c r="H180" i="54" s="1"/>
  <c r="H142" i="54"/>
  <c r="I142" i="54"/>
  <c r="I118" i="54"/>
  <c r="I131" i="54"/>
  <c r="I130" i="54"/>
  <c r="I127" i="54"/>
  <c r="I126" i="54"/>
  <c r="I115" i="54"/>
  <c r="I114" i="54"/>
  <c r="I113" i="54"/>
  <c r="I112" i="54"/>
  <c r="I111" i="54"/>
  <c r="I107" i="54"/>
  <c r="I106" i="54"/>
  <c r="I105" i="54"/>
  <c r="I104" i="54"/>
  <c r="I101" i="54"/>
  <c r="I100" i="54"/>
  <c r="I99" i="54"/>
  <c r="I98" i="54"/>
  <c r="I97" i="54"/>
  <c r="I96" i="54"/>
  <c r="I95" i="54"/>
  <c r="I94" i="54"/>
  <c r="I83" i="54"/>
  <c r="I84" i="54"/>
  <c r="I82" i="54"/>
  <c r="I80" i="54"/>
  <c r="I78" i="54"/>
  <c r="I62" i="54"/>
  <c r="I59" i="54"/>
  <c r="I58" i="54"/>
  <c r="I57" i="54"/>
  <c r="I56" i="54"/>
  <c r="I55" i="54"/>
  <c r="I54" i="54"/>
  <c r="I53" i="54"/>
  <c r="I52" i="54"/>
  <c r="I51" i="54"/>
  <c r="I50" i="54"/>
  <c r="I49" i="54"/>
  <c r="I48" i="54"/>
  <c r="I47" i="54"/>
  <c r="I44" i="54"/>
  <c r="H131" i="54"/>
  <c r="H130" i="54"/>
  <c r="H127" i="54"/>
  <c r="H126" i="54"/>
  <c r="H115" i="54"/>
  <c r="H118" i="54"/>
  <c r="H114" i="54"/>
  <c r="H113" i="54"/>
  <c r="H112" i="54"/>
  <c r="H111" i="54"/>
  <c r="H107" i="54"/>
  <c r="H106" i="54"/>
  <c r="H105" i="54"/>
  <c r="H104" i="54"/>
  <c r="H101" i="54"/>
  <c r="H100" i="54"/>
  <c r="H99" i="54"/>
  <c r="H98" i="54"/>
  <c r="H97" i="54"/>
  <c r="H96" i="54"/>
  <c r="H95" i="54"/>
  <c r="H94" i="54"/>
  <c r="H80" i="54"/>
  <c r="H78" i="54"/>
  <c r="H82" i="54"/>
  <c r="H62" i="54"/>
  <c r="H59" i="54"/>
  <c r="H58" i="54"/>
  <c r="H57" i="54"/>
  <c r="H56" i="54"/>
  <c r="H55" i="54"/>
  <c r="H54" i="54"/>
  <c r="H53" i="54"/>
  <c r="H52" i="54"/>
  <c r="H51" i="54"/>
  <c r="H50" i="54"/>
  <c r="H49" i="54"/>
  <c r="H48" i="54"/>
  <c r="H47" i="54"/>
  <c r="H44" i="54"/>
  <c r="H84" i="54"/>
  <c r="H83" i="54"/>
  <c r="H181" i="54"/>
  <c r="I181" i="54"/>
  <c r="H182" i="54"/>
  <c r="I182" i="54"/>
  <c r="H183" i="54"/>
  <c r="I183" i="54"/>
  <c r="H184" i="54"/>
  <c r="I184" i="54"/>
  <c r="H191" i="54"/>
  <c r="I191" i="54"/>
  <c r="H192" i="54"/>
  <c r="I192" i="54"/>
  <c r="H193" i="54"/>
  <c r="I193" i="54"/>
  <c r="H194" i="54"/>
  <c r="I194" i="54"/>
  <c r="H195" i="54"/>
  <c r="I195" i="54"/>
  <c r="H196" i="54"/>
  <c r="I196" i="54"/>
  <c r="H197" i="54"/>
  <c r="I197" i="54"/>
  <c r="H199" i="54"/>
  <c r="I199" i="54"/>
  <c r="H200" i="54"/>
  <c r="I200" i="54"/>
  <c r="H201" i="54"/>
  <c r="I201" i="54"/>
  <c r="H202" i="54"/>
  <c r="I202" i="54"/>
  <c r="H203" i="54"/>
  <c r="I203" i="54"/>
  <c r="H204" i="54"/>
  <c r="I204" i="54"/>
  <c r="H205" i="54"/>
  <c r="I205" i="54"/>
  <c r="H206" i="54"/>
  <c r="I206" i="54"/>
  <c r="H207" i="54"/>
  <c r="I207" i="54"/>
  <c r="H208" i="54"/>
  <c r="I208" i="54"/>
  <c r="H209" i="54"/>
  <c r="I209" i="54"/>
  <c r="H210" i="54"/>
  <c r="I210" i="54"/>
  <c r="H211" i="54"/>
  <c r="I211" i="54"/>
  <c r="H212" i="54"/>
  <c r="I212" i="54"/>
  <c r="H213" i="54"/>
  <c r="I213" i="54"/>
  <c r="H214" i="54"/>
  <c r="I214" i="54"/>
  <c r="H215" i="54"/>
  <c r="I215" i="54"/>
  <c r="H216" i="54"/>
  <c r="I216" i="54"/>
  <c r="H217" i="54"/>
  <c r="I217" i="54"/>
  <c r="H218" i="54"/>
  <c r="I218" i="54"/>
  <c r="I190" i="54"/>
  <c r="H190" i="54"/>
  <c r="I170" i="54"/>
  <c r="H170" i="54"/>
  <c r="I169" i="54"/>
  <c r="H169" i="54"/>
  <c r="I168" i="54"/>
  <c r="H168" i="54"/>
  <c r="I167" i="54"/>
  <c r="H167" i="54"/>
  <c r="I166" i="54"/>
  <c r="I164" i="54"/>
  <c r="H164" i="54"/>
  <c r="I162" i="54"/>
  <c r="H162" i="54"/>
  <c r="H137" i="54" l="1"/>
  <c r="I180" i="54"/>
  <c r="J180" i="54" s="1"/>
  <c r="J142" i="54"/>
  <c r="J62" i="54"/>
  <c r="J113" i="54"/>
  <c r="J53" i="54"/>
  <c r="J59" i="54"/>
  <c r="J84" i="54"/>
  <c r="J94" i="54"/>
  <c r="J104" i="54"/>
  <c r="J57" i="54"/>
  <c r="J98" i="54"/>
  <c r="J100" i="54"/>
  <c r="J54" i="54"/>
  <c r="J80" i="54"/>
  <c r="J115" i="54"/>
  <c r="J126" i="54"/>
  <c r="J56" i="54"/>
  <c r="J114" i="54"/>
  <c r="J47" i="54"/>
  <c r="J78" i="54"/>
  <c r="J49" i="54"/>
  <c r="J130" i="54"/>
  <c r="J50" i="54"/>
  <c r="J131" i="54"/>
  <c r="J99" i="54"/>
  <c r="J101" i="54"/>
  <c r="J51" i="54"/>
  <c r="J55" i="54"/>
  <c r="J48" i="54"/>
  <c r="J52" i="54"/>
  <c r="J83" i="54"/>
  <c r="J106" i="54"/>
  <c r="J127" i="54"/>
  <c r="J44" i="54"/>
  <c r="J95" i="54"/>
  <c r="J105" i="54"/>
  <c r="J96" i="54"/>
  <c r="J111" i="54"/>
  <c r="J58" i="54"/>
  <c r="J97" i="54"/>
  <c r="J107" i="54"/>
  <c r="J112" i="54"/>
  <c r="J118" i="54"/>
  <c r="J82" i="54"/>
  <c r="J184" i="54"/>
  <c r="J218" i="54"/>
  <c r="J213" i="54"/>
  <c r="J183" i="54"/>
  <c r="J216" i="54"/>
  <c r="J196" i="54"/>
  <c r="J215" i="54"/>
  <c r="J210" i="54"/>
  <c r="J205" i="54"/>
  <c r="J195" i="54"/>
  <c r="J182" i="54"/>
  <c r="J181" i="54"/>
  <c r="H219" i="54"/>
  <c r="J212" i="54"/>
  <c r="J201" i="54"/>
  <c r="J197" i="54"/>
  <c r="J193" i="54"/>
  <c r="J217" i="54"/>
  <c r="J207" i="54"/>
  <c r="J192" i="54"/>
  <c r="J191" i="54"/>
  <c r="J209" i="54"/>
  <c r="J194" i="54"/>
  <c r="J206" i="54"/>
  <c r="J204" i="54"/>
  <c r="J203" i="54"/>
  <c r="J202" i="54"/>
  <c r="J199" i="54"/>
  <c r="J211" i="54"/>
  <c r="J214" i="54"/>
  <c r="J200" i="54"/>
  <c r="J208" i="54"/>
  <c r="J190" i="54"/>
  <c r="J170" i="54"/>
  <c r="H185" i="54"/>
  <c r="H166" i="54"/>
  <c r="J166" i="54" s="1"/>
  <c r="D175" i="54"/>
  <c r="J164" i="54"/>
  <c r="J168" i="54"/>
  <c r="J167" i="54"/>
  <c r="J169" i="54"/>
  <c r="J162" i="54"/>
  <c r="I185" i="54" l="1"/>
  <c r="J185" i="54" s="1"/>
  <c r="H159" i="54" l="1"/>
  <c r="I159" i="54"/>
  <c r="H160" i="54"/>
  <c r="I160" i="54"/>
  <c r="H161" i="54"/>
  <c r="I161" i="54"/>
  <c r="I153" i="54"/>
  <c r="H144" i="54"/>
  <c r="I144" i="54"/>
  <c r="H148" i="54"/>
  <c r="I148" i="54"/>
  <c r="H150" i="54"/>
  <c r="I150" i="54"/>
  <c r="H151" i="54"/>
  <c r="I151" i="54"/>
  <c r="H152" i="54"/>
  <c r="I152" i="54"/>
  <c r="H155" i="54"/>
  <c r="I155" i="54"/>
  <c r="I141" i="54"/>
  <c r="H141" i="54"/>
  <c r="H154" i="54" l="1"/>
  <c r="J154" i="54" s="1"/>
  <c r="J159" i="54"/>
  <c r="J161" i="54"/>
  <c r="J160" i="54"/>
  <c r="H153" i="54"/>
  <c r="J153" i="54" s="1"/>
  <c r="J141" i="54"/>
  <c r="J150" i="54"/>
  <c r="J148" i="54"/>
  <c r="J152" i="54"/>
  <c r="J155" i="54"/>
  <c r="J151" i="54"/>
  <c r="J144" i="54"/>
  <c r="H171" i="54" l="1"/>
  <c r="I171" i="54"/>
  <c r="H172" i="54"/>
  <c r="I172" i="54"/>
  <c r="H174" i="54"/>
  <c r="I174" i="54"/>
  <c r="H175" i="54"/>
  <c r="I175" i="54"/>
  <c r="H173" i="54"/>
  <c r="I137" i="54" l="1"/>
  <c r="I176" i="54"/>
  <c r="I177" i="54" s="1"/>
  <c r="H176" i="54"/>
  <c r="H177" i="54" s="1"/>
  <c r="J173" i="54"/>
  <c r="J172" i="54"/>
  <c r="J171" i="54"/>
  <c r="J175" i="54"/>
  <c r="J174" i="54"/>
  <c r="I156" i="54"/>
  <c r="I138" i="54" l="1"/>
  <c r="J176" i="54"/>
  <c r="J177" i="54"/>
  <c r="H156" i="54"/>
  <c r="J156" i="54" l="1"/>
  <c r="I219" i="54" l="1"/>
  <c r="J219" i="54" l="1"/>
  <c r="I222" i="54"/>
  <c r="J137" i="54"/>
  <c r="H138" i="54" l="1"/>
  <c r="H222" i="54" s="1"/>
  <c r="J222" i="54" l="1"/>
  <c r="J138" i="54"/>
  <c r="I15" i="54" l="1"/>
  <c r="I18" i="54" s="1"/>
  <c r="I14" i="74"/>
  <c r="I17" i="74" s="1"/>
  <c r="I39" i="74" l="1"/>
  <c r="I43" i="74"/>
</calcChain>
</file>

<file path=xl/sharedStrings.xml><?xml version="1.0" encoding="utf-8"?>
<sst xmlns="http://schemas.openxmlformats.org/spreadsheetml/2006/main" count="916" uniqueCount="484">
  <si>
    <t>m</t>
  </si>
  <si>
    <t>ks</t>
  </si>
  <si>
    <t>kpl</t>
  </si>
  <si>
    <t>Název položky</t>
  </si>
  <si>
    <t>Výměra</t>
  </si>
  <si>
    <t>Cena</t>
  </si>
  <si>
    <t>Celkem</t>
  </si>
  <si>
    <t>Specifikace</t>
  </si>
  <si>
    <t>Počet</t>
  </si>
  <si>
    <t>Měr. Jed.</t>
  </si>
  <si>
    <t>Materiál / MJ</t>
  </si>
  <si>
    <t>Montáž / MJ</t>
  </si>
  <si>
    <t>Materiál</t>
  </si>
  <si>
    <t>Montáž</t>
  </si>
  <si>
    <t>ELEKTRICKÁ POŽÁRNÍ SIGNALIZACE (EPS)</t>
  </si>
  <si>
    <t>Pozn.:</t>
  </si>
  <si>
    <t>Kabeláž EPS</t>
  </si>
  <si>
    <t>Úložné konstrukce EPS</t>
  </si>
  <si>
    <t>Ostatní EPS</t>
  </si>
  <si>
    <t>Číslo dokumentu:</t>
  </si>
  <si>
    <t>Datum:</t>
  </si>
  <si>
    <t>Revize:</t>
  </si>
  <si>
    <t>Značení trasy vedení - kabelové štítky</t>
  </si>
  <si>
    <t>Požární ucpávky včetně štítků</t>
  </si>
  <si>
    <t>Měření kabeláže po úsecích</t>
  </si>
  <si>
    <t>Funkční zkouška systému</t>
  </si>
  <si>
    <t>Likvidace a odvoz odpadu z realizace</t>
  </si>
  <si>
    <t>hod</t>
  </si>
  <si>
    <t>Účast na koordinačních jednáních a kontrolních dnech</t>
  </si>
  <si>
    <t>Úklid staveniště</t>
  </si>
  <si>
    <t>Pospojení a uzemnění konstrukcí, přístrojů a kabelových tras</t>
  </si>
  <si>
    <t xml:space="preserve">Mimostaveništní doprava
Zahrnuje náklady na dopravu strojů a zařízení od výrobce (obchodní organizace) až na místo první skládky na staveništi 
Pojištění materiálu použitého na stavbě, zabezpečení materiálu na stavbě proti poškození a proti krádeži </t>
  </si>
  <si>
    <t>Technická příprava realizace</t>
  </si>
  <si>
    <t>Vedení projektu</t>
  </si>
  <si>
    <t>Pomocné stavební práce</t>
  </si>
  <si>
    <t>Uvedení do provozu</t>
  </si>
  <si>
    <t>Koordinační funkční zkoušky</t>
  </si>
  <si>
    <t>Lišta DIN</t>
  </si>
  <si>
    <t>CYA 6 zž</t>
  </si>
  <si>
    <t>Ranžírovací kabel CYA 0,75</t>
  </si>
  <si>
    <t>Zakončení kabelů dutinkami</t>
  </si>
  <si>
    <t>Prořez kabelů 5%</t>
  </si>
  <si>
    <t xml:space="preserve">Pospojení ocel. konstrukcí  </t>
  </si>
  <si>
    <t>Prořez kabelových tras 1,5 %</t>
  </si>
  <si>
    <t>Další montážní materiál blíže nespecifikovaný 3%</t>
  </si>
  <si>
    <t>Koordinace a vypracování diagramu příčin  a následků pro naprogramování ústředny</t>
  </si>
  <si>
    <t>Součinnost se zástupci investora</t>
  </si>
  <si>
    <t>Koordinace prací s ostatními prefesemi</t>
  </si>
  <si>
    <t>Autorský dozor projektanta během realizace</t>
  </si>
  <si>
    <t>Akku 12 V / 44 Ah</t>
  </si>
  <si>
    <t>Monitor 32" UHD</t>
  </si>
  <si>
    <t>VIZUALIZACE</t>
  </si>
  <si>
    <t>Popisovací štítek pro tlačítka</t>
  </si>
  <si>
    <t>Zdroje</t>
  </si>
  <si>
    <t>Příprava mapových podkladů</t>
  </si>
  <si>
    <t>Tvorba vizualizace - dle počtu datových bodů</t>
  </si>
  <si>
    <t>bal</t>
  </si>
  <si>
    <t>Zařízení a přístroje</t>
  </si>
  <si>
    <t>Kabelová průchodka PG11</t>
  </si>
  <si>
    <t>Kabelová průchodka PG9</t>
  </si>
  <si>
    <t>Akku 12 V / 40 Ah</t>
  </si>
  <si>
    <t>Signalizace</t>
  </si>
  <si>
    <t>CYA 10 zž</t>
  </si>
  <si>
    <t>SD-CARD - SD karta 1GB</t>
  </si>
  <si>
    <t>Podružný el. inst. materiál 1%</t>
  </si>
  <si>
    <t>Značení tras s funkční integritou při požáru dle ČSN 73 095</t>
  </si>
  <si>
    <t>Zapojení kabeláže</t>
  </si>
  <si>
    <t>Průraz beton do průměru 30 mm</t>
  </si>
  <si>
    <t>Průraz beton do průměru 130 mm</t>
  </si>
  <si>
    <t>Demontáže</t>
  </si>
  <si>
    <t>Provozní kniha systému EPS</t>
  </si>
  <si>
    <t>Nehořlavý zkušební plyn pro optickokouřové hlásiče 150 ml</t>
  </si>
  <si>
    <t>měsíc</t>
  </si>
  <si>
    <t>Programování a nastavení vizualizace</t>
  </si>
  <si>
    <t>Funkční zkouška vizualizace</t>
  </si>
  <si>
    <t>Vypracování plánu kontrol a zkoušek</t>
  </si>
  <si>
    <t>Revize dílčí a revize celého systému</t>
  </si>
  <si>
    <t>Školení na všechny systémy dodávky včetně IP aplikací</t>
  </si>
  <si>
    <t>Průvodně technická dokumentace</t>
  </si>
  <si>
    <t>Dokumentace skutečného provedení stavby - bude provedeno vypracování kompletní dokumentace systému EPS</t>
  </si>
  <si>
    <t>Jiné materiály, montáž, atd., neuvedené výše, ale které je
nutné zahrnout do celkového rozsahu prací podle výkresů a
praxe dodavatele.</t>
  </si>
  <si>
    <t>Zařízení staveniště 1x sanitární kontejner (toalety, umývadla, sprchy), 2x skladový kontejner 6mx2,4m, 1x obytný kontejner (šatna), 1x obytný kontejner (kancelář)</t>
  </si>
  <si>
    <t>Externí zobrazovací a ovládací panely</t>
  </si>
  <si>
    <t>Lešení, výšková montáž a použití mechanizmů</t>
  </si>
  <si>
    <t>D.1.4 – Technika prostředí staveb</t>
  </si>
  <si>
    <t>Výkaz výměr</t>
  </si>
  <si>
    <t>Rozvaděče + napájení</t>
  </si>
  <si>
    <t>Přenos na HZS</t>
  </si>
  <si>
    <t>Montážní držák pro magnet 300 mm</t>
  </si>
  <si>
    <t>Podlahový montážní držák</t>
  </si>
  <si>
    <t>Pomocné nosné konstrukce pro uchycení stoupacích vedení a funkčních žlabů</t>
  </si>
  <si>
    <t>Zapojení a instalace systému v rozvaděčích EPS, včetně zapojení všech vstupů a výstupů, včetně vyvázání a provedení formy, včetně zapojení návazností</t>
  </si>
  <si>
    <t>Projekční náklady na vypracování realizační / výrobní / dílenské dokumentace</t>
  </si>
  <si>
    <t>Programování ústředny EPS</t>
  </si>
  <si>
    <t>Montáže EPS</t>
  </si>
  <si>
    <t>EVAKUAČNÍ ROZHLAS (ER)</t>
  </si>
  <si>
    <t>Systémové komponenty ER - musí odpovídat ČSN EN 54-16, ČSN EN 54-4</t>
  </si>
  <si>
    <t>Reproduktory ER - musí odpovídat ČSN EN 54-24</t>
  </si>
  <si>
    <t>Set propojovací kabeláže pro systémové propojení všech komponentů ER včetně systémového napájecího zdroje a připojení baterií</t>
  </si>
  <si>
    <t>Akku 12 V / 100 Ah životnost až 10 let</t>
  </si>
  <si>
    <t>Provozní kniha systému ER</t>
  </si>
  <si>
    <t>Koordinace a vypracování diagramu ovládání jednotlivých zón pro naprogramování systému</t>
  </si>
  <si>
    <t>Programování systému ER</t>
  </si>
  <si>
    <t xml:space="preserve">Měření srozumitelnosti dle normy ČSN EN 50849 a ČSN EN 60268-16 </t>
  </si>
  <si>
    <t>Dokumentace skutečného provedení stavby - bude provedeno vypracování kompletní dokumentace systému ER</t>
  </si>
  <si>
    <t>Ostatní ER</t>
  </si>
  <si>
    <t>Montáže ER</t>
  </si>
  <si>
    <t>Úložné konstrukce ER</t>
  </si>
  <si>
    <t>Kabeláž ER</t>
  </si>
  <si>
    <t>CENA CELKEM</t>
  </si>
  <si>
    <t>SUMA ER - ETAPA 1</t>
  </si>
  <si>
    <t>A</t>
  </si>
  <si>
    <t>B</t>
  </si>
  <si>
    <t>CENA CELKEM EPS</t>
  </si>
  <si>
    <t>CENA CELKEM ER</t>
  </si>
  <si>
    <t>A1.001</t>
  </si>
  <si>
    <t>A1.002</t>
  </si>
  <si>
    <t>A1.003</t>
  </si>
  <si>
    <t>A1.004</t>
  </si>
  <si>
    <t>A1.005</t>
  </si>
  <si>
    <t>A1.006</t>
  </si>
  <si>
    <t>A1.007</t>
  </si>
  <si>
    <t>A1.008</t>
  </si>
  <si>
    <t>A1.009</t>
  </si>
  <si>
    <t>A1.010</t>
  </si>
  <si>
    <t>A1.011</t>
  </si>
  <si>
    <t>A1.012</t>
  </si>
  <si>
    <t>A1.013</t>
  </si>
  <si>
    <t>A1.014</t>
  </si>
  <si>
    <t>A1.015</t>
  </si>
  <si>
    <t>A1.016</t>
  </si>
  <si>
    <t>A1.017</t>
  </si>
  <si>
    <t>A1.018</t>
  </si>
  <si>
    <t>A1.019</t>
  </si>
  <si>
    <t>A1.020</t>
  </si>
  <si>
    <t>A1.021</t>
  </si>
  <si>
    <t>A1.022</t>
  </si>
  <si>
    <t>A1.023</t>
  </si>
  <si>
    <t>A1.024</t>
  </si>
  <si>
    <t>A1.025</t>
  </si>
  <si>
    <t>A1.026</t>
  </si>
  <si>
    <t>A1.027</t>
  </si>
  <si>
    <t>A1.028</t>
  </si>
  <si>
    <t>A1.029</t>
  </si>
  <si>
    <t>A1.030</t>
  </si>
  <si>
    <t>A1.031</t>
  </si>
  <si>
    <t>A1.032</t>
  </si>
  <si>
    <t>A1.033</t>
  </si>
  <si>
    <t>A1.034</t>
  </si>
  <si>
    <t>A1.035</t>
  </si>
  <si>
    <t>A1.036</t>
  </si>
  <si>
    <t>A1.037</t>
  </si>
  <si>
    <t>A1.038</t>
  </si>
  <si>
    <t>A1.039</t>
  </si>
  <si>
    <t>A1.040</t>
  </si>
  <si>
    <t>A1.041</t>
  </si>
  <si>
    <t>A1.042</t>
  </si>
  <si>
    <t>A1.043</t>
  </si>
  <si>
    <t>A1.044</t>
  </si>
  <si>
    <t>A1.045</t>
  </si>
  <si>
    <t>A1.046</t>
  </si>
  <si>
    <t>A1.047</t>
  </si>
  <si>
    <t>A1.048</t>
  </si>
  <si>
    <t>A1.049</t>
  </si>
  <si>
    <t>A1.050</t>
  </si>
  <si>
    <t>A1.051</t>
  </si>
  <si>
    <t>A1.052</t>
  </si>
  <si>
    <t>A1.053</t>
  </si>
  <si>
    <t>A1.054</t>
  </si>
  <si>
    <t>A1.055</t>
  </si>
  <si>
    <t>A1.056</t>
  </si>
  <si>
    <t>A1.057</t>
  </si>
  <si>
    <t>A1.058</t>
  </si>
  <si>
    <t>A1.059</t>
  </si>
  <si>
    <t>A1.060</t>
  </si>
  <si>
    <t>A1.061</t>
  </si>
  <si>
    <t>A1.062</t>
  </si>
  <si>
    <t>A2</t>
  </si>
  <si>
    <t>A1</t>
  </si>
  <si>
    <t>A3</t>
  </si>
  <si>
    <t>A3.001</t>
  </si>
  <si>
    <t>A3.002</t>
  </si>
  <si>
    <t>A3.003</t>
  </si>
  <si>
    <t>A3.004</t>
  </si>
  <si>
    <t>A3.005</t>
  </si>
  <si>
    <t>A3.006</t>
  </si>
  <si>
    <t>A3.007</t>
  </si>
  <si>
    <t>A3.008</t>
  </si>
  <si>
    <t>A3.009</t>
  </si>
  <si>
    <t>A3.010</t>
  </si>
  <si>
    <t>A3.011</t>
  </si>
  <si>
    <t>A3.012</t>
  </si>
  <si>
    <t>A3.013</t>
  </si>
  <si>
    <t>A3.014</t>
  </si>
  <si>
    <t>A3.015</t>
  </si>
  <si>
    <t>A3.016</t>
  </si>
  <si>
    <t>A3.017</t>
  </si>
  <si>
    <t>A3.018</t>
  </si>
  <si>
    <t>A4</t>
  </si>
  <si>
    <t>A4.001</t>
  </si>
  <si>
    <t>A4.002</t>
  </si>
  <si>
    <t>A4.003</t>
  </si>
  <si>
    <t>A4.004</t>
  </si>
  <si>
    <t>A4.005</t>
  </si>
  <si>
    <t>A5</t>
  </si>
  <si>
    <t>A6</t>
  </si>
  <si>
    <t>A6.001</t>
  </si>
  <si>
    <t>A6.002</t>
  </si>
  <si>
    <t>A6.003</t>
  </si>
  <si>
    <t>A6.004</t>
  </si>
  <si>
    <t>A6.005</t>
  </si>
  <si>
    <t>A6.006</t>
  </si>
  <si>
    <t>A6.007</t>
  </si>
  <si>
    <t>A6.008</t>
  </si>
  <si>
    <t>A6.009</t>
  </si>
  <si>
    <t>A6.010</t>
  </si>
  <si>
    <t>A6.011</t>
  </si>
  <si>
    <t>A6.012</t>
  </si>
  <si>
    <t>A6.013</t>
  </si>
  <si>
    <t>A6.014</t>
  </si>
  <si>
    <t>A6.015</t>
  </si>
  <si>
    <t>A6.016</t>
  </si>
  <si>
    <t>A6.017</t>
  </si>
  <si>
    <t>A6.018</t>
  </si>
  <si>
    <t>A6.019</t>
  </si>
  <si>
    <t>A6.020</t>
  </si>
  <si>
    <t>A6.021</t>
  </si>
  <si>
    <t>A6.022</t>
  </si>
  <si>
    <t>A6.023</t>
  </si>
  <si>
    <t>A6.024</t>
  </si>
  <si>
    <t>A6.025</t>
  </si>
  <si>
    <t>A6.026</t>
  </si>
  <si>
    <t>A6.027</t>
  </si>
  <si>
    <t>A6.028</t>
  </si>
  <si>
    <t>A11</t>
  </si>
  <si>
    <t>A11.001</t>
  </si>
  <si>
    <t>A11.002</t>
  </si>
  <si>
    <t>A11.003</t>
  </si>
  <si>
    <t>A11.004</t>
  </si>
  <si>
    <t>A11.005</t>
  </si>
  <si>
    <t>A11.006</t>
  </si>
  <si>
    <t>A11.007</t>
  </si>
  <si>
    <t>A11.008</t>
  </si>
  <si>
    <t>A11.009</t>
  </si>
  <si>
    <t>A11.010</t>
  </si>
  <si>
    <t>A11.011</t>
  </si>
  <si>
    <t>A11.012</t>
  </si>
  <si>
    <t>A11.013</t>
  </si>
  <si>
    <t>A2.001</t>
  </si>
  <si>
    <t>A2.002</t>
  </si>
  <si>
    <t>A2.003</t>
  </si>
  <si>
    <t>A2.004</t>
  </si>
  <si>
    <t>A2.005</t>
  </si>
  <si>
    <t>A2.006</t>
  </si>
  <si>
    <t>A2.007</t>
  </si>
  <si>
    <t>A2.008</t>
  </si>
  <si>
    <t>A2.009</t>
  </si>
  <si>
    <t>A2.010</t>
  </si>
  <si>
    <t>A2.011</t>
  </si>
  <si>
    <t>A2.012</t>
  </si>
  <si>
    <t>A2.013</t>
  </si>
  <si>
    <t>B1</t>
  </si>
  <si>
    <t>B1.001</t>
  </si>
  <si>
    <t>B1.002</t>
  </si>
  <si>
    <t>B1.003</t>
  </si>
  <si>
    <t>B1.004</t>
  </si>
  <si>
    <t>B1.005</t>
  </si>
  <si>
    <t>B1.006</t>
  </si>
  <si>
    <t>B1.007</t>
  </si>
  <si>
    <t>B1.008</t>
  </si>
  <si>
    <t>B1.009</t>
  </si>
  <si>
    <t>B1.010</t>
  </si>
  <si>
    <t>B1.011</t>
  </si>
  <si>
    <t>B1.012</t>
  </si>
  <si>
    <t>B1.013</t>
  </si>
  <si>
    <t>B1.014</t>
  </si>
  <si>
    <t>B1.016</t>
  </si>
  <si>
    <t>B1.017</t>
  </si>
  <si>
    <t>B1.018</t>
  </si>
  <si>
    <t>B1.019</t>
  </si>
  <si>
    <t>B2</t>
  </si>
  <si>
    <t>B2.001</t>
  </si>
  <si>
    <t>B2.002</t>
  </si>
  <si>
    <t>B2.003</t>
  </si>
  <si>
    <t>B2.004</t>
  </si>
  <si>
    <t>B2.005</t>
  </si>
  <si>
    <t>B2.006</t>
  </si>
  <si>
    <t>B3</t>
  </si>
  <si>
    <t>B3.001</t>
  </si>
  <si>
    <t>B3.002</t>
  </si>
  <si>
    <t>B3.003</t>
  </si>
  <si>
    <t>B3.004</t>
  </si>
  <si>
    <t>B3.005</t>
  </si>
  <si>
    <t>B3.006</t>
  </si>
  <si>
    <t>B3.007</t>
  </si>
  <si>
    <t>B3.008</t>
  </si>
  <si>
    <t>B3.009</t>
  </si>
  <si>
    <t>B3.010</t>
  </si>
  <si>
    <t>B3.011</t>
  </si>
  <si>
    <t>B3.012</t>
  </si>
  <si>
    <t>B3.013</t>
  </si>
  <si>
    <t>B4</t>
  </si>
  <si>
    <t>B4.001</t>
  </si>
  <si>
    <t>B4.002</t>
  </si>
  <si>
    <t>B4.003</t>
  </si>
  <si>
    <t>B4.004</t>
  </si>
  <si>
    <t>B5</t>
  </si>
  <si>
    <t>B6</t>
  </si>
  <si>
    <t>B6.001</t>
  </si>
  <si>
    <t>B6.002</t>
  </si>
  <si>
    <t>B6.003</t>
  </si>
  <si>
    <t>B6.004</t>
  </si>
  <si>
    <t>B6.005</t>
  </si>
  <si>
    <t>B6.006</t>
  </si>
  <si>
    <t>B6.007</t>
  </si>
  <si>
    <t>B6.008</t>
  </si>
  <si>
    <t>B6.009</t>
  </si>
  <si>
    <t>B6.010</t>
  </si>
  <si>
    <t>B6.011</t>
  </si>
  <si>
    <t>B6.012</t>
  </si>
  <si>
    <t>B6.013</t>
  </si>
  <si>
    <t>B6.014</t>
  </si>
  <si>
    <t>B6.015</t>
  </si>
  <si>
    <t>B6.016</t>
  </si>
  <si>
    <t>B6.017</t>
  </si>
  <si>
    <t>B6.018</t>
  </si>
  <si>
    <t>B6.019</t>
  </si>
  <si>
    <t>B6.020</t>
  </si>
  <si>
    <t>B6.021</t>
  </si>
  <si>
    <t>B6.022</t>
  </si>
  <si>
    <t>B6.023</t>
  </si>
  <si>
    <t>B6.024</t>
  </si>
  <si>
    <t>B6.025</t>
  </si>
  <si>
    <t>B11</t>
  </si>
  <si>
    <t>B11.001</t>
  </si>
  <si>
    <t>B11.002</t>
  </si>
  <si>
    <t>B11.003</t>
  </si>
  <si>
    <t>B11.004</t>
  </si>
  <si>
    <t>Kabel optický SM 9/125 µm, 4 vlákna funkční odolností 180 minut, s třídou reakce B2cas1d1a1</t>
  </si>
  <si>
    <t>Stojanový RACK 24U 600x600, podstavec 100 mm, 2x prosklené dveře, kompletní dodávka včetně napájecího panelu 8 x 230 V, s ventilační jednotkou s termostatem</t>
  </si>
  <si>
    <t>Přepěťová ochrana 230 VAC s kontaktem pro dálkovou signalizaci</t>
  </si>
  <si>
    <t>Ústředna EPS s výřezem vč. interního panelu, modulární - rozšiřování pomocí systémových karet (modulů), plně redundantní dvouprocesorový řídicí systém, integrovaný IP protokol, paměť ústředny 10 000 událostí (s SD kartou +65 000 událostí), kapacita ústředny: až 16 x kruhová linka (250 prvků na kruh o délce max. 3500 m) - systém umožňuje programování hlásičů napříč kruhovými linkami do stejných adresních skupin, až 4000 adresných bodů, 8 systémových programovatelných slotů (až 48 digitálních vstupů, až 48 hlídaných digitálních výstupů), 3 x reléový slot (až 48 plně programovatelných výstupních relé), 1 x LAN na procesorové kartě, 1 x EPI-BUS, 1 x USB programovací konektor, rozměry 600 x 445 x 225</t>
  </si>
  <si>
    <t>Výměnné popisné pole na ovládací panel ústředny - česky</t>
  </si>
  <si>
    <t>SYSTÉMOVÁ KARTA ÚSTŘEDNY - karta kruhových analogových linek pro 256 prvků - 2 kruhové linky na kartě, max délka sběrnice 3500 m</t>
  </si>
  <si>
    <t>SYSTÉMOVÁ KARTA ÚSTŘEDNY - karta monitorovaných vstupů - 8 VSTUPŮ</t>
  </si>
  <si>
    <t>SYSTÉMOVÁ KARTA ÚSTŘEDNY - ovládací karta, 2 x monitorovaný výstup, 3 x monitorovaný vstup, výstup MMI-BUS rozhraní, 3 x relé, relé BUS pro řízení systémových relé karet</t>
  </si>
  <si>
    <t>SYSTÉMOVÁ KARTA ÚSTŘEDNY - relé modul vč. Konektorů - 16 RELÉ</t>
  </si>
  <si>
    <t>Kabelový set pro připojení baterií</t>
  </si>
  <si>
    <t>Kabelový set  (dlouhý) - pro připojení baterií</t>
  </si>
  <si>
    <t xml:space="preserve">Držák baterie - sada </t>
  </si>
  <si>
    <t>Kabel pro měření baterií</t>
  </si>
  <si>
    <t xml:space="preserve">Servisní PC kabel pro připojení k ústředně EPS </t>
  </si>
  <si>
    <t>Zobrazovací panel PIP pro připojení na MMI-BUS, česky</t>
  </si>
  <si>
    <t>Obslužný panel požární ochrany OPPO, pro připojení na EPI-BUS</t>
  </si>
  <si>
    <t>Klíčový trezor FAB provedení (bez vložky) pro uložení generálního klíče pro zásah HZS, ovládaný systémem EPS</t>
  </si>
  <si>
    <t>VPN certificate PC pro certifikované připojení PC ke vzdálené ústředně EPS</t>
  </si>
  <si>
    <t>IP SYSTÉMOVÁ APLIKACE - Dálkový dohled ústředny EPS - základní licence pro 2 současná připojení mobilních zařízení pro programování, aktivaci servisních nástrojů včetně Push-Notifikací</t>
  </si>
  <si>
    <t>IP SYSTÉMOVÁ APLIKACE - Dálkový dohled ústředny EPS - rozšiřující licence pro další 2 připojení mobilních zařízení pro programování, aktivaci servisních nástrojů včetně Push-Notifikací</t>
  </si>
  <si>
    <t>IP SYSTÉMOVÁ APLIKACE, HW USB klíč, licence - software pro plnohodnotné zobrazení ústředny EPS na PC</t>
  </si>
  <si>
    <t>Certifikovaný switch pro dodávaný systém EPS pro certifikované připojení ústředny EPS do internetu a certifikované připojení vizualizace na systém EPS</t>
  </si>
  <si>
    <t>Skříň červená systémová pro rozšíření ústředny EPS o další komponenty, nebo přídavné baterie 600 x 445 x 225</t>
  </si>
  <si>
    <t>PC pro vizualizaci systému EPS dle systémových požadavků dodávané vizualizace, kompletní dodávka</t>
  </si>
  <si>
    <t>VIZUALIZACE - grafická nadstavba systému EPS, kompletní dodávka systémových komponent včetně licence do 1000 prvků pro použitý systém EPS</t>
  </si>
  <si>
    <t>Rozvaděč polyesterový, 3bod.uzávěr, 600x400x230, plné dveře, montáž na zeď, IP66, IK10, UV stálý, bezhalogenový, s dvojitou izolací, včetně montážní desky</t>
  </si>
  <si>
    <t>Svorka řadová PE 6 mm</t>
  </si>
  <si>
    <t>Svorka řadová SHIELD 2,5 mm</t>
  </si>
  <si>
    <t>Kabelový kanál rozvaděčový plastový včetně víka 40x80 mm</t>
  </si>
  <si>
    <t>Kabelový kanál ohebný vodičový průměr 40 mm</t>
  </si>
  <si>
    <t>Multisenzorový hlásič, opticko-kouřová detekce, termo-maximální detekce, termo-diferenciální detekce, integrovaný zkratový izolátor, současné 3D vyhodnocování všech parametrů, možnost SW nastavení detekce pouze jedné složky</t>
  </si>
  <si>
    <t>sokl (patice) pro multisenzorový hlásič IP44</t>
  </si>
  <si>
    <t>Protiprachový kryt pro multisenzorový hlásič</t>
  </si>
  <si>
    <t>Popisný štítek hlásiče pro nízké stropy</t>
  </si>
  <si>
    <t>Tlačítkový hlásič červený, IP24, integrovaný zkratový izolátor, 93 x 89 x 59,5 mm</t>
  </si>
  <si>
    <t>Průhlední kryt pro tlačítkový hlásič</t>
  </si>
  <si>
    <t>Plastový spouštěcí kryt pro tlačítkový hlásič</t>
  </si>
  <si>
    <t>Testovací klíč pro pro tlačítkový hlásič (10 ks)</t>
  </si>
  <si>
    <t>Plomba pro transparentní kryt tlačítkového hlásiče (50 ks)</t>
  </si>
  <si>
    <t>Systémový dveřní přídržný magnet pro připojení na kruhovou linku dodávaného systému EPS, integrovaný zkratový izolátor, permanentní mag. pole, integrovaná baterie, 2 x vstupní kontakt, externí tlačítko, koncový spínač, 200 N.</t>
  </si>
  <si>
    <t>Lithium battery 9V pro dveřní magnet</t>
  </si>
  <si>
    <t>Červený zábleskový maják certifikovaný dle EN 53-23, 24 VDC, IP 65, teplotní rozsah -25°C až +70°C</t>
  </si>
  <si>
    <t>Propojovací krabice s funkční odolností při požáru</t>
  </si>
  <si>
    <t>Záložní zdroj s informačním LCD displejem 24 VDC 10A/40 Ah certifikovaný dle EN 54-4</t>
  </si>
  <si>
    <t>Kabel s třídou reakce B2cas1d1a1 - 1x2x0,8, rudá barva</t>
  </si>
  <si>
    <t>Kabel s funkční odolností 180 minut, s třídou reakce B2cas1d1a1 - 1x2x0,8</t>
  </si>
  <si>
    <t>Kabel s funkční odolností 180 minut, s třídou reakce B2cas1d1a1 - 2x2x0,8</t>
  </si>
  <si>
    <t>Kabel s funkční odolností 180 minut, s třídou reakce B2cas1d1a1 - 4x2x0,8</t>
  </si>
  <si>
    <t>Kabel s funkční odolností 180 minut, s třídou reakce B2cas1d1a1 - 1x2x0,8, UV odolný pro uložení do země</t>
  </si>
  <si>
    <t>Kabel s funkční odolností 180 minut, s třídou reakce B2cas1d1a1 - 2x2x0,8, UV odolný pro uložení do země</t>
  </si>
  <si>
    <r>
      <t xml:space="preserve">Trasa s funkční integritou při požáru, </t>
    </r>
    <r>
      <rPr>
        <b/>
        <sz val="11"/>
        <rFont val="Calibri"/>
        <family val="2"/>
        <charset val="238"/>
        <scheme val="minor"/>
      </rPr>
      <t>normová konstrukce</t>
    </r>
    <r>
      <rPr>
        <sz val="11"/>
        <rFont val="Calibri"/>
        <family val="2"/>
        <charset val="238"/>
        <scheme val="minor"/>
      </rPr>
      <t xml:space="preserve">, žlab perforovaný, zinkování sendzimir, kompletní dodávka trasy včetně úchytného materiálu pro zavěšení na strop, tedy všech závěsů, držáků, ohybů, kolen, spojek, včetně ochrany hran pro výstup kabelů, </t>
    </r>
    <r>
      <rPr>
        <b/>
        <sz val="11"/>
        <rFont val="Calibri"/>
        <family val="2"/>
        <charset val="238"/>
        <scheme val="minor"/>
      </rPr>
      <t>šířka žlabu 50 mm</t>
    </r>
  </si>
  <si>
    <t xml:space="preserve">Trasa s funkční integritou při požáru, nenormová konstrukce, trubka kovová ocelová pozinkovaná, kompletní včetně spojek, kolen, ohybů, vnější průměr 28,3 mm </t>
  </si>
  <si>
    <t>Příchytka pro kovovou trubku s funkční integritou při požáru o vnějším průměru 28,3 mm</t>
  </si>
  <si>
    <t>Příchytka s funkční odolností pro kabel na kabelový žebřík, minimální průměr kabelu 7 mm, maximální průměr kabelu 16 mm</t>
  </si>
  <si>
    <t>Příchytka s funkční odolností pro kabel na kabelový žebřík, minimální průměr kabelu 14 mm, maximální průměr kabelu 23 mm</t>
  </si>
  <si>
    <t>Bezhalogenová tuhá hrdlovaná trubka s nízkou mechanickou odolností o průměru 25 mm</t>
  </si>
  <si>
    <t>Bezhalogenová ohebná trubka se střední mechanickou odolností o průměru 25 mm</t>
  </si>
  <si>
    <t>Bezhalogenová příchytka pro plastové bezhalogenové trubky 25 mm</t>
  </si>
  <si>
    <t>Ústředna</t>
  </si>
  <si>
    <t>IP software / IP aplikace</t>
  </si>
  <si>
    <t>Kontrolér - pro řízení 20 směrovačů a 50 zesilovačů, umožňuje přepínat 8 audio vstupů do 4 samostatných audiokanálů, kontrolér obsahuje DSP, dvoukanálový manager zpráv, 4 nezávislé generátory signálů, směrovač pro 12 zón, 18 řídicích vstupů z toho 5 monitorovaných, 19 řídicích výstupů,  automatické přepnutí systému do stanby režimu při výpadku napájení 230 V AC, 12 x LED indikace pro zóny, 6 x LED indikace stavu systému</t>
  </si>
  <si>
    <t>Zesilovač ve třídě D o výkonu 2 x 500 W. Výstup buď 70 V nebo 100 V</t>
  </si>
  <si>
    <t>Směrovač s podporou 24 zón rozdělenÝCH do čtyř 6-tic výstupů pro reproduktory. Obsahuje 20 řídicích vstupů, 24 řídicích výstupů</t>
  </si>
  <si>
    <t xml:space="preserve">Stanice hlasatele. Umožňuje připojení až 5 modulů rozšíření. Mikrofon s husím krkem, 20 tlačítek s podsvětleným LCD displejem, integrovaný reproduktor, 3 volitelná nouzová tlačítka nebo klíčové spínače, možnost připojení externího mikrofonu, nebo audiosignálu </t>
  </si>
  <si>
    <t>Rozšíření stanice hlasatele o dalších 20 přizpůsobitelných výběrových tlačítek</t>
  </si>
  <si>
    <t>Tísňové tlačítko pro stanici hlasatele</t>
  </si>
  <si>
    <t>Klíčový spínač pro stanici hlasatele</t>
  </si>
  <si>
    <t>Systémový napájecí zdroj, dobíječ baterií a manager napájení 24 V DC, max. dobíjecí proud 12 A, max. proud do systému 150 A, 6 x vysokozatížitelné výstupy s max. odběrem 40 A, 3 x nízkozatížitelné výstupy s max. odběrem 5 A, 3 x poruchové relé se zatížitelností 24 V / 1 A, minimální kapacita baterií 86 Ah, maximální kapacita baterií 225 Ah</t>
  </si>
  <si>
    <t>Reproduktor certifikovaný dle EN 54-24, nástěnný, bílý, provedení ABS,
- výkon 6 W @ 100 V,
- odbočky 6/3/1,5/0,75 W @ 100 V,
- frekvenční rozsah pro -10 dB: 160 Hz až 20 kHz,
- citlivost 94 dB (1 kHz, 1 m),
- vyzařovací úhel Horizontálně: 180° (1 kHz), 90° (4 kHz),
- vyzařovací úhel Vertikálně: 180° (1 kHz), 98° (4 kHz)
- provozní teplota: -10 °C až +55 °C.
- krytí reproduktoru: IP21
- příprava pro montáž desky dohledu.</t>
  </si>
  <si>
    <t>Reproduktor certifikovaný dle EN 54-24, stropní, bílý, ABS,
- výkon 6 W @ 100 V,
- odbočky 6/3/1,5/0,75 W @ 100 V,
- frekvenční rozsah pro -10 dB: 85 Hz až 20 kHz,
- citlivost 88 dB (1 kHz, 1 m),
- vyzařovací úhel: 180° (1 kHz), 75° (4 kHz),
- provozní teplota: -25 °C až +55 °C.
- krytí reproduktoru: IP33,
- příprava pro montáž desky dohledu,
- odolný proti nárazu míčem,
- odolný vůči soli,
- odolný vůči chlóru.</t>
  </si>
  <si>
    <t>Reproduktor certifikovaný dle EN 54-24, jednosměrný zvukový projektor, bílý, ABS,
- výkon 10 W @ 100 V,
- odbočky 10/5/2,5/1,25 W @ 100 V,
- frekvenční rozsah pro -10 dB: 75 Hz až 20 kHz,
- citlivost 86 dB (1 kHz, 1 m),
- vyzařovací úhel: 220° (1 kHz), 65° (4 kHz),
- provozní teplota: -25 °C až +55 °C.
- krytí reproduktoru: IP65,
- odolný vůči chlóru,
- vysoká kvalita reprodukce hudby,
- vnitřní i venkovní instalace.</t>
  </si>
  <si>
    <t>Ohnivzdorný kryt pro stropní reproduktory</t>
  </si>
  <si>
    <t>End Of Line dohledový adresný modul reproduktorové linky.</t>
  </si>
  <si>
    <t>Moduly</t>
  </si>
  <si>
    <t>Tlačítkové hlásiče</t>
  </si>
  <si>
    <t>Adresovatelné hlásiče &amp; sokly</t>
  </si>
  <si>
    <t>L22 230 DS Břeclav_DPS_D.1.4.8_99</t>
  </si>
  <si>
    <t>10 / 2022</t>
  </si>
  <si>
    <t>D.1.4.8 - EPS a ER</t>
  </si>
  <si>
    <t>ČÁST: 1. NP Objektu A - koncové prvky</t>
  </si>
  <si>
    <t>Část B: 1. NP Objektu A - koncové prvky</t>
  </si>
  <si>
    <t>Celkem cena EPS a ER - Část A</t>
  </si>
  <si>
    <t>Celkem cena EPS a ER - Část B</t>
  </si>
  <si>
    <t>Celkem cena EPS a ER - Část C</t>
  </si>
  <si>
    <t>Celková cena EPS a ER všechny části</t>
  </si>
  <si>
    <t>Domov seniorů Břeclav</t>
  </si>
  <si>
    <t>CELKOVÁ CENA - Část A</t>
  </si>
  <si>
    <t>CELKOVÁ CENA - Část B</t>
  </si>
  <si>
    <t>CELKOVÁ CENA - Část C</t>
  </si>
  <si>
    <t>Napájení</t>
  </si>
  <si>
    <t>ZDP komplet - pro přenos na HZS Břeclav (HZS JMK)</t>
  </si>
  <si>
    <t>Rozvaděče IO</t>
  </si>
  <si>
    <t>Systémový modul na kruhovou linku - vstupní, 4 x hlídaný vstup, integrovaný zkratový izolátor</t>
  </si>
  <si>
    <t>Systémový modul na kruhovou linku - výstupní, 4 x reléový výstup s programovatelnou funkcí Fail-Save, integrovaný zkratový izolátor</t>
  </si>
  <si>
    <t>Kabel s funkční odolností 180 minut, s třídou reakce B2cas1d1a1 - 10x2x0,8</t>
  </si>
  <si>
    <t>Kabel optický SM 9/125 µm, 24 vlákna funkční odolností 180 minut, s třídou reakce B2cas1d1a1</t>
  </si>
  <si>
    <t>SUMA EPS - Část A</t>
  </si>
  <si>
    <t>SUMA EPS - Část B</t>
  </si>
  <si>
    <t>Část C: výtah Objektu A - koncové prvky</t>
  </si>
  <si>
    <t>ČÁST: výtah Objektu A - koncové prvky</t>
  </si>
  <si>
    <t>A21</t>
  </si>
  <si>
    <t>A21.001</t>
  </si>
  <si>
    <t>A21.002</t>
  </si>
  <si>
    <t>A21.003</t>
  </si>
  <si>
    <t>A21.004</t>
  </si>
  <si>
    <t>A21.005</t>
  </si>
  <si>
    <t>A21.006</t>
  </si>
  <si>
    <t>A21.007</t>
  </si>
  <si>
    <t>A21.008</t>
  </si>
  <si>
    <t>A21.009</t>
  </si>
  <si>
    <t>A2.014</t>
  </si>
  <si>
    <t>A2.015</t>
  </si>
  <si>
    <r>
      <t xml:space="preserve">Stoupací trasa s funkční integritou při požáru, </t>
    </r>
    <r>
      <rPr>
        <b/>
        <sz val="11"/>
        <rFont val="Calibri"/>
        <family val="2"/>
        <charset val="238"/>
        <scheme val="minor"/>
      </rPr>
      <t>normová konstrukce</t>
    </r>
    <r>
      <rPr>
        <sz val="11"/>
        <rFont val="Calibri"/>
        <family val="2"/>
        <charset val="238"/>
        <scheme val="minor"/>
      </rPr>
      <t xml:space="preserve">, kabelový žebřík, zinkování sendzimir, kompletní dodávka trasy včetně úchytného materiálu, držáků, spojek, včetně ochrany hran pro výstup kabelů, </t>
    </r>
    <r>
      <rPr>
        <b/>
        <sz val="11"/>
        <rFont val="Calibri"/>
        <family val="2"/>
        <charset val="238"/>
        <scheme val="minor"/>
      </rPr>
      <t>kabelový žebřík 150 mm</t>
    </r>
  </si>
  <si>
    <t>Příchytka s funkční odolností pro kabel pro montáž do betonu - kompletní včetně uchycení</t>
  </si>
  <si>
    <t>SUMA EPS - Část C</t>
  </si>
  <si>
    <t>SUMA ER - Část B</t>
  </si>
  <si>
    <t>SUMA ER - Část C</t>
  </si>
  <si>
    <t>B21</t>
  </si>
  <si>
    <t>B21.001</t>
  </si>
  <si>
    <t>B21.002</t>
  </si>
  <si>
    <t>UPS pro PC a monitor - zátěž 650 W, doba zálohy pro 250 W - 60 minut</t>
  </si>
  <si>
    <t>A6.029</t>
  </si>
  <si>
    <t>Programování stávající ústředny EPS</t>
  </si>
  <si>
    <t>Rozšíření stávající ústředny DETECTOMAT</t>
  </si>
  <si>
    <t>IOM 3322 - 2x V/V modul (výstup relé) - Obsahuje 2 hlídané vstupy a 2 výstupní relé s bezpotenciálovým kontaktem (30 V/1 A).</t>
  </si>
  <si>
    <t>Držák modulu na DIN lištu</t>
  </si>
  <si>
    <t>Bezhalogenová lišta vkládací 20x20</t>
  </si>
  <si>
    <t>Část A: 2. - 5. NP Objektu A, Objekt B, Recepce Objektu C, technické místnosti</t>
  </si>
  <si>
    <t>ČÁST: 2. - 5. NP Objektu A, Objekt B, Recepce Objektu C, technické místnosti</t>
  </si>
  <si>
    <t>OPTIKA - ZAŘÍZENÍ</t>
  </si>
  <si>
    <t>Ochrana sváru</t>
  </si>
  <si>
    <t xml:space="preserve">Kříž rezervy kabelu </t>
  </si>
  <si>
    <t>Převodník ethernet/optika 100Mbit,SC SM - pro vizualizaci</t>
  </si>
  <si>
    <t>A1.063</t>
  </si>
  <si>
    <t>A1.064</t>
  </si>
  <si>
    <t>A1.065</t>
  </si>
  <si>
    <t>A1.066</t>
  </si>
  <si>
    <t>A1.067</t>
  </si>
  <si>
    <t>Optický box vnitřní 4 x SM 9/125 SC APC, kompletní včetně kazty, držáků svárů a spojek</t>
  </si>
  <si>
    <t>Optický rozvaděč vnitřní malý 24 x SM 9/125 SC APC, kompletní včetně kazty, 
držáků svárů a spojek, uzamykatelné jednodílné dveře</t>
  </si>
  <si>
    <t>Pigtail SM 9/125 SC APC, 1 m, včetně montáže</t>
  </si>
  <si>
    <t xml:space="preserve">V rozsahu prací vybraného dodavatele stavby jsou rovněž:
-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
- součásti prací jsou veškeré zkoušky, potřebná měření, inspekce, uvedení zařízení do provozu, zaškolení obsluhy, provozní řády, manuály a revize v českém jazyce. 
- veškeré položky na přípomoce, lešení, přesuny hmot a suti, uložení suti na skládku, dopravu, montáž, zpevněné montážní plochy, atd... jsou zahrnuty v jednotlivých jednotkových cenách.
- veškerá geodetická měření jako například vytyčení konstrukcí, kontrolní měření, zaměření skutečného stavu apod.
- veškeré činnosti nutné ke zpracování veškeré dílenské dokumentace a podkladů pro dokumentaci skutečného provedení.
- součástí dodávky je kompletní dokladová část díla nutná k získání kolaudačního souhlasu stavby.
- náklady na případně  opatření související s ochranou stávajících sítí, komunikací či staveb.
- součástí jednotkových cen jsou i vícenáklady související s výstavbou v zimním období, průběžný úklid staveniště a přilehlých komunikací, likvidaci odpadů, dočasná dopravní omezení atd.
- součástí jednotkových cen jsou i vícenáklady souvysející s výstavbou za provozu, převážně v odpoledních hodinách a o víkendu.
Pro plnohodnotnou nabídku je nutné vycházet ze všech dokumentů projektu, tedy né jen ze soupisu činností a materiálu ve výkazu výměr, ale také z Technické zprávy a výkresové části.
Bližší specifikace aktivních prvků je uvedena v Technické zprávě dokumentace.
Uvedené typy výrobků jsou považovány za minimální technické standardy a s nimi byla vyprojektována dokumentace pro výběr zhotovitele.
V případě použití jiné technologie musí být splněny veškeré dále uvedené technické parametry použitého systému i celého řešení dle Technické zprávy dokumentace a výkresové části.
Provedení všech úložných konstrukcí, kabelových tras a vedení, jakož i instalace všech koncových prvků, tedy jejich montáž, bude splňovat vysoký estetický standard. Trasy budou pohledově viditelné. Součástí jednotkových cen jsou i vícenáklady související s výšším estetickým standardem montáží.
</t>
  </si>
  <si>
    <t xml:space="preserve">V rozsahu prací vybraného dodavatele stavby jsou rovněž:
-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
- součásti prací jsou veškeré zkoušky, potřebná měření, inspekce, uvedení zařízení do provozu, zaškolení obsluhy, provozní řády, manuály a revize v českém jazyce. 
- veškeré položky na přípomoce, lešení, přesuny hmot a suti, uložení suti na skládku, dopravu, montáž, zpevněné montážní plochy, atd... jsou zahrnuty v jednotlivých jednotkových cenách.
- veškerá geodetická měření jako například vytyčení konstrukcí, kontrolní měření, zaměření skutečného stavu apod.
- veškeré činnosti nutné ke zpracování veškeré dílenské dokumentace a podkladů pro dokumentaci skutečného provedení.
- součástí dodávky je kompletní dokladová část díla nutná k získání kolaudačního souhlasu stavby.
- náklady na případně  opatření související s ochranou stávajících sítí, komunikací či staveb.
- součástí jednotkových cen jsou i vícenáklady související s výstavbou v zimním období, průběžný úklid staveniště a přilehlých komunikací, likvidaci odpadů, dočasná dopravní omezení atd.
- součástí jednotkových cen jsou i vícenáklady souvysející s výstavbou za provozu, převážně v odpoledních hodinách a o víkendu.
Pro plnohodnotnou nabídku je nutné vycházet ze všech dokumentů projektu, tedy né jen ze soupisu činností a materiálu ve výkazu výměr, ale také z Technické zprávy a výkresové části.
Bližší specifikace aktivních prvků je uvedena v Technické zprávě dokumentace.
Uvedené typy výrobků jsou považovány za minimální technické standardy a s nimi byla vyprojektována dokumentace pro výběr zhotovitele.
V případě použití jiné technologie musí být splněny veškeré dále uvedené technické parametry použitého systému i celého řešení dle Technické zprávy dokumentace a výkresové části.
Provedení všech úložných konstrukcí, kabelových tras a vedení, jakož i instalace všech koncových prvků, tedy jejich montáž, bude splňovat vysoký estetický standard. Trasy budou pohledově viditelné. Součástí jednotkových cen jsou i vícenáklady související s výšším estetickým standardem montáží.
</t>
  </si>
  <si>
    <t>V rozsahu prací vybraného dodavatele stavby jsou rovněž:
-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
- součásti prací jsou veškeré zkoušky, potřebná měření, inspekce, uvedení zařízení do provozu, zaškolení obsluhy, provozní řády, manuály a revize v českém jazyce. 
- veškeré položky na přípomoce, lešení, přesuny hmot a suti, uložení suti na skládku, dopravu, montáž, zpevněné montážní plochy, atd... jsou zahrnuty v jednotlivých jednotkových cenách.
- veškerá geodetická měření jako například vytyčení konstrukcí, kontrolní měření, zaměření skutečného stavu apod.
- veškeré činnosti nutné ke zpracování veškeré dílenské dokumentace a podkladů pro dokumentaci skutečného provedení.
- součástí dodávky je kompletní dokladová část díla nutná k získání kolaudačního souhlasu stavby.
- náklady na případně  opatření související s ochranou stávajících sítí, komunikací či staveb.
- součástí jednotkových cen jsou i vícenáklady související s výstavbou v zimním období, průběžný úklid staveniště a přilehlých komunikací, likvidaci odpadů, dočasná dopravní omezení atd.
- součástí jednotkových cen jsou i vícenáklady souvysející s výstavbou za provozu, převážně v odpoledních hodinách a o víkendu.
Pro plnohodnotnou nabídku je nutné vycházet ze všech dokumentů projektu, tedy né jen ze soupisu činností a materiálu ve výkazu výměr, ale také z Technické zprávy a výkresové části.
Bližší specifikace aktivních prvků je uvedena v Technické zprávě dokumentace.
Uvedené typy výrobků jsou považovány za minimální technické standardy a s nimi byla vyprojektována dokumentace pro výběr zhotovitele.
V případě použití jiné technologie musí být splněny veškeré dále uvedené technické parametry použitého systému i celého řešení dle Technické zprávy dokumentace a výkresové části.
Provedení všech úložných konstrukcí, kabelových tras a vedení, jakož i instalace všech koncových prvků, tedy jejich montáž, bude splňovat vysoký estetický standard. Trasy budou pohledově viditelné. Součástí jednotkových cen jsou i vícenáklady související s výšším estetickým standardem montáží.</t>
  </si>
  <si>
    <t>Podružný el. inst. materiál 2%</t>
  </si>
  <si>
    <t>B6.026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</si>
</sst>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#,##0.0"/>
    <numFmt numFmtId="166" formatCode="#,##0.00\ &quot;Kč&quot;"/>
    <numFmt numFmtId="167" formatCode="_-* #,##0\ &quot;Kč&quot;_-;\-* #,##0\ &quot;Kč&quot;_-;_-* &quot;-&quot;??\ &quot;Kč&quot;_-;_-@_-"/>
    <numFmt numFmtId="168" formatCode="0_)"/>
    <numFmt numFmtId="169" formatCode="#,##0.0_);\(#,##0.0\)"/>
    <numFmt numFmtId="170" formatCode="_(* #,##0.0000_);_(* \(#,##0.0000\);_(* &quot;-&quot;??_);_(@_)"/>
    <numFmt numFmtId="171" formatCode="d/m/yy\ h:mm"/>
    <numFmt numFmtId="172" formatCode="#,##0&quot; F&quot;_);\(#,##0&quot; F&quot;\)"/>
    <numFmt numFmtId="173" formatCode="_(&quot;$&quot;* #,##0.00_);_(&quot;$&quot;* \(#,##0.00\);_(&quot;$&quot;* &quot;-&quot;??_);_(@_)"/>
    <numFmt numFmtId="174" formatCode="0.0%;\(0.0%\)"/>
    <numFmt numFmtId="175" formatCode="_-* #,##0.00\ [$€]_-;\-* #,##0.00\ [$€]_-;_-* &quot;-&quot;??\ [$€]_-;_-@_-"/>
    <numFmt numFmtId="176" formatCode="_-* #,##0.00\ &quot;Sk&quot;_-;\-* #,##0.00\ &quot;Sk&quot;_-;_-* &quot;-&quot;??\ &quot;Sk&quot;_-;_-@_-"/>
    <numFmt numFmtId="177" formatCode="#,##0.00&quot; F&quot;_);\(#,##0.00&quot; F&quot;\)"/>
    <numFmt numFmtId="178" formatCode="#,##0&quot; $&quot;;\-#,##0&quot; $&quot;"/>
    <numFmt numFmtId="179" formatCode="#,##0&quot; F&quot;_);[Red]\(#,##0&quot; F&quot;\)"/>
    <numFmt numFmtId="180" formatCode="#,##0.00&quot; F&quot;_);[Red]\(#,##0.00&quot; F&quot;\)"/>
    <numFmt numFmtId="181" formatCode="0.00_)"/>
    <numFmt numFmtId="182" formatCode="0%;\(0%\)"/>
    <numFmt numFmtId="183" formatCode="#,##0\ &quot;F&quot;;[Red]\-#,##0\ &quot;F&quot;"/>
    <numFmt numFmtId="184" formatCode="#,##0;#,##0;"/>
    <numFmt numFmtId="185" formatCode="_-* #,##0\ _F_-;\-* #,##0\ _F_-;_-* &quot;-&quot;\ _F_-;_-@_-"/>
    <numFmt numFmtId="186" formatCode="_-* #,##0.00\ _F_-;\-* #,##0.00\ _F_-;_-* &quot;-&quot;??\ _F_-;_-@_-"/>
    <numFmt numFmtId="187" formatCode="_-* #,##0.00\ [$Kč-405]_-;\-* #,##0.00\ [$Kč-405]_-;_-* &quot;-&quot;??\ [$Kč-405]_-;_-@_-"/>
  </numFmts>
  <fonts count="11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</font>
    <font>
      <sz val="10"/>
      <name val="Arial CE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70C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Helv"/>
      <family val="2"/>
    </font>
    <font>
      <sz val="8"/>
      <name val="Arial"/>
      <family val="2"/>
    </font>
    <font>
      <sz val="10"/>
      <name val="Helv"/>
      <family val="2"/>
      <charset val="238"/>
    </font>
    <font>
      <sz val="10"/>
      <name val="Helv"/>
      <charset val="204"/>
    </font>
    <font>
      <sz val="10"/>
      <name val="Helv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u/>
      <sz val="8"/>
      <color indexed="12"/>
      <name val="Arial"/>
      <family val="2"/>
    </font>
    <font>
      <sz val="12"/>
      <name val="Helv"/>
    </font>
    <font>
      <sz val="8"/>
      <color indexed="8"/>
      <name val="HelveticaNewE"/>
      <family val="5"/>
      <charset val="200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sz val="9"/>
      <color indexed="39"/>
      <name val="Arial CE"/>
      <family val="2"/>
      <charset val="238"/>
    </font>
    <font>
      <sz val="10"/>
      <name val="Courier"/>
      <family val="3"/>
    </font>
    <font>
      <sz val="7"/>
      <name val="Small Fonts"/>
      <family val="2"/>
      <charset val="238"/>
    </font>
    <font>
      <sz val="10"/>
      <name val="Arial"/>
      <family val="2"/>
      <charset val="186"/>
    </font>
    <font>
      <b/>
      <i/>
      <sz val="16"/>
      <name val="Helv"/>
    </font>
    <font>
      <sz val="10"/>
      <name val="Arial"/>
      <family val="2"/>
      <charset val="204"/>
    </font>
    <font>
      <sz val="8"/>
      <color rgb="FF000000"/>
      <name val="Calibri"/>
      <family val="2"/>
      <charset val="238"/>
    </font>
    <font>
      <sz val="8"/>
      <name val="Helv"/>
    </font>
    <font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indexed="8"/>
      <name val="Helv"/>
    </font>
    <font>
      <sz val="10"/>
      <color indexed="8"/>
      <name val="Arial"/>
      <family val="2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8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sz val="10"/>
      <name val="Times New Roman"/>
      <family val="1"/>
      <charset val="238"/>
    </font>
    <font>
      <sz val="11"/>
      <color rgb="FF7030A0"/>
      <name val="Calibri"/>
      <family val="2"/>
      <charset val="238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29FF9"/>
        <bgColor indexed="64"/>
      </patternFill>
    </fill>
    <fill>
      <patternFill patternType="solid">
        <fgColor rgb="FFFAA79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9"/>
        <bgColor indexed="64"/>
      </patternFill>
    </fill>
    <fill>
      <patternFill patternType="solid">
        <fgColor indexed="8"/>
      </patternFill>
    </fill>
    <fill>
      <patternFill patternType="solid">
        <fgColor indexed="2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1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23">
    <xf numFmtId="0" fontId="0" fillId="0" borderId="0"/>
    <xf numFmtId="0" fontId="27" fillId="0" borderId="0"/>
    <xf numFmtId="0" fontId="2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1" applyNumberFormat="0" applyFill="0" applyAlignment="0" applyProtection="0"/>
    <xf numFmtId="0" fontId="12" fillId="0" borderId="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14" fillId="16" borderId="2" applyNumberFormat="0" applyAlignment="0" applyProtection="0"/>
    <xf numFmtId="0" fontId="14" fillId="16" borderId="2" applyNumberFormat="0" applyAlignment="0" applyProtection="0"/>
    <xf numFmtId="44" fontId="10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30" fillId="0" borderId="0"/>
    <xf numFmtId="0" fontId="28" fillId="0" borderId="0"/>
    <xf numFmtId="0" fontId="9" fillId="0" borderId="0"/>
    <xf numFmtId="0" fontId="36" fillId="0" borderId="0"/>
    <xf numFmtId="0" fontId="28" fillId="0" borderId="0"/>
    <xf numFmtId="0" fontId="32" fillId="0" borderId="0"/>
    <xf numFmtId="0" fontId="28" fillId="0" borderId="0"/>
    <xf numFmtId="0" fontId="10" fillId="0" borderId="0" applyFill="0" applyProtection="0"/>
    <xf numFmtId="0" fontId="36" fillId="0" borderId="0"/>
    <xf numFmtId="0" fontId="36" fillId="0" borderId="0"/>
    <xf numFmtId="0" fontId="30" fillId="0" borderId="0"/>
    <xf numFmtId="0" fontId="32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9" fillId="18" borderId="6" applyNumberFormat="0" applyFont="0" applyAlignment="0" applyProtection="0"/>
    <xf numFmtId="0" fontId="32" fillId="18" borderId="6" applyNumberFormat="0" applyFont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7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54" fillId="0" borderId="0"/>
    <xf numFmtId="0" fontId="28" fillId="0" borderId="0"/>
    <xf numFmtId="0" fontId="27" fillId="0" borderId="0"/>
    <xf numFmtId="0" fontId="58" fillId="0" borderId="0"/>
    <xf numFmtId="0" fontId="28" fillId="0" borderId="0"/>
    <xf numFmtId="0" fontId="27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60" fillId="0" borderId="0"/>
    <xf numFmtId="0" fontId="58" fillId="0" borderId="0"/>
    <xf numFmtId="0" fontId="27" fillId="0" borderId="0"/>
    <xf numFmtId="0" fontId="60" fillId="0" borderId="0"/>
    <xf numFmtId="0" fontId="58" fillId="0" borderId="0"/>
    <xf numFmtId="0" fontId="27" fillId="0" borderId="0"/>
    <xf numFmtId="0" fontId="60" fillId="0" borderId="0"/>
    <xf numFmtId="0" fontId="27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0" fontId="61" fillId="0" borderId="0"/>
    <xf numFmtId="0" fontId="61" fillId="0" borderId="0"/>
    <xf numFmtId="0" fontId="52" fillId="0" borderId="0" applyProtection="0"/>
    <xf numFmtId="0" fontId="52" fillId="0" borderId="0" applyProtection="0"/>
    <xf numFmtId="0" fontId="27" fillId="0" borderId="0"/>
    <xf numFmtId="0" fontId="60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57" fillId="0" borderId="0"/>
    <xf numFmtId="0" fontId="28" fillId="0" borderId="0"/>
    <xf numFmtId="0" fontId="28" fillId="0" borderId="0"/>
    <xf numFmtId="0" fontId="28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27" fillId="0" borderId="0"/>
    <xf numFmtId="0" fontId="60" fillId="0" borderId="0"/>
    <xf numFmtId="0" fontId="58" fillId="0" borderId="0"/>
    <xf numFmtId="0" fontId="58" fillId="0" borderId="0"/>
    <xf numFmtId="0" fontId="27" fillId="0" borderId="0"/>
    <xf numFmtId="0" fontId="58" fillId="0" borderId="0"/>
    <xf numFmtId="0" fontId="62" fillId="0" borderId="0"/>
    <xf numFmtId="0" fontId="27" fillId="0" borderId="0"/>
    <xf numFmtId="0" fontId="27" fillId="0" borderId="0"/>
    <xf numFmtId="0" fontId="60" fillId="0" borderId="0"/>
    <xf numFmtId="0" fontId="27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59" fillId="0" borderId="0"/>
    <xf numFmtId="0" fontId="59" fillId="0" borderId="0"/>
    <xf numFmtId="0" fontId="59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27" fillId="0" borderId="0"/>
    <xf numFmtId="0" fontId="60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60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61" fillId="0" borderId="0"/>
    <xf numFmtId="0" fontId="61" fillId="0" borderId="0"/>
    <xf numFmtId="0" fontId="62" fillId="0" borderId="0"/>
    <xf numFmtId="0" fontId="58" fillId="0" borderId="0"/>
    <xf numFmtId="0" fontId="62" fillId="0" borderId="0"/>
    <xf numFmtId="0" fontId="62" fillId="0" borderId="0"/>
    <xf numFmtId="0" fontId="27" fillId="0" borderId="0"/>
    <xf numFmtId="0" fontId="62" fillId="0" borderId="0"/>
    <xf numFmtId="0" fontId="63" fillId="0" borderId="0">
      <alignment horizontal="center" wrapText="1"/>
      <protection locked="0"/>
    </xf>
    <xf numFmtId="168" fontId="52" fillId="0" borderId="0"/>
    <xf numFmtId="0" fontId="64" fillId="0" borderId="0" applyNumberFormat="0" applyFill="0" applyBorder="0" applyAlignment="0"/>
    <xf numFmtId="0" fontId="28" fillId="0" borderId="0" applyFill="0" applyBorder="0" applyAlignment="0"/>
    <xf numFmtId="169" fontId="62" fillId="0" borderId="0" applyFill="0" applyBorder="0" applyAlignment="0"/>
    <xf numFmtId="170" fontId="62" fillId="0" borderId="0" applyFill="0" applyBorder="0" applyAlignment="0"/>
    <xf numFmtId="171" fontId="28" fillId="0" borderId="0" applyFill="0" applyBorder="0" applyAlignment="0"/>
    <xf numFmtId="172" fontId="28" fillId="0" borderId="0" applyFill="0" applyBorder="0" applyAlignment="0"/>
    <xf numFmtId="173" fontId="62" fillId="0" borderId="0" applyFill="0" applyBorder="0" applyAlignment="0"/>
    <xf numFmtId="174" fontId="62" fillId="0" borderId="0" applyFill="0" applyBorder="0" applyAlignment="0"/>
    <xf numFmtId="169" fontId="62" fillId="0" borderId="0" applyFill="0" applyBorder="0" applyAlignment="0"/>
    <xf numFmtId="166" fontId="65" fillId="0" borderId="0"/>
    <xf numFmtId="166" fontId="66" fillId="24" borderId="66"/>
    <xf numFmtId="166" fontId="67" fillId="0" borderId="67"/>
    <xf numFmtId="165" fontId="68" fillId="0" borderId="0" applyFill="0" applyBorder="0" applyProtection="0">
      <alignment horizontal="right"/>
    </xf>
    <xf numFmtId="173" fontId="62" fillId="0" borderId="0" applyFont="0" applyFill="0" applyBorder="0" applyAlignment="0" applyProtection="0"/>
    <xf numFmtId="0" fontId="69" fillId="0" borderId="0" applyNumberFormat="0" applyAlignment="0">
      <alignment horizontal="left"/>
    </xf>
    <xf numFmtId="0" fontId="70" fillId="0" borderId="0" applyNumberFormat="0" applyAlignment="0"/>
    <xf numFmtId="169" fontId="62" fillId="0" borderId="0" applyFont="0" applyFill="0" applyBorder="0" applyAlignment="0" applyProtection="0"/>
    <xf numFmtId="164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" fontId="71" fillId="0" borderId="0"/>
    <xf numFmtId="39" fontId="52" fillId="0" borderId="0"/>
    <xf numFmtId="14" fontId="72" fillId="0" borderId="0" applyFill="0" applyBorder="0" applyAlignment="0"/>
    <xf numFmtId="0" fontId="73" fillId="0" borderId="0"/>
    <xf numFmtId="0" fontId="74" fillId="0" borderId="0">
      <alignment vertical="center"/>
    </xf>
    <xf numFmtId="173" fontId="62" fillId="0" borderId="0" applyFill="0" applyBorder="0" applyAlignment="0"/>
    <xf numFmtId="169" fontId="62" fillId="0" borderId="0" applyFill="0" applyBorder="0" applyAlignment="0"/>
    <xf numFmtId="173" fontId="62" fillId="0" borderId="0" applyFill="0" applyBorder="0" applyAlignment="0"/>
    <xf numFmtId="174" fontId="62" fillId="0" borderId="0" applyFill="0" applyBorder="0" applyAlignment="0"/>
    <xf numFmtId="169" fontId="62" fillId="0" borderId="0" applyFill="0" applyBorder="0" applyAlignment="0"/>
    <xf numFmtId="0" fontId="75" fillId="0" borderId="0" applyNumberFormat="0" applyAlignment="0">
      <alignment horizontal="left"/>
    </xf>
    <xf numFmtId="175" fontId="28" fillId="0" borderId="0" applyFont="0" applyFill="0" applyBorder="0" applyAlignment="0" applyProtection="0"/>
    <xf numFmtId="0" fontId="76" fillId="0" borderId="0"/>
    <xf numFmtId="0" fontId="28" fillId="0" borderId="0"/>
    <xf numFmtId="0" fontId="28" fillId="0" borderId="0"/>
    <xf numFmtId="38" fontId="59" fillId="24" borderId="0" applyNumberFormat="0" applyBorder="0" applyAlignment="0" applyProtection="0"/>
    <xf numFmtId="0" fontId="77" fillId="0" borderId="53" applyNumberFormat="0" applyAlignment="0" applyProtection="0">
      <alignment horizontal="left" vertical="center"/>
    </xf>
    <xf numFmtId="0" fontId="77" fillId="0" borderId="68">
      <alignment horizontal="left" vertical="center"/>
    </xf>
    <xf numFmtId="0" fontId="78" fillId="0" borderId="0">
      <alignment vertical="center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10" fontId="59" fillId="31" borderId="69" applyNumberFormat="0" applyBorder="0" applyAlignment="0" applyProtection="0"/>
    <xf numFmtId="169" fontId="81" fillId="32" borderId="0"/>
    <xf numFmtId="0" fontId="82" fillId="0" borderId="0"/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173" fontId="62" fillId="0" borderId="0" applyFill="0" applyBorder="0" applyAlignment="0"/>
    <xf numFmtId="169" fontId="62" fillId="0" borderId="0" applyFill="0" applyBorder="0" applyAlignment="0"/>
    <xf numFmtId="173" fontId="62" fillId="0" borderId="0" applyFill="0" applyBorder="0" applyAlignment="0"/>
    <xf numFmtId="174" fontId="62" fillId="0" borderId="0" applyFill="0" applyBorder="0" applyAlignment="0"/>
    <xf numFmtId="169" fontId="62" fillId="0" borderId="0" applyFill="0" applyBorder="0" applyAlignment="0"/>
    <xf numFmtId="169" fontId="85" fillId="33" borderId="0"/>
    <xf numFmtId="176" fontId="28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10" fillId="0" borderId="0" applyFont="0" applyFill="0" applyBorder="0" applyAlignment="0" applyProtection="0"/>
    <xf numFmtId="176" fontId="28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10" fillId="0" borderId="0" applyFont="0" applyFill="0" applyBorder="0" applyAlignment="0" applyProtection="0"/>
    <xf numFmtId="177" fontId="86" fillId="0" borderId="0" applyFont="0" applyFill="0" applyBorder="0" applyAlignment="0" applyProtection="0"/>
    <xf numFmtId="178" fontId="86" fillId="0" borderId="0" applyFont="0" applyFill="0" applyBorder="0" applyAlignment="0" applyProtection="0"/>
    <xf numFmtId="179" fontId="86" fillId="0" borderId="0" applyFont="0" applyFill="0" applyBorder="0" applyAlignment="0" applyProtection="0"/>
    <xf numFmtId="180" fontId="86" fillId="0" borderId="0" applyFont="0" applyFill="0" applyBorder="0" applyAlignment="0" applyProtection="0"/>
    <xf numFmtId="0" fontId="87" fillId="0" borderId="0"/>
    <xf numFmtId="0" fontId="88" fillId="0" borderId="0" applyNumberFormat="0"/>
    <xf numFmtId="0" fontId="89" fillId="0" borderId="0"/>
    <xf numFmtId="37" fontId="90" fillId="0" borderId="0"/>
    <xf numFmtId="0" fontId="91" fillId="0" borderId="0"/>
    <xf numFmtId="181" fontId="92" fillId="0" borderId="0"/>
    <xf numFmtId="0" fontId="93" fillId="0" borderId="0"/>
    <xf numFmtId="0" fontId="28" fillId="0" borderId="0"/>
    <xf numFmtId="0" fontId="28" fillId="0" borderId="0"/>
    <xf numFmtId="0" fontId="3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2" fillId="0" borderId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3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6" fillId="0" borderId="0"/>
    <xf numFmtId="0" fontId="2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8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8" fillId="0" borderId="0"/>
    <xf numFmtId="0" fontId="28" fillId="0" borderId="0"/>
    <xf numFmtId="0" fontId="52" fillId="0" borderId="0"/>
    <xf numFmtId="0" fontId="52" fillId="0" borderId="0"/>
    <xf numFmtId="0" fontId="28" fillId="0" borderId="0"/>
    <xf numFmtId="0" fontId="55" fillId="0" borderId="0"/>
    <xf numFmtId="0" fontId="28" fillId="0" borderId="0" applyNumberFormat="0" applyFont="0" applyFill="0" applyBorder="0" applyAlignment="0" applyProtection="0">
      <alignment vertical="top"/>
    </xf>
    <xf numFmtId="0" fontId="36" fillId="0" borderId="0"/>
    <xf numFmtId="0" fontId="2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8" fillId="0" borderId="0"/>
    <xf numFmtId="0" fontId="52" fillId="0" borderId="0"/>
    <xf numFmtId="0" fontId="5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0" borderId="0"/>
    <xf numFmtId="0" fontId="28" fillId="0" borderId="0"/>
    <xf numFmtId="0" fontId="95" fillId="0" borderId="0"/>
    <xf numFmtId="0" fontId="28" fillId="0" borderId="0"/>
    <xf numFmtId="0" fontId="28" fillId="0" borderId="0"/>
    <xf numFmtId="0" fontId="28" fillId="0" borderId="0"/>
    <xf numFmtId="0" fontId="95" fillId="0" borderId="0"/>
    <xf numFmtId="0" fontId="28" fillId="0" borderId="0"/>
    <xf numFmtId="0" fontId="9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2" fillId="0" borderId="0"/>
    <xf numFmtId="0" fontId="36" fillId="0" borderId="0"/>
    <xf numFmtId="0" fontId="28" fillId="0" borderId="0"/>
    <xf numFmtId="0" fontId="28" fillId="0" borderId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14" fontId="63" fillId="0" borderId="0">
      <alignment horizontal="center" wrapText="1"/>
      <protection locked="0"/>
    </xf>
    <xf numFmtId="172" fontId="28" fillId="0" borderId="0" applyFont="0" applyFill="0" applyBorder="0" applyAlignment="0" applyProtection="0"/>
    <xf numFmtId="182" fontId="55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96" fillId="34" borderId="0"/>
    <xf numFmtId="0" fontId="97" fillId="0" borderId="0">
      <alignment wrapText="1"/>
    </xf>
    <xf numFmtId="173" fontId="62" fillId="0" borderId="0" applyFill="0" applyBorder="0" applyAlignment="0"/>
    <xf numFmtId="169" fontId="62" fillId="0" borderId="0" applyFill="0" applyBorder="0" applyAlignment="0"/>
    <xf numFmtId="173" fontId="62" fillId="0" borderId="0" applyFill="0" applyBorder="0" applyAlignment="0"/>
    <xf numFmtId="174" fontId="62" fillId="0" borderId="0" applyFill="0" applyBorder="0" applyAlignment="0"/>
    <xf numFmtId="169" fontId="62" fillId="0" borderId="0" applyFill="0" applyBorder="0" applyAlignment="0"/>
    <xf numFmtId="183" fontId="28" fillId="0" borderId="0"/>
    <xf numFmtId="9" fontId="5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8" fillId="0" borderId="0">
      <alignment vertical="center"/>
    </xf>
    <xf numFmtId="0" fontId="29" fillId="0" borderId="0" applyNumberFormat="0" applyFont="0" applyFill="0" applyBorder="0" applyAlignment="0" applyProtection="0">
      <alignment horizontal="left"/>
    </xf>
    <xf numFmtId="0" fontId="95" fillId="0" borderId="0" applyNumberFormat="0" applyFill="0" applyBorder="0" applyAlignment="0" applyProtection="0">
      <alignment horizontal="left"/>
    </xf>
    <xf numFmtId="0" fontId="99" fillId="0" borderId="0" applyNumberFormat="0"/>
    <xf numFmtId="0" fontId="100" fillId="35" borderId="0"/>
    <xf numFmtId="184" fontId="100" fillId="35" borderId="0"/>
    <xf numFmtId="0" fontId="101" fillId="36" borderId="0"/>
    <xf numFmtId="166" fontId="67" fillId="0" borderId="67"/>
    <xf numFmtId="0" fontId="29" fillId="0" borderId="0"/>
    <xf numFmtId="0" fontId="27" fillId="0" borderId="0"/>
    <xf numFmtId="0" fontId="52" fillId="0" borderId="0" applyProtection="0"/>
    <xf numFmtId="0" fontId="61" fillId="0" borderId="0"/>
    <xf numFmtId="0" fontId="27" fillId="0" borderId="0"/>
    <xf numFmtId="40" fontId="102" fillId="0" borderId="0" applyBorder="0">
      <alignment horizontal="right"/>
    </xf>
    <xf numFmtId="0" fontId="103" fillId="0" borderId="0"/>
    <xf numFmtId="49" fontId="72" fillId="0" borderId="0" applyFill="0" applyBorder="0" applyAlignment="0"/>
    <xf numFmtId="177" fontId="28" fillId="0" borderId="0" applyFill="0" applyBorder="0" applyAlignment="0"/>
    <xf numFmtId="180" fontId="28" fillId="0" borderId="0" applyFill="0" applyBorder="0" applyAlignment="0"/>
    <xf numFmtId="0" fontId="104" fillId="0" borderId="65">
      <alignment horizontal="center" wrapText="1"/>
    </xf>
    <xf numFmtId="0" fontId="105" fillId="0" borderId="64">
      <alignment horizontal="center" wrapText="1"/>
    </xf>
    <xf numFmtId="165" fontId="106" fillId="0" borderId="69">
      <alignment horizontal="right" vertical="center"/>
    </xf>
    <xf numFmtId="0" fontId="56" fillId="0" borderId="69">
      <alignment vertical="center" wrapText="1"/>
    </xf>
    <xf numFmtId="184" fontId="107" fillId="0" borderId="0"/>
    <xf numFmtId="0" fontId="107" fillId="0" borderId="0"/>
    <xf numFmtId="0" fontId="107" fillId="0" borderId="0"/>
    <xf numFmtId="43" fontId="108" fillId="0" borderId="0" applyFont="0" applyFill="0" applyBorder="0" applyAlignment="0" applyProtection="0"/>
    <xf numFmtId="38" fontId="109" fillId="0" borderId="0" applyFont="0" applyFill="0" applyBorder="0" applyAlignment="0" applyProtection="0"/>
    <xf numFmtId="0" fontId="28" fillId="0" borderId="0"/>
    <xf numFmtId="0" fontId="95" fillId="0" borderId="0"/>
    <xf numFmtId="0" fontId="10" fillId="0" borderId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110" fillId="0" borderId="0"/>
    <xf numFmtId="0" fontId="10" fillId="0" borderId="0"/>
    <xf numFmtId="0" fontId="95" fillId="0" borderId="0"/>
    <xf numFmtId="177" fontId="28" fillId="0" borderId="0" applyFont="0" applyFill="0" applyBorder="0" applyAlignment="0" applyProtection="0"/>
    <xf numFmtId="0" fontId="28" fillId="0" borderId="0"/>
    <xf numFmtId="0" fontId="28" fillId="0" borderId="0"/>
    <xf numFmtId="0" fontId="10" fillId="0" borderId="0"/>
    <xf numFmtId="0" fontId="95" fillId="0" borderId="0"/>
    <xf numFmtId="0" fontId="54" fillId="0" borderId="0"/>
    <xf numFmtId="0" fontId="28" fillId="0" borderId="0"/>
    <xf numFmtId="0" fontId="54" fillId="0" borderId="0"/>
    <xf numFmtId="0" fontId="54" fillId="0" borderId="0"/>
    <xf numFmtId="0" fontId="28" fillId="0" borderId="0"/>
    <xf numFmtId="0" fontId="54" fillId="0" borderId="0"/>
    <xf numFmtId="0" fontId="36" fillId="0" borderId="0"/>
    <xf numFmtId="0" fontId="95" fillId="0" borderId="0"/>
    <xf numFmtId="0" fontId="95" fillId="0" borderId="0"/>
    <xf numFmtId="0" fontId="95" fillId="0" borderId="0"/>
    <xf numFmtId="0" fontId="36" fillId="0" borderId="0"/>
    <xf numFmtId="0" fontId="94" fillId="0" borderId="0"/>
    <xf numFmtId="0" fontId="95" fillId="0" borderId="0"/>
    <xf numFmtId="0" fontId="95" fillId="0" borderId="0"/>
    <xf numFmtId="0" fontId="95" fillId="0" borderId="0"/>
    <xf numFmtId="0" fontId="94" fillId="0" borderId="0"/>
    <xf numFmtId="0" fontId="36" fillId="0" borderId="0"/>
    <xf numFmtId="0" fontId="28" fillId="0" borderId="0"/>
    <xf numFmtId="0" fontId="28" fillId="0" borderId="0"/>
    <xf numFmtId="0" fontId="28" fillId="0" borderId="0"/>
    <xf numFmtId="0" fontId="36" fillId="0" borderId="0"/>
    <xf numFmtId="0" fontId="94" fillId="0" borderId="0"/>
    <xf numFmtId="0" fontId="95" fillId="0" borderId="0"/>
    <xf numFmtId="0" fontId="94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36" fillId="0" borderId="0"/>
    <xf numFmtId="0" fontId="36" fillId="0" borderId="0"/>
    <xf numFmtId="0" fontId="28" fillId="0" borderId="0"/>
    <xf numFmtId="0" fontId="28" fillId="0" borderId="0"/>
    <xf numFmtId="0" fontId="95" fillId="0" borderId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7" fillId="0" borderId="82">
      <alignment horizontal="left" vertical="center"/>
    </xf>
    <xf numFmtId="0" fontId="9" fillId="18" borderId="91" applyNumberFormat="0" applyFont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2" fillId="0" borderId="90" applyNumberFormat="0" applyFill="0" applyAlignment="0" applyProtection="0"/>
    <xf numFmtId="0" fontId="9" fillId="18" borderId="98" applyNumberFormat="0" applyFont="0" applyAlignment="0" applyProtection="0"/>
    <xf numFmtId="0" fontId="28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28" fillId="0" borderId="0"/>
    <xf numFmtId="0" fontId="9" fillId="0" borderId="0"/>
    <xf numFmtId="0" fontId="9" fillId="18" borderId="78" applyNumberFormat="0" applyFont="0" applyAlignment="0" applyProtection="0"/>
    <xf numFmtId="0" fontId="24" fillId="19" borderId="79" applyNumberFormat="0" applyAlignment="0" applyProtection="0"/>
    <xf numFmtId="0" fontId="23" fillId="7" borderId="99" applyNumberFormat="0" applyAlignment="0" applyProtection="0"/>
    <xf numFmtId="0" fontId="9" fillId="18" borderId="6" applyNumberFormat="0" applyFont="0" applyAlignment="0" applyProtection="0"/>
    <xf numFmtId="0" fontId="28" fillId="0" borderId="0"/>
    <xf numFmtId="0" fontId="77" fillId="0" borderId="95">
      <alignment horizontal="left" vertical="center"/>
    </xf>
    <xf numFmtId="0" fontId="23" fillId="7" borderId="72" applyNumberFormat="0" applyAlignment="0" applyProtection="0"/>
    <xf numFmtId="0" fontId="12" fillId="0" borderId="77" applyNumberFormat="0" applyFill="0" applyAlignment="0" applyProtection="0"/>
    <xf numFmtId="0" fontId="9" fillId="18" borderId="71" applyNumberFormat="0" applyFont="0" applyAlignment="0" applyProtection="0"/>
    <xf numFmtId="0" fontId="9" fillId="18" borderId="71" applyNumberFormat="0" applyFont="0" applyAlignment="0" applyProtection="0"/>
    <xf numFmtId="0" fontId="24" fillId="19" borderId="79" applyNumberFormat="0" applyAlignment="0" applyProtection="0"/>
    <xf numFmtId="0" fontId="25" fillId="19" borderId="100" applyNumberFormat="0" applyAlignment="0" applyProtection="0"/>
    <xf numFmtId="0" fontId="28" fillId="0" borderId="0"/>
    <xf numFmtId="0" fontId="28" fillId="0" borderId="0"/>
    <xf numFmtId="0" fontId="28" fillId="0" borderId="0"/>
    <xf numFmtId="0" fontId="9" fillId="0" borderId="0"/>
    <xf numFmtId="0" fontId="9" fillId="0" borderId="0"/>
    <xf numFmtId="0" fontId="25" fillId="19" borderId="87" applyNumberFormat="0" applyAlignment="0" applyProtection="0"/>
    <xf numFmtId="0" fontId="9" fillId="18" borderId="85" applyNumberFormat="0" applyFont="0" applyAlignment="0" applyProtection="0"/>
    <xf numFmtId="0" fontId="12" fillId="0" borderId="84" applyNumberFormat="0" applyFill="0" applyAlignment="0" applyProtection="0"/>
    <xf numFmtId="0" fontId="77" fillId="0" borderId="88">
      <alignment horizontal="left" vertical="center"/>
    </xf>
    <xf numFmtId="0" fontId="23" fillId="7" borderId="92" applyNumberFormat="0" applyAlignment="0" applyProtection="0"/>
    <xf numFmtId="0" fontId="24" fillId="19" borderId="86" applyNumberFormat="0" applyAlignment="0" applyProtection="0"/>
    <xf numFmtId="0" fontId="24" fillId="19" borderId="99" applyNumberFormat="0" applyAlignment="0" applyProtection="0"/>
    <xf numFmtId="0" fontId="25" fillId="19" borderId="100" applyNumberFormat="0" applyAlignment="0" applyProtection="0"/>
    <xf numFmtId="0" fontId="12" fillId="0" borderId="70" applyNumberFormat="0" applyFill="0" applyAlignment="0" applyProtection="0"/>
    <xf numFmtId="0" fontId="12" fillId="0" borderId="70" applyNumberFormat="0" applyFill="0" applyAlignment="0" applyProtection="0"/>
    <xf numFmtId="0" fontId="9" fillId="0" borderId="0"/>
    <xf numFmtId="0" fontId="12" fillId="0" borderId="97" applyNumberFormat="0" applyFill="0" applyAlignment="0" applyProtection="0"/>
    <xf numFmtId="0" fontId="9" fillId="18" borderId="98" applyNumberFormat="0" applyFont="0" applyAlignment="0" applyProtection="0"/>
    <xf numFmtId="0" fontId="25" fillId="19" borderId="87" applyNumberFormat="0" applyAlignment="0" applyProtection="0"/>
    <xf numFmtId="0" fontId="6" fillId="0" borderId="0"/>
    <xf numFmtId="0" fontId="6" fillId="0" borderId="0"/>
    <xf numFmtId="10" fontId="59" fillId="31" borderId="89" applyNumberFormat="0" applyBorder="0" applyAlignment="0" applyProtection="0"/>
    <xf numFmtId="166" fontId="67" fillId="0" borderId="94"/>
    <xf numFmtId="0" fontId="6" fillId="0" borderId="0"/>
    <xf numFmtId="166" fontId="67" fillId="0" borderId="74"/>
    <xf numFmtId="0" fontId="25" fillId="19" borderId="93" applyNumberFormat="0" applyAlignment="0" applyProtection="0"/>
    <xf numFmtId="0" fontId="12" fillId="0" borderId="97" applyNumberFormat="0" applyFill="0" applyAlignment="0" applyProtection="0"/>
    <xf numFmtId="0" fontId="6" fillId="0" borderId="0"/>
    <xf numFmtId="43" fontId="55" fillId="0" borderId="0" applyFont="0" applyFill="0" applyBorder="0" applyAlignment="0" applyProtection="0"/>
    <xf numFmtId="0" fontId="9" fillId="0" borderId="0"/>
    <xf numFmtId="166" fontId="67" fillId="0" borderId="81"/>
    <xf numFmtId="0" fontId="6" fillId="0" borderId="0"/>
    <xf numFmtId="0" fontId="23" fillId="7" borderId="92" applyNumberFormat="0" applyAlignment="0" applyProtection="0"/>
    <xf numFmtId="0" fontId="28" fillId="0" borderId="0"/>
    <xf numFmtId="166" fontId="67" fillId="0" borderId="81"/>
    <xf numFmtId="10" fontId="59" fillId="31" borderId="83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6" fillId="0" borderId="0"/>
    <xf numFmtId="0" fontId="6" fillId="0" borderId="0"/>
    <xf numFmtId="0" fontId="23" fillId="7" borderId="86" applyNumberFormat="0" applyAlignment="0" applyProtection="0"/>
    <xf numFmtId="0" fontId="28" fillId="0" borderId="0"/>
    <xf numFmtId="166" fontId="67" fillId="0" borderId="74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9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18" borderId="85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18" borderId="7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19" borderId="73" applyNumberFormat="0" applyAlignment="0" applyProtection="0"/>
    <xf numFmtId="0" fontId="9" fillId="0" borderId="0"/>
    <xf numFmtId="0" fontId="28" fillId="0" borderId="0"/>
    <xf numFmtId="0" fontId="6" fillId="0" borderId="0"/>
    <xf numFmtId="0" fontId="77" fillId="0" borderId="75">
      <alignment horizontal="left" vertical="center"/>
    </xf>
    <xf numFmtId="0" fontId="25" fillId="19" borderId="80" applyNumberFormat="0" applyAlignment="0" applyProtection="0"/>
    <xf numFmtId="0" fontId="24" fillId="19" borderId="72" applyNumberFormat="0" applyAlignment="0" applyProtection="0"/>
    <xf numFmtId="0" fontId="24" fillId="19" borderId="72" applyNumberFormat="0" applyAlignment="0" applyProtection="0"/>
    <xf numFmtId="0" fontId="23" fillId="7" borderId="72" applyNumberFormat="0" applyAlignment="0" applyProtection="0"/>
    <xf numFmtId="0" fontId="9" fillId="18" borderId="91" applyNumberFormat="0" applyFont="0" applyAlignment="0" applyProtection="0"/>
    <xf numFmtId="0" fontId="25" fillId="19" borderId="80" applyNumberFormat="0" applyAlignment="0" applyProtection="0"/>
    <xf numFmtId="10" fontId="59" fillId="31" borderId="76" applyNumberFormat="0" applyBorder="0" applyAlignment="0" applyProtection="0"/>
    <xf numFmtId="0" fontId="28" fillId="0" borderId="0"/>
    <xf numFmtId="0" fontId="6" fillId="0" borderId="0"/>
    <xf numFmtId="0" fontId="9" fillId="0" borderId="0"/>
    <xf numFmtId="0" fontId="6" fillId="0" borderId="0"/>
    <xf numFmtId="0" fontId="24" fillId="19" borderId="86" applyNumberFormat="0" applyAlignment="0" applyProtection="0"/>
    <xf numFmtId="166" fontId="67" fillId="0" borderId="101"/>
    <xf numFmtId="0" fontId="6" fillId="0" borderId="0"/>
    <xf numFmtId="0" fontId="6" fillId="0" borderId="0"/>
    <xf numFmtId="166" fontId="67" fillId="0" borderId="94"/>
    <xf numFmtId="0" fontId="6" fillId="0" borderId="0"/>
    <xf numFmtId="0" fontId="6" fillId="0" borderId="0"/>
    <xf numFmtId="0" fontId="24" fillId="19" borderId="92" applyNumberFormat="0" applyAlignment="0" applyProtection="0"/>
    <xf numFmtId="0" fontId="25" fillId="19" borderId="93" applyNumberFormat="0" applyAlignment="0" applyProtection="0"/>
    <xf numFmtId="0" fontId="23" fillId="7" borderId="79" applyNumberFormat="0" applyAlignment="0" applyProtection="0"/>
    <xf numFmtId="0" fontId="28" fillId="0" borderId="0"/>
    <xf numFmtId="0" fontId="28" fillId="0" borderId="0"/>
    <xf numFmtId="10" fontId="59" fillId="31" borderId="96" applyNumberFormat="0" applyBorder="0" applyAlignment="0" applyProtection="0"/>
    <xf numFmtId="0" fontId="77" fillId="0" borderId="102">
      <alignment horizontal="left" vertical="center"/>
    </xf>
    <xf numFmtId="166" fontId="67" fillId="0" borderId="101"/>
    <xf numFmtId="0" fontId="23" fillId="7" borderId="99" applyNumberFormat="0" applyAlignment="0" applyProtection="0"/>
    <xf numFmtId="10" fontId="59" fillId="31" borderId="103" applyNumberFormat="0" applyBorder="0" applyAlignment="0" applyProtection="0"/>
    <xf numFmtId="0" fontId="28" fillId="0" borderId="0"/>
    <xf numFmtId="0" fontId="12" fillId="0" borderId="77" applyNumberFormat="0" applyFill="0" applyAlignment="0" applyProtection="0"/>
    <xf numFmtId="0" fontId="24" fillId="19" borderId="92" applyNumberFormat="0" applyAlignment="0" applyProtection="0"/>
    <xf numFmtId="0" fontId="9" fillId="0" borderId="0"/>
    <xf numFmtId="0" fontId="25" fillId="19" borderId="73" applyNumberFormat="0" applyAlignment="0" applyProtection="0"/>
    <xf numFmtId="0" fontId="28" fillId="0" borderId="0"/>
    <xf numFmtId="0" fontId="12" fillId="0" borderId="84" applyNumberFormat="0" applyFill="0" applyAlignment="0" applyProtection="0"/>
    <xf numFmtId="0" fontId="12" fillId="0" borderId="90" applyNumberFormat="0" applyFill="0" applyAlignment="0" applyProtection="0"/>
    <xf numFmtId="0" fontId="23" fillId="7" borderId="79" applyNumberFormat="0" applyAlignment="0" applyProtection="0"/>
    <xf numFmtId="0" fontId="23" fillId="7" borderId="86" applyNumberFormat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8" fillId="0" borderId="0"/>
    <xf numFmtId="0" fontId="1" fillId="0" borderId="0"/>
    <xf numFmtId="0" fontId="23" fillId="7" borderId="110" applyNumberFormat="0" applyAlignment="0" applyProtection="0"/>
    <xf numFmtId="0" fontId="1" fillId="0" borderId="0"/>
    <xf numFmtId="0" fontId="1" fillId="0" borderId="0"/>
    <xf numFmtId="0" fontId="28" fillId="0" borderId="0"/>
    <xf numFmtId="0" fontId="28" fillId="0" borderId="0"/>
    <xf numFmtId="0" fontId="12" fillId="0" borderId="108" applyNumberFormat="0" applyFill="0" applyAlignment="0" applyProtection="0"/>
    <xf numFmtId="0" fontId="12" fillId="0" borderId="108" applyNumberFormat="0" applyFill="0" applyAlignment="0" applyProtection="0"/>
    <xf numFmtId="166" fontId="67" fillId="0" borderId="107"/>
    <xf numFmtId="43" fontId="5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25" fillId="19" borderId="111" applyNumberFormat="0" applyAlignment="0" applyProtection="0"/>
    <xf numFmtId="0" fontId="25" fillId="19" borderId="111" applyNumberFormat="0" applyAlignment="0" applyProtection="0"/>
    <xf numFmtId="0" fontId="24" fillId="19" borderId="110" applyNumberFormat="0" applyAlignment="0" applyProtection="0"/>
    <xf numFmtId="0" fontId="24" fillId="19" borderId="110" applyNumberFormat="0" applyAlignment="0" applyProtection="0"/>
    <xf numFmtId="0" fontId="1" fillId="0" borderId="0"/>
    <xf numFmtId="0" fontId="9" fillId="18" borderId="109" applyNumberFormat="0" applyFont="0" applyAlignment="0" applyProtection="0"/>
    <xf numFmtId="0" fontId="9" fillId="18" borderId="109" applyNumberFormat="0" applyFont="0" applyAlignment="0" applyProtection="0"/>
    <xf numFmtId="166" fontId="67" fillId="0" borderId="107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3" fillId="7" borderId="11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4">
    <xf numFmtId="0" fontId="0" fillId="0" borderId="0" xfId="0"/>
    <xf numFmtId="0" fontId="36" fillId="0" borderId="0" xfId="43"/>
    <xf numFmtId="0" fontId="37" fillId="0" borderId="10" xfId="44" applyFont="1" applyBorder="1" applyAlignment="1">
      <alignment horizontal="center" vertical="center"/>
    </xf>
    <xf numFmtId="0" fontId="38" fillId="0" borderId="11" xfId="44" applyFont="1" applyBorder="1" applyAlignment="1">
      <alignment horizontal="center" vertical="center"/>
    </xf>
    <xf numFmtId="0" fontId="38" fillId="0" borderId="12" xfId="44" applyFont="1" applyBorder="1" applyAlignment="1">
      <alignment horizontal="center" vertical="center"/>
    </xf>
    <xf numFmtId="0" fontId="38" fillId="0" borderId="13" xfId="44" applyFont="1" applyBorder="1" applyAlignment="1">
      <alignment horizontal="center" vertical="center"/>
    </xf>
    <xf numFmtId="0" fontId="38" fillId="0" borderId="14" xfId="44" applyFont="1" applyBorder="1" applyAlignment="1">
      <alignment horizontal="center"/>
    </xf>
    <xf numFmtId="0" fontId="38" fillId="0" borderId="15" xfId="44" applyFont="1" applyBorder="1" applyAlignment="1">
      <alignment horizontal="center"/>
    </xf>
    <xf numFmtId="0" fontId="38" fillId="0" borderId="16" xfId="44" applyFont="1" applyBorder="1" applyAlignment="1">
      <alignment horizontal="center"/>
    </xf>
    <xf numFmtId="0" fontId="38" fillId="0" borderId="17" xfId="44" applyFont="1" applyBorder="1" applyAlignment="1">
      <alignment horizontal="center" vertical="center"/>
    </xf>
    <xf numFmtId="0" fontId="38" fillId="0" borderId="18" xfId="44" applyFont="1" applyBorder="1" applyAlignment="1">
      <alignment horizontal="center" vertical="center"/>
    </xf>
    <xf numFmtId="0" fontId="38" fillId="0" borderId="19" xfId="44" applyFont="1" applyBorder="1" applyAlignment="1">
      <alignment horizontal="center" vertical="center"/>
    </xf>
    <xf numFmtId="0" fontId="38" fillId="0" borderId="20" xfId="44" applyFont="1" applyBorder="1" applyAlignment="1">
      <alignment horizontal="center" vertical="center"/>
    </xf>
    <xf numFmtId="0" fontId="38" fillId="0" borderId="21" xfId="44" applyFont="1" applyBorder="1" applyAlignment="1">
      <alignment horizontal="center" vertical="center"/>
    </xf>
    <xf numFmtId="0" fontId="38" fillId="0" borderId="22" xfId="44" applyFont="1" applyBorder="1" applyAlignment="1">
      <alignment horizontal="center"/>
    </xf>
    <xf numFmtId="0" fontId="38" fillId="0" borderId="20" xfId="44" applyFont="1" applyBorder="1" applyAlignment="1">
      <alignment horizontal="center"/>
    </xf>
    <xf numFmtId="44" fontId="36" fillId="0" borderId="23" xfId="27" applyFont="1" applyBorder="1" applyAlignment="1">
      <alignment horizontal="center"/>
    </xf>
    <xf numFmtId="44" fontId="36" fillId="0" borderId="24" xfId="27" applyFont="1" applyBorder="1"/>
    <xf numFmtId="0" fontId="39" fillId="0" borderId="25" xfId="43" applyFont="1" applyBorder="1"/>
    <xf numFmtId="44" fontId="36" fillId="0" borderId="25" xfId="27" applyFont="1" applyBorder="1"/>
    <xf numFmtId="0" fontId="39" fillId="0" borderId="25" xfId="43" applyFont="1" applyFill="1" applyBorder="1"/>
    <xf numFmtId="44" fontId="36" fillId="0" borderId="25" xfId="27" applyFont="1" applyFill="1" applyBorder="1"/>
    <xf numFmtId="0" fontId="39" fillId="0" borderId="26" xfId="43" applyFont="1" applyBorder="1"/>
    <xf numFmtId="44" fontId="37" fillId="0" borderId="25" xfId="27" applyNumberFormat="1" applyFont="1" applyBorder="1"/>
    <xf numFmtId="44" fontId="40" fillId="0" borderId="25" xfId="43" applyNumberFormat="1" applyFont="1" applyBorder="1"/>
    <xf numFmtId="44" fontId="40" fillId="0" borderId="27" xfId="27" applyFont="1" applyBorder="1"/>
    <xf numFmtId="0" fontId="39" fillId="0" borderId="26" xfId="43" applyFont="1" applyFill="1" applyBorder="1"/>
    <xf numFmtId="0" fontId="41" fillId="25" borderId="28" xfId="44" applyFont="1" applyFill="1" applyBorder="1" applyAlignment="1">
      <alignment horizontal="left" indent="1"/>
    </xf>
    <xf numFmtId="0" fontId="39" fillId="25" borderId="29" xfId="44" applyFont="1" applyFill="1" applyBorder="1"/>
    <xf numFmtId="0" fontId="39" fillId="25" borderId="29" xfId="44" applyFont="1" applyFill="1" applyBorder="1" applyAlignment="1">
      <alignment horizontal="center"/>
    </xf>
    <xf numFmtId="0" fontId="39" fillId="25" borderId="30" xfId="44" applyFont="1" applyFill="1" applyBorder="1" applyAlignment="1">
      <alignment horizontal="center"/>
    </xf>
    <xf numFmtId="0" fontId="39" fillId="25" borderId="31" xfId="44" applyFont="1" applyFill="1" applyBorder="1" applyAlignment="1">
      <alignment horizontal="center"/>
    </xf>
    <xf numFmtId="44" fontId="36" fillId="25" borderId="32" xfId="27" applyFont="1" applyFill="1" applyBorder="1" applyAlignment="1">
      <alignment horizontal="center"/>
    </xf>
    <xf numFmtId="0" fontId="36" fillId="26" borderId="34" xfId="43" applyFill="1" applyBorder="1"/>
    <xf numFmtId="0" fontId="36" fillId="26" borderId="35" xfId="43" applyFill="1" applyBorder="1"/>
    <xf numFmtId="44" fontId="36" fillId="26" borderId="33" xfId="27" applyFont="1" applyFill="1" applyBorder="1"/>
    <xf numFmtId="44" fontId="36" fillId="26" borderId="34" xfId="43" applyNumberFormat="1" applyFill="1" applyBorder="1" applyAlignment="1">
      <alignment horizontal="center"/>
    </xf>
    <xf numFmtId="44" fontId="39" fillId="26" borderId="34" xfId="27" applyNumberFormat="1" applyFont="1" applyFill="1" applyBorder="1"/>
    <xf numFmtId="44" fontId="36" fillId="26" borderId="34" xfId="43" applyNumberFormat="1" applyFill="1" applyBorder="1"/>
    <xf numFmtId="44" fontId="36" fillId="26" borderId="36" xfId="27" applyFont="1" applyFill="1" applyBorder="1"/>
    <xf numFmtId="44" fontId="42" fillId="0" borderId="25" xfId="27" applyNumberFormat="1" applyFont="1" applyBorder="1"/>
    <xf numFmtId="44" fontId="42" fillId="0" borderId="25" xfId="43" applyNumberFormat="1" applyFont="1" applyBorder="1"/>
    <xf numFmtId="44" fontId="42" fillId="0" borderId="27" xfId="27" applyFont="1" applyBorder="1"/>
    <xf numFmtId="0" fontId="37" fillId="26" borderId="34" xfId="43" applyFont="1" applyFill="1" applyBorder="1"/>
    <xf numFmtId="0" fontId="43" fillId="0" borderId="37" xfId="43" applyFont="1" applyFill="1" applyBorder="1" applyAlignment="1">
      <alignment horizontal="left"/>
    </xf>
    <xf numFmtId="0" fontId="43" fillId="0" borderId="38" xfId="43" applyFont="1" applyFill="1" applyBorder="1" applyAlignment="1">
      <alignment horizontal="left"/>
    </xf>
    <xf numFmtId="44" fontId="44" fillId="0" borderId="39" xfId="43" applyNumberFormat="1" applyFont="1" applyBorder="1"/>
    <xf numFmtId="44" fontId="44" fillId="0" borderId="40" xfId="43" applyNumberFormat="1" applyFont="1" applyBorder="1"/>
    <xf numFmtId="44" fontId="40" fillId="0" borderId="41" xfId="27" applyFont="1" applyFill="1" applyBorder="1"/>
    <xf numFmtId="0" fontId="36" fillId="27" borderId="42" xfId="43" applyFill="1" applyBorder="1" applyAlignment="1">
      <alignment horizontal="center" vertical="center"/>
    </xf>
    <xf numFmtId="0" fontId="37" fillId="27" borderId="43" xfId="43" applyFont="1" applyFill="1" applyBorder="1" applyAlignment="1">
      <alignment wrapText="1"/>
    </xf>
    <xf numFmtId="44" fontId="36" fillId="27" borderId="42" xfId="27" applyFont="1" applyFill="1" applyBorder="1"/>
    <xf numFmtId="44" fontId="36" fillId="27" borderId="43" xfId="27" applyFont="1" applyFill="1" applyBorder="1"/>
    <xf numFmtId="0" fontId="36" fillId="0" borderId="0" xfId="43" applyFill="1" applyBorder="1"/>
    <xf numFmtId="0" fontId="36" fillId="0" borderId="24" xfId="43" applyBorder="1" applyAlignment="1">
      <alignment horizontal="center" vertical="center"/>
    </xf>
    <xf numFmtId="0" fontId="39" fillId="0" borderId="25" xfId="43" applyFont="1" applyFill="1" applyBorder="1" applyAlignment="1">
      <alignment wrapText="1"/>
    </xf>
    <xf numFmtId="44" fontId="37" fillId="0" borderId="25" xfId="43" applyNumberFormat="1" applyFont="1" applyBorder="1"/>
    <xf numFmtId="44" fontId="37" fillId="0" borderId="27" xfId="27" applyFont="1" applyBorder="1"/>
    <xf numFmtId="0" fontId="37" fillId="28" borderId="25" xfId="43" applyFont="1" applyFill="1" applyBorder="1" applyAlignment="1">
      <alignment wrapText="1"/>
    </xf>
    <xf numFmtId="0" fontId="36" fillId="28" borderId="25" xfId="43" applyFill="1" applyBorder="1"/>
    <xf numFmtId="0" fontId="36" fillId="28" borderId="26" xfId="43" applyFill="1" applyBorder="1"/>
    <xf numFmtId="44" fontId="36" fillId="28" borderId="24" xfId="27" applyFont="1" applyFill="1" applyBorder="1"/>
    <xf numFmtId="44" fontId="36" fillId="28" borderId="25" xfId="27" applyFont="1" applyFill="1" applyBorder="1"/>
    <xf numFmtId="44" fontId="39" fillId="28" borderId="25" xfId="27" applyNumberFormat="1" applyFont="1" applyFill="1" applyBorder="1"/>
    <xf numFmtId="44" fontId="36" fillId="28" borderId="25" xfId="43" applyNumberFormat="1" applyFill="1" applyBorder="1"/>
    <xf numFmtId="44" fontId="36" fillId="28" borderId="27" xfId="27" applyFont="1" applyFill="1" applyBorder="1"/>
    <xf numFmtId="0" fontId="37" fillId="29" borderId="25" xfId="43" applyFont="1" applyFill="1" applyBorder="1" applyAlignment="1">
      <alignment wrapText="1"/>
    </xf>
    <xf numFmtId="0" fontId="36" fillId="29" borderId="25" xfId="43" applyFill="1" applyBorder="1"/>
    <xf numFmtId="0" fontId="36" fillId="29" borderId="26" xfId="43" applyFill="1" applyBorder="1"/>
    <xf numFmtId="44" fontId="36" fillId="29" borderId="24" xfId="27" applyFont="1" applyFill="1" applyBorder="1"/>
    <xf numFmtId="44" fontId="36" fillId="29" borderId="25" xfId="27" applyFont="1" applyFill="1" applyBorder="1"/>
    <xf numFmtId="44" fontId="39" fillId="29" borderId="25" xfId="27" applyNumberFormat="1" applyFont="1" applyFill="1" applyBorder="1"/>
    <xf numFmtId="44" fontId="36" fillId="29" borderId="25" xfId="43" applyNumberFormat="1" applyFill="1" applyBorder="1"/>
    <xf numFmtId="44" fontId="36" fillId="29" borderId="27" xfId="27" applyFont="1" applyFill="1" applyBorder="1"/>
    <xf numFmtId="0" fontId="37" fillId="30" borderId="25" xfId="43" applyFont="1" applyFill="1" applyBorder="1" applyAlignment="1">
      <alignment wrapText="1"/>
    </xf>
    <xf numFmtId="0" fontId="36" fillId="30" borderId="25" xfId="43" applyFill="1" applyBorder="1"/>
    <xf numFmtId="0" fontId="36" fillId="30" borderId="26" xfId="43" applyFill="1" applyBorder="1"/>
    <xf numFmtId="44" fontId="36" fillId="30" borderId="24" xfId="27" applyFont="1" applyFill="1" applyBorder="1"/>
    <xf numFmtId="44" fontId="36" fillId="30" borderId="25" xfId="27" applyFont="1" applyFill="1" applyBorder="1"/>
    <xf numFmtId="44" fontId="39" fillId="30" borderId="25" xfId="27" applyNumberFormat="1" applyFont="1" applyFill="1" applyBorder="1"/>
    <xf numFmtId="44" fontId="36" fillId="30" borderId="25" xfId="43" applyNumberFormat="1" applyFill="1" applyBorder="1"/>
    <xf numFmtId="44" fontId="36" fillId="30" borderId="27" xfId="27" applyFont="1" applyFill="1" applyBorder="1"/>
    <xf numFmtId="0" fontId="36" fillId="0" borderId="44" xfId="43" applyBorder="1" applyAlignment="1">
      <alignment horizontal="center" vertical="center"/>
    </xf>
    <xf numFmtId="0" fontId="39" fillId="0" borderId="45" xfId="43" applyFont="1" applyBorder="1"/>
    <xf numFmtId="0" fontId="39" fillId="0" borderId="46" xfId="43" applyFont="1" applyBorder="1"/>
    <xf numFmtId="44" fontId="36" fillId="0" borderId="44" xfId="27" applyFont="1" applyBorder="1"/>
    <xf numFmtId="44" fontId="36" fillId="0" borderId="45" xfId="27" applyFont="1" applyBorder="1"/>
    <xf numFmtId="44" fontId="37" fillId="0" borderId="45" xfId="27" applyNumberFormat="1" applyFont="1" applyBorder="1"/>
    <xf numFmtId="44" fontId="40" fillId="0" borderId="45" xfId="43" applyNumberFormat="1" applyFont="1" applyBorder="1"/>
    <xf numFmtId="44" fontId="40" fillId="0" borderId="47" xfId="27" applyFont="1" applyBorder="1"/>
    <xf numFmtId="0" fontId="39" fillId="27" borderId="43" xfId="43" applyFont="1" applyFill="1" applyBorder="1"/>
    <xf numFmtId="0" fontId="39" fillId="27" borderId="48" xfId="43" applyFont="1" applyFill="1" applyBorder="1"/>
    <xf numFmtId="44" fontId="37" fillId="27" borderId="43" xfId="27" applyNumberFormat="1" applyFont="1" applyFill="1" applyBorder="1"/>
    <xf numFmtId="44" fontId="37" fillId="27" borderId="49" xfId="27" applyFont="1" applyFill="1" applyBorder="1"/>
    <xf numFmtId="0" fontId="36" fillId="0" borderId="50" xfId="43" applyBorder="1"/>
    <xf numFmtId="0" fontId="43" fillId="0" borderId="51" xfId="43" applyFont="1" applyFill="1" applyBorder="1"/>
    <xf numFmtId="0" fontId="43" fillId="0" borderId="0" xfId="43" applyFont="1" applyFill="1" applyBorder="1"/>
    <xf numFmtId="167" fontId="43" fillId="0" borderId="0" xfId="43" applyNumberFormat="1" applyFont="1" applyFill="1" applyBorder="1"/>
    <xf numFmtId="167" fontId="43" fillId="0" borderId="52" xfId="43" applyNumberFormat="1" applyFont="1" applyFill="1" applyBorder="1"/>
    <xf numFmtId="0" fontId="43" fillId="0" borderId="51" xfId="43" applyFont="1" applyBorder="1"/>
    <xf numFmtId="0" fontId="43" fillId="0" borderId="0" xfId="43" applyFont="1" applyBorder="1"/>
    <xf numFmtId="167" fontId="43" fillId="0" borderId="0" xfId="43" applyNumberFormat="1" applyFont="1" applyBorder="1"/>
    <xf numFmtId="167" fontId="43" fillId="0" borderId="52" xfId="43" applyNumberFormat="1" applyFont="1" applyBorder="1"/>
    <xf numFmtId="0" fontId="36" fillId="0" borderId="0" xfId="43" applyFont="1" applyBorder="1"/>
    <xf numFmtId="0" fontId="36" fillId="0" borderId="54" xfId="43" applyBorder="1"/>
    <xf numFmtId="0" fontId="36" fillId="0" borderId="11" xfId="43" applyBorder="1"/>
    <xf numFmtId="0" fontId="36" fillId="0" borderId="55" xfId="43" applyBorder="1"/>
    <xf numFmtId="0" fontId="36" fillId="0" borderId="51" xfId="43" applyBorder="1"/>
    <xf numFmtId="0" fontId="36" fillId="0" borderId="0" xfId="43" applyBorder="1"/>
    <xf numFmtId="0" fontId="36" fillId="0" borderId="52" xfId="43" applyBorder="1"/>
    <xf numFmtId="0" fontId="46" fillId="0" borderId="0" xfId="43" applyFont="1" applyBorder="1"/>
    <xf numFmtId="0" fontId="43" fillId="0" borderId="52" xfId="43" applyFont="1" applyBorder="1"/>
    <xf numFmtId="0" fontId="36" fillId="0" borderId="56" xfId="43" applyBorder="1"/>
    <xf numFmtId="0" fontId="46" fillId="0" borderId="18" xfId="43" applyFont="1" applyBorder="1"/>
    <xf numFmtId="0" fontId="36" fillId="0" borderId="18" xfId="43" applyBorder="1"/>
    <xf numFmtId="0" fontId="36" fillId="0" borderId="57" xfId="43" applyBorder="1"/>
    <xf numFmtId="44" fontId="43" fillId="0" borderId="0" xfId="43" applyNumberFormat="1" applyFont="1" applyFill="1" applyBorder="1"/>
    <xf numFmtId="49" fontId="36" fillId="0" borderId="52" xfId="43" applyNumberFormat="1" applyBorder="1" applyAlignment="1">
      <alignment horizontal="left" indent="1"/>
    </xf>
    <xf numFmtId="0" fontId="48" fillId="0" borderId="0" xfId="43" applyFont="1"/>
    <xf numFmtId="167" fontId="36" fillId="0" borderId="0" xfId="43" applyNumberFormat="1" applyFont="1" applyFill="1" applyBorder="1"/>
    <xf numFmtId="167" fontId="49" fillId="0" borderId="0" xfId="43" applyNumberFormat="1" applyFont="1" applyBorder="1"/>
    <xf numFmtId="0" fontId="36" fillId="0" borderId="0" xfId="43" applyFont="1" applyFill="1" applyBorder="1" applyAlignment="1">
      <alignment wrapText="1"/>
    </xf>
    <xf numFmtId="0" fontId="36" fillId="0" borderId="0" xfId="43" applyFont="1" applyAlignment="1">
      <alignment horizontal="left"/>
    </xf>
    <xf numFmtId="0" fontId="50" fillId="0" borderId="0" xfId="43" applyFont="1" applyBorder="1"/>
    <xf numFmtId="0" fontId="36" fillId="0" borderId="51" xfId="43" applyFont="1" applyBorder="1"/>
    <xf numFmtId="167" fontId="36" fillId="0" borderId="0" xfId="43" applyNumberFormat="1" applyFont="1" applyBorder="1"/>
    <xf numFmtId="166" fontId="39" fillId="0" borderId="0" xfId="43" applyNumberFormat="1" applyFont="1" applyBorder="1"/>
    <xf numFmtId="0" fontId="43" fillId="0" borderId="0" xfId="43" applyFont="1"/>
    <xf numFmtId="166" fontId="43" fillId="0" borderId="0" xfId="43" applyNumberFormat="1" applyFont="1" applyBorder="1"/>
    <xf numFmtId="0" fontId="36" fillId="0" borderId="11" xfId="43" applyFill="1" applyBorder="1"/>
    <xf numFmtId="166" fontId="43" fillId="0" borderId="0" xfId="43" applyNumberFormat="1" applyFont="1" applyFill="1" applyBorder="1"/>
    <xf numFmtId="0" fontId="51" fillId="0" borderId="0" xfId="43" applyFont="1" applyFill="1" applyBorder="1"/>
    <xf numFmtId="0" fontId="36" fillId="0" borderId="0" xfId="43" applyFill="1"/>
    <xf numFmtId="0" fontId="48" fillId="0" borderId="0" xfId="43" applyFont="1" applyFill="1"/>
    <xf numFmtId="0" fontId="36" fillId="0" borderId="25" xfId="43" applyFill="1" applyBorder="1"/>
    <xf numFmtId="0" fontId="36" fillId="0" borderId="26" xfId="43" applyFill="1" applyBorder="1"/>
    <xf numFmtId="0" fontId="36" fillId="0" borderId="0" xfId="43"/>
    <xf numFmtId="44" fontId="36" fillId="0" borderId="24" xfId="27" applyFont="1" applyBorder="1"/>
    <xf numFmtId="44" fontId="36" fillId="0" borderId="25" xfId="27" applyFont="1" applyBorder="1"/>
    <xf numFmtId="0" fontId="39" fillId="0" borderId="25" xfId="43" applyFont="1" applyFill="1" applyBorder="1"/>
    <xf numFmtId="44" fontId="39" fillId="0" borderId="25" xfId="27" applyNumberFormat="1" applyFont="1" applyFill="1" applyBorder="1"/>
    <xf numFmtId="0" fontId="39" fillId="0" borderId="26" xfId="43" applyFont="1" applyFill="1" applyBorder="1"/>
    <xf numFmtId="44" fontId="36" fillId="0" borderId="24" xfId="27" applyFont="1" applyFill="1" applyBorder="1"/>
    <xf numFmtId="0" fontId="39" fillId="0" borderId="25" xfId="43" applyFont="1" applyFill="1" applyBorder="1" applyAlignment="1">
      <alignment wrapText="1"/>
    </xf>
    <xf numFmtId="0" fontId="48" fillId="0" borderId="0" xfId="43" applyFont="1"/>
    <xf numFmtId="44" fontId="39" fillId="0" borderId="24" xfId="27" applyFont="1" applyFill="1" applyBorder="1"/>
    <xf numFmtId="0" fontId="36" fillId="0" borderId="0" xfId="43" applyFont="1"/>
    <xf numFmtId="44" fontId="39" fillId="0" borderId="25" xfId="43" applyNumberFormat="1" applyFont="1" applyFill="1" applyBorder="1"/>
    <xf numFmtId="44" fontId="39" fillId="0" borderId="27" xfId="27" applyFont="1" applyBorder="1"/>
    <xf numFmtId="0" fontId="37" fillId="0" borderId="61" xfId="43" applyFont="1" applyFill="1" applyBorder="1"/>
    <xf numFmtId="44" fontId="36" fillId="0" borderId="60" xfId="27" applyFont="1" applyFill="1" applyBorder="1"/>
    <xf numFmtId="44" fontId="36" fillId="0" borderId="61" xfId="43" applyNumberFormat="1" applyFill="1" applyBorder="1" applyAlignment="1">
      <alignment horizontal="center"/>
    </xf>
    <xf numFmtId="44" fontId="39" fillId="0" borderId="61" xfId="27" applyNumberFormat="1" applyFont="1" applyFill="1" applyBorder="1"/>
    <xf numFmtId="44" fontId="36" fillId="0" borderId="61" xfId="43" applyNumberFormat="1" applyFill="1" applyBorder="1"/>
    <xf numFmtId="44" fontId="36" fillId="0" borderId="63" xfId="27" applyFont="1" applyFill="1" applyBorder="1"/>
    <xf numFmtId="49" fontId="36" fillId="0" borderId="24" xfId="43" applyNumberFormat="1" applyFont="1" applyBorder="1" applyAlignment="1">
      <alignment horizontal="center" vertical="center"/>
    </xf>
    <xf numFmtId="0" fontId="36" fillId="0" borderId="61" xfId="43" applyFont="1" applyFill="1" applyBorder="1"/>
    <xf numFmtId="0" fontId="36" fillId="0" borderId="62" xfId="43" applyFont="1" applyFill="1" applyBorder="1"/>
    <xf numFmtId="44" fontId="36" fillId="0" borderId="61" xfId="43" applyNumberFormat="1" applyFont="1" applyFill="1" applyBorder="1" applyAlignment="1">
      <alignment horizontal="center"/>
    </xf>
    <xf numFmtId="0" fontId="39" fillId="0" borderId="61" xfId="43" applyFont="1" applyFill="1" applyBorder="1"/>
    <xf numFmtId="0" fontId="41" fillId="0" borderId="61" xfId="43" applyFont="1" applyFill="1" applyBorder="1"/>
    <xf numFmtId="49" fontId="36" fillId="0" borderId="24" xfId="43" applyNumberFormat="1" applyFont="1" applyFill="1" applyBorder="1" applyAlignment="1">
      <alignment horizontal="center" vertical="center"/>
    </xf>
    <xf numFmtId="0" fontId="39" fillId="0" borderId="62" xfId="43" applyFont="1" applyFill="1" applyBorder="1"/>
    <xf numFmtId="0" fontId="39" fillId="0" borderId="60" xfId="43" applyFont="1" applyFill="1" applyBorder="1" applyAlignment="1">
      <alignment horizontal="center" vertical="center"/>
    </xf>
    <xf numFmtId="0" fontId="43" fillId="37" borderId="24" xfId="43" applyFont="1" applyFill="1" applyBorder="1" applyAlignment="1">
      <alignment horizontal="center" vertical="center"/>
    </xf>
    <xf numFmtId="0" fontId="36" fillId="37" borderId="26" xfId="43" applyFill="1" applyBorder="1"/>
    <xf numFmtId="44" fontId="36" fillId="37" borderId="25" xfId="27" applyFont="1" applyFill="1" applyBorder="1"/>
    <xf numFmtId="0" fontId="37" fillId="37" borderId="25" xfId="43" applyFont="1" applyFill="1" applyBorder="1" applyAlignment="1">
      <alignment wrapText="1"/>
    </xf>
    <xf numFmtId="0" fontId="36" fillId="37" borderId="25" xfId="43" applyFill="1" applyBorder="1"/>
    <xf numFmtId="44" fontId="36" fillId="37" borderId="24" xfId="27" applyFont="1" applyFill="1" applyBorder="1"/>
    <xf numFmtId="44" fontId="39" fillId="37" borderId="25" xfId="27" applyNumberFormat="1" applyFont="1" applyFill="1" applyBorder="1"/>
    <xf numFmtId="44" fontId="36" fillId="37" borderId="25" xfId="43" applyNumberFormat="1" applyFill="1" applyBorder="1"/>
    <xf numFmtId="44" fontId="36" fillId="37" borderId="27" xfId="27" applyFont="1" applyFill="1" applyBorder="1"/>
    <xf numFmtId="0" fontId="36" fillId="38" borderId="25" xfId="43" applyFill="1" applyBorder="1"/>
    <xf numFmtId="0" fontId="36" fillId="38" borderId="26" xfId="43" applyFill="1" applyBorder="1"/>
    <xf numFmtId="44" fontId="36" fillId="38" borderId="24" xfId="27" applyFont="1" applyFill="1" applyBorder="1"/>
    <xf numFmtId="44" fontId="36" fillId="38" borderId="25" xfId="27" applyFont="1" applyFill="1" applyBorder="1"/>
    <xf numFmtId="44" fontId="39" fillId="38" borderId="25" xfId="27" applyNumberFormat="1" applyFont="1" applyFill="1" applyBorder="1"/>
    <xf numFmtId="44" fontId="36" fillId="38" borderId="25" xfId="43" applyNumberFormat="1" applyFill="1" applyBorder="1"/>
    <xf numFmtId="44" fontId="36" fillId="38" borderId="27" xfId="27" applyFont="1" applyFill="1" applyBorder="1"/>
    <xf numFmtId="44" fontId="39" fillId="39" borderId="25" xfId="27" applyNumberFormat="1" applyFont="1" applyFill="1" applyBorder="1"/>
    <xf numFmtId="0" fontId="39" fillId="39" borderId="25" xfId="43" applyFont="1" applyFill="1" applyBorder="1"/>
    <xf numFmtId="44" fontId="37" fillId="39" borderId="25" xfId="27" applyNumberFormat="1" applyFont="1" applyFill="1" applyBorder="1"/>
    <xf numFmtId="44" fontId="37" fillId="39" borderId="25" xfId="43" applyNumberFormat="1" applyFont="1" applyFill="1" applyBorder="1"/>
    <xf numFmtId="44" fontId="37" fillId="39" borderId="27" xfId="27" applyFont="1" applyFill="1" applyBorder="1"/>
    <xf numFmtId="44" fontId="36" fillId="39" borderId="63" xfId="27" applyFont="1" applyFill="1" applyBorder="1"/>
    <xf numFmtId="44" fontId="40" fillId="39" borderId="25" xfId="43" applyNumberFormat="1" applyFont="1" applyFill="1" applyBorder="1"/>
    <xf numFmtId="44" fontId="40" fillId="39" borderId="27" xfId="27" applyFont="1" applyFill="1" applyBorder="1"/>
    <xf numFmtId="44" fontId="39" fillId="0" borderId="27" xfId="27" applyFont="1" applyFill="1" applyBorder="1"/>
    <xf numFmtId="0" fontId="43" fillId="38" borderId="24" xfId="43" applyFont="1" applyFill="1" applyBorder="1" applyAlignment="1">
      <alignment horizontal="center" vertical="center"/>
    </xf>
    <xf numFmtId="0" fontId="43" fillId="29" borderId="24" xfId="43" applyFont="1" applyFill="1" applyBorder="1" applyAlignment="1">
      <alignment horizontal="center" vertical="center"/>
    </xf>
    <xf numFmtId="0" fontId="43" fillId="28" borderId="24" xfId="43" applyFont="1" applyFill="1" applyBorder="1" applyAlignment="1">
      <alignment horizontal="center" vertical="center"/>
    </xf>
    <xf numFmtId="0" fontId="43" fillId="26" borderId="33" xfId="43" applyFont="1" applyFill="1" applyBorder="1" applyAlignment="1">
      <alignment horizontal="center" vertical="center"/>
    </xf>
    <xf numFmtId="0" fontId="39" fillId="0" borderId="61" xfId="43" applyFont="1" applyBorder="1"/>
    <xf numFmtId="0" fontId="39" fillId="0" borderId="61" xfId="43" applyFont="1" applyFill="1" applyBorder="1" applyAlignment="1">
      <alignment wrapText="1"/>
    </xf>
    <xf numFmtId="0" fontId="39" fillId="0" borderId="25" xfId="43" applyFont="1" applyBorder="1" applyAlignment="1">
      <alignment wrapText="1"/>
    </xf>
    <xf numFmtId="44" fontId="39" fillId="39" borderId="25" xfId="43" applyNumberFormat="1" applyFont="1" applyFill="1" applyBorder="1"/>
    <xf numFmtId="0" fontId="39" fillId="39" borderId="26" xfId="43" applyFont="1" applyFill="1" applyBorder="1"/>
    <xf numFmtId="44" fontId="39" fillId="39" borderId="61" xfId="27" applyNumberFormat="1" applyFont="1" applyFill="1" applyBorder="1"/>
    <xf numFmtId="0" fontId="37" fillId="38" borderId="25" xfId="43" applyFont="1" applyFill="1" applyBorder="1" applyAlignment="1">
      <alignment wrapText="1"/>
    </xf>
    <xf numFmtId="0" fontId="43" fillId="30" borderId="24" xfId="43" applyFont="1" applyFill="1" applyBorder="1" applyAlignment="1">
      <alignment horizontal="center" vertical="center"/>
    </xf>
    <xf numFmtId="44" fontId="36" fillId="39" borderId="61" xfId="43" applyNumberFormat="1" applyFill="1" applyBorder="1"/>
    <xf numFmtId="49" fontId="8" fillId="0" borderId="24" xfId="43" applyNumberFormat="1" applyFont="1" applyBorder="1" applyAlignment="1">
      <alignment horizontal="center" vertical="center"/>
    </xf>
    <xf numFmtId="44" fontId="39" fillId="0" borderId="61" xfId="43" applyNumberFormat="1" applyFont="1" applyFill="1" applyBorder="1" applyAlignment="1">
      <alignment horizontal="center"/>
    </xf>
    <xf numFmtId="0" fontId="37" fillId="0" borderId="61" xfId="43" applyFont="1" applyBorder="1"/>
    <xf numFmtId="0" fontId="8" fillId="0" borderId="62" xfId="43" applyFont="1" applyFill="1" applyBorder="1"/>
    <xf numFmtId="0" fontId="8" fillId="0" borderId="61" xfId="43" applyFont="1" applyBorder="1"/>
    <xf numFmtId="0" fontId="8" fillId="0" borderId="62" xfId="43" applyFont="1" applyBorder="1"/>
    <xf numFmtId="0" fontId="36" fillId="0" borderId="0" xfId="43" applyAlignment="1">
      <alignment vertical="center"/>
    </xf>
    <xf numFmtId="0" fontId="36" fillId="0" borderId="0" xfId="43" applyFill="1" applyAlignment="1">
      <alignment vertical="center"/>
    </xf>
    <xf numFmtId="0" fontId="8" fillId="0" borderId="0" xfId="43" applyFont="1" applyFill="1" applyBorder="1" applyAlignment="1">
      <alignment wrapText="1"/>
    </xf>
    <xf numFmtId="9" fontId="43" fillId="0" borderId="0" xfId="489" applyFont="1" applyBorder="1"/>
    <xf numFmtId="0" fontId="44" fillId="0" borderId="0" xfId="43" applyFont="1" applyBorder="1" applyAlignment="1">
      <alignment wrapText="1"/>
    </xf>
    <xf numFmtId="0" fontId="44" fillId="0" borderId="0" xfId="43" applyFont="1" applyBorder="1"/>
    <xf numFmtId="167" fontId="44" fillId="0" borderId="0" xfId="43" applyNumberFormat="1" applyFont="1" applyBorder="1"/>
    <xf numFmtId="0" fontId="41" fillId="40" borderId="28" xfId="44" applyFont="1" applyFill="1" applyBorder="1" applyAlignment="1">
      <alignment horizontal="left" indent="1"/>
    </xf>
    <xf numFmtId="0" fontId="6" fillId="0" borderId="62" xfId="43" applyFont="1" applyFill="1" applyBorder="1"/>
    <xf numFmtId="0" fontId="39" fillId="40" borderId="31" xfId="44" applyFont="1" applyFill="1" applyBorder="1" applyAlignment="1">
      <alignment horizontal="center"/>
    </xf>
    <xf numFmtId="0" fontId="39" fillId="40" borderId="29" xfId="44" applyFont="1" applyFill="1" applyBorder="1"/>
    <xf numFmtId="44" fontId="36" fillId="40" borderId="32" xfId="27" applyFont="1" applyFill="1" applyBorder="1" applyAlignment="1">
      <alignment horizontal="center"/>
    </xf>
    <xf numFmtId="0" fontId="39" fillId="0" borderId="61" xfId="43" applyFont="1" applyBorder="1" applyAlignment="1">
      <alignment wrapText="1"/>
    </xf>
    <xf numFmtId="0" fontId="39" fillId="40" borderId="30" xfId="44" applyFont="1" applyFill="1" applyBorder="1" applyAlignment="1">
      <alignment horizontal="center"/>
    </xf>
    <xf numFmtId="0" fontId="39" fillId="40" borderId="29" xfId="44" applyFont="1" applyFill="1" applyBorder="1" applyAlignment="1">
      <alignment horizontal="center"/>
    </xf>
    <xf numFmtId="49" fontId="6" fillId="0" borderId="60" xfId="43" applyNumberFormat="1" applyFont="1" applyBorder="1" applyAlignment="1">
      <alignment horizontal="center" vertical="center"/>
    </xf>
    <xf numFmtId="0" fontId="6" fillId="0" borderId="61" xfId="501" applyFont="1" applyFill="1" applyBorder="1"/>
    <xf numFmtId="0" fontId="6" fillId="0" borderId="62" xfId="501" applyFont="1" applyFill="1" applyBorder="1"/>
    <xf numFmtId="0" fontId="37" fillId="0" borderId="61" xfId="501" applyFont="1" applyFill="1" applyBorder="1"/>
    <xf numFmtId="49" fontId="6" fillId="0" borderId="24" xfId="501" applyNumberFormat="1" applyFont="1" applyBorder="1" applyAlignment="1">
      <alignment horizontal="center" vertical="center"/>
    </xf>
    <xf numFmtId="0" fontId="6" fillId="0" borderId="61" xfId="501" applyFont="1" applyFill="1" applyBorder="1"/>
    <xf numFmtId="0" fontId="6" fillId="0" borderId="62" xfId="501" applyFont="1" applyFill="1" applyBorder="1"/>
    <xf numFmtId="0" fontId="39" fillId="0" borderId="61" xfId="501" applyFont="1" applyFill="1" applyBorder="1"/>
    <xf numFmtId="49" fontId="39" fillId="0" borderId="24" xfId="501" applyNumberFormat="1" applyFont="1" applyBorder="1" applyAlignment="1">
      <alignment horizontal="center" vertical="center"/>
    </xf>
    <xf numFmtId="0" fontId="37" fillId="0" borderId="61" xfId="501" applyFont="1" applyFill="1" applyBorder="1"/>
    <xf numFmtId="0" fontId="38" fillId="0" borderId="19" xfId="44" applyFont="1" applyBorder="1" applyAlignment="1">
      <alignment horizontal="center" vertical="center"/>
    </xf>
    <xf numFmtId="0" fontId="38" fillId="0" borderId="20" xfId="44" applyFont="1" applyBorder="1" applyAlignment="1">
      <alignment horizontal="center" vertical="center"/>
    </xf>
    <xf numFmtId="0" fontId="38" fillId="0" borderId="21" xfId="44" applyFont="1" applyBorder="1" applyAlignment="1">
      <alignment horizontal="center" vertical="center"/>
    </xf>
    <xf numFmtId="0" fontId="38" fillId="0" borderId="22" xfId="44" applyFont="1" applyBorder="1" applyAlignment="1">
      <alignment horizontal="center"/>
    </xf>
    <xf numFmtId="0" fontId="38" fillId="0" borderId="20" xfId="44" applyFont="1" applyBorder="1" applyAlignment="1">
      <alignment horizontal="center"/>
    </xf>
    <xf numFmtId="0" fontId="6" fillId="0" borderId="61" xfId="501" applyFont="1" applyFill="1" applyBorder="1"/>
    <xf numFmtId="0" fontId="6" fillId="0" borderId="62" xfId="501" applyFont="1" applyFill="1" applyBorder="1"/>
    <xf numFmtId="0" fontId="6" fillId="0" borderId="61" xfId="501" applyFont="1" applyFill="1" applyBorder="1"/>
    <xf numFmtId="0" fontId="6" fillId="0" borderId="62" xfId="501" applyFont="1" applyFill="1" applyBorder="1"/>
    <xf numFmtId="0" fontId="6" fillId="0" borderId="61" xfId="501" applyFont="1" applyFill="1" applyBorder="1"/>
    <xf numFmtId="0" fontId="6" fillId="0" borderId="62" xfId="501" applyFont="1" applyFill="1" applyBorder="1"/>
    <xf numFmtId="0" fontId="39" fillId="0" borderId="61" xfId="501" applyFont="1" applyFill="1" applyBorder="1"/>
    <xf numFmtId="0" fontId="37" fillId="0" borderId="10" xfId="44" applyFont="1" applyBorder="1" applyAlignment="1">
      <alignment horizontal="center" vertical="center"/>
    </xf>
    <xf numFmtId="0" fontId="38" fillId="0" borderId="11" xfId="44" applyFont="1" applyBorder="1" applyAlignment="1">
      <alignment horizontal="center" vertical="center"/>
    </xf>
    <xf numFmtId="0" fontId="38" fillId="0" borderId="12" xfId="44" applyFont="1" applyBorder="1" applyAlignment="1">
      <alignment horizontal="center" vertical="center"/>
    </xf>
    <xf numFmtId="0" fontId="38" fillId="0" borderId="13" xfId="44" applyFont="1" applyBorder="1" applyAlignment="1">
      <alignment horizontal="center" vertical="center"/>
    </xf>
    <xf numFmtId="0" fontId="38" fillId="0" borderId="14" xfId="44" applyFont="1" applyBorder="1" applyAlignment="1">
      <alignment horizontal="center"/>
    </xf>
    <xf numFmtId="0" fontId="38" fillId="0" borderId="15" xfId="44" applyFont="1" applyBorder="1" applyAlignment="1">
      <alignment horizontal="center"/>
    </xf>
    <xf numFmtId="0" fontId="38" fillId="0" borderId="16" xfId="44" applyFont="1" applyBorder="1" applyAlignment="1">
      <alignment horizontal="center"/>
    </xf>
    <xf numFmtId="0" fontId="38" fillId="0" borderId="17" xfId="44" applyFont="1" applyBorder="1" applyAlignment="1">
      <alignment horizontal="center" vertical="center"/>
    </xf>
    <xf numFmtId="0" fontId="38" fillId="0" borderId="18" xfId="44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0" fontId="33" fillId="0" borderId="0" xfId="0" applyFont="1" applyBorder="1" applyAlignment="1"/>
    <xf numFmtId="0" fontId="34" fillId="0" borderId="0" xfId="0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6" fillId="0" borderId="61" xfId="501" applyFont="1" applyFill="1" applyBorder="1"/>
    <xf numFmtId="0" fontId="6" fillId="0" borderId="62" xfId="501" applyFont="1" applyFill="1" applyBorder="1"/>
    <xf numFmtId="0" fontId="39" fillId="0" borderId="61" xfId="501" applyFont="1" applyFill="1" applyBorder="1"/>
    <xf numFmtId="0" fontId="39" fillId="0" borderId="62" xfId="501" applyFont="1" applyFill="1" applyBorder="1"/>
    <xf numFmtId="0" fontId="39" fillId="0" borderId="61" xfId="501" applyFont="1" applyFill="1" applyBorder="1" applyAlignment="1">
      <alignment wrapText="1"/>
    </xf>
    <xf numFmtId="0" fontId="36" fillId="0" borderId="52" xfId="43" applyBorder="1" applyAlignment="1">
      <alignment horizontal="left" indent="1"/>
    </xf>
    <xf numFmtId="0" fontId="41" fillId="25" borderId="51" xfId="44" applyFont="1" applyFill="1" applyBorder="1" applyAlignment="1">
      <alignment horizontal="left" indent="1"/>
    </xf>
    <xf numFmtId="0" fontId="39" fillId="25" borderId="0" xfId="44" applyFont="1" applyFill="1" applyBorder="1" applyAlignment="1">
      <alignment horizontal="center"/>
    </xf>
    <xf numFmtId="0" fontId="39" fillId="25" borderId="104" xfId="44" applyFont="1" applyFill="1" applyBorder="1" applyAlignment="1">
      <alignment horizontal="center"/>
    </xf>
    <xf numFmtId="0" fontId="39" fillId="25" borderId="65" xfId="44" applyFont="1" applyFill="1" applyBorder="1" applyAlignment="1">
      <alignment horizontal="center"/>
    </xf>
    <xf numFmtId="44" fontId="36" fillId="25" borderId="105" xfId="27" applyFont="1" applyFill="1" applyBorder="1" applyAlignment="1">
      <alignment horizontal="center"/>
    </xf>
    <xf numFmtId="0" fontId="41" fillId="25" borderId="0" xfId="44" applyFont="1" applyFill="1" applyBorder="1"/>
    <xf numFmtId="0" fontId="36" fillId="0" borderId="0" xfId="43" applyFont="1" applyFill="1" applyBorder="1"/>
    <xf numFmtId="0" fontId="43" fillId="0" borderId="29" xfId="43" applyFont="1" applyFill="1" applyBorder="1"/>
    <xf numFmtId="167" fontId="43" fillId="0" borderId="29" xfId="43" applyNumberFormat="1" applyFont="1" applyFill="1" applyBorder="1"/>
    <xf numFmtId="166" fontId="43" fillId="0" borderId="29" xfId="43" applyNumberFormat="1" applyFont="1" applyFill="1" applyBorder="1"/>
    <xf numFmtId="167" fontId="43" fillId="0" borderId="106" xfId="43" applyNumberFormat="1" applyFont="1" applyFill="1" applyBorder="1"/>
    <xf numFmtId="167" fontId="5" fillId="0" borderId="0" xfId="43" applyNumberFormat="1" applyFont="1" applyFill="1" applyBorder="1"/>
    <xf numFmtId="167" fontId="5" fillId="0" borderId="50" xfId="43" applyNumberFormat="1" applyFont="1" applyFill="1" applyBorder="1"/>
    <xf numFmtId="0" fontId="43" fillId="0" borderId="0" xfId="43" applyFont="1" applyFill="1" applyBorder="1" applyAlignment="1">
      <alignment wrapText="1"/>
    </xf>
    <xf numFmtId="0" fontId="41" fillId="40" borderId="51" xfId="44" applyFont="1" applyFill="1" applyBorder="1" applyAlignment="1">
      <alignment horizontal="left" indent="1"/>
    </xf>
    <xf numFmtId="0" fontId="39" fillId="40" borderId="0" xfId="44" applyFont="1" applyFill="1" applyBorder="1" applyAlignment="1">
      <alignment horizontal="center"/>
    </xf>
    <xf numFmtId="0" fontId="39" fillId="40" borderId="104" xfId="44" applyFont="1" applyFill="1" applyBorder="1" applyAlignment="1">
      <alignment horizontal="center"/>
    </xf>
    <xf numFmtId="0" fontId="39" fillId="40" borderId="65" xfId="44" applyFont="1" applyFill="1" applyBorder="1" applyAlignment="1">
      <alignment horizontal="center"/>
    </xf>
    <xf numFmtId="44" fontId="36" fillId="40" borderId="105" xfId="27" applyFont="1" applyFill="1" applyBorder="1" applyAlignment="1">
      <alignment horizontal="center"/>
    </xf>
    <xf numFmtId="0" fontId="41" fillId="40" borderId="0" xfId="44" applyFont="1" applyFill="1" applyBorder="1"/>
    <xf numFmtId="0" fontId="8" fillId="0" borderId="61" xfId="43" applyFont="1" applyFill="1" applyBorder="1"/>
    <xf numFmtId="0" fontId="4" fillId="0" borderId="0" xfId="43" applyFont="1" applyFill="1" applyBorder="1" applyAlignment="1">
      <alignment wrapText="1"/>
    </xf>
    <xf numFmtId="0" fontId="4" fillId="0" borderId="0" xfId="43" applyFont="1" applyFill="1" applyBorder="1"/>
    <xf numFmtId="44" fontId="4" fillId="0" borderId="0" xfId="43" applyNumberFormat="1" applyFont="1" applyFill="1" applyBorder="1"/>
    <xf numFmtId="167" fontId="4" fillId="0" borderId="0" xfId="43" applyNumberFormat="1" applyFont="1" applyFill="1" applyBorder="1"/>
    <xf numFmtId="0" fontId="36" fillId="0" borderId="51" xfId="43" applyBorder="1" applyAlignment="1">
      <alignment horizontal="center" vertical="center"/>
    </xf>
    <xf numFmtId="0" fontId="43" fillId="0" borderId="51" xfId="43" applyFont="1" applyBorder="1" applyAlignment="1">
      <alignment horizontal="center" vertical="center"/>
    </xf>
    <xf numFmtId="0" fontId="43" fillId="0" borderId="51" xfId="43" applyFont="1" applyFill="1" applyBorder="1" applyAlignment="1">
      <alignment horizontal="center" vertical="center"/>
    </xf>
    <xf numFmtId="0" fontId="36" fillId="0" borderId="51" xfId="43" applyFont="1" applyBorder="1" applyAlignment="1">
      <alignment horizontal="center" vertical="center"/>
    </xf>
    <xf numFmtId="167" fontId="4" fillId="0" borderId="0" xfId="43" applyNumberFormat="1" applyFont="1" applyBorder="1"/>
    <xf numFmtId="9" fontId="4" fillId="0" borderId="0" xfId="489" applyFont="1" applyBorder="1"/>
    <xf numFmtId="0" fontId="4" fillId="0" borderId="0" xfId="43" applyFont="1" applyBorder="1"/>
    <xf numFmtId="187" fontId="4" fillId="0" borderId="0" xfId="649" applyNumberFormat="1" applyFont="1" applyFill="1" applyBorder="1"/>
    <xf numFmtId="187" fontId="4" fillId="0" borderId="0" xfId="649" applyNumberFormat="1" applyFont="1" applyBorder="1"/>
    <xf numFmtId="187" fontId="44" fillId="0" borderId="0" xfId="649" applyNumberFormat="1" applyFont="1" applyBorder="1"/>
    <xf numFmtId="187" fontId="43" fillId="0" borderId="0" xfId="649" applyNumberFormat="1" applyFont="1" applyBorder="1"/>
    <xf numFmtId="0" fontId="111" fillId="41" borderId="0" xfId="43" applyFont="1" applyFill="1" applyBorder="1" applyAlignment="1">
      <alignment wrapText="1"/>
    </xf>
    <xf numFmtId="0" fontId="111" fillId="41" borderId="0" xfId="43" applyFont="1" applyFill="1" applyBorder="1"/>
    <xf numFmtId="44" fontId="111" fillId="41" borderId="0" xfId="43" applyNumberFormat="1" applyFont="1" applyFill="1" applyBorder="1"/>
    <xf numFmtId="167" fontId="111" fillId="41" borderId="0" xfId="43" applyNumberFormat="1" applyFont="1" applyFill="1" applyBorder="1"/>
    <xf numFmtId="187" fontId="111" fillId="41" borderId="0" xfId="649" applyNumberFormat="1" applyFont="1" applyFill="1" applyBorder="1"/>
    <xf numFmtId="49" fontId="4" fillId="0" borderId="24" xfId="43" applyNumberFormat="1" applyFont="1" applyBorder="1" applyAlignment="1">
      <alignment horizontal="center" vertical="center"/>
    </xf>
    <xf numFmtId="49" fontId="4" fillId="0" borderId="24" xfId="501" applyNumberFormat="1" applyFont="1" applyBorder="1" applyAlignment="1">
      <alignment horizontal="center" vertical="center"/>
    </xf>
    <xf numFmtId="0" fontId="4" fillId="0" borderId="24" xfId="43" applyFont="1" applyBorder="1" applyAlignment="1">
      <alignment horizontal="center" vertical="center"/>
    </xf>
    <xf numFmtId="0" fontId="44" fillId="0" borderId="0" xfId="43" applyFont="1" applyFill="1" applyBorder="1" applyAlignment="1">
      <alignment wrapText="1"/>
    </xf>
    <xf numFmtId="0" fontId="44" fillId="0" borderId="0" xfId="43" applyFont="1" applyFill="1" applyBorder="1"/>
    <xf numFmtId="167" fontId="44" fillId="0" borderId="0" xfId="43" applyNumberFormat="1" applyFont="1" applyFill="1" applyBorder="1"/>
    <xf numFmtId="187" fontId="44" fillId="0" borderId="0" xfId="649" applyNumberFormat="1" applyFont="1"/>
    <xf numFmtId="0" fontId="43" fillId="41" borderId="0" xfId="43" applyFont="1" applyFill="1" applyBorder="1" applyAlignment="1">
      <alignment wrapText="1"/>
    </xf>
    <xf numFmtId="0" fontId="43" fillId="41" borderId="0" xfId="43" applyFont="1" applyFill="1" applyBorder="1"/>
    <xf numFmtId="167" fontId="43" fillId="41" borderId="0" xfId="43" applyNumberFormat="1" applyFont="1" applyFill="1" applyBorder="1"/>
    <xf numFmtId="187" fontId="43" fillId="41" borderId="0" xfId="649" applyNumberFormat="1" applyFont="1" applyFill="1" applyBorder="1"/>
    <xf numFmtId="0" fontId="39" fillId="0" borderId="62" xfId="43" applyFont="1" applyBorder="1"/>
    <xf numFmtId="44" fontId="39" fillId="0" borderId="61" xfId="27" applyFont="1" applyFill="1" applyBorder="1"/>
    <xf numFmtId="44" fontId="36" fillId="0" borderId="61" xfId="43" applyNumberFormat="1" applyBorder="1"/>
    <xf numFmtId="44" fontId="3" fillId="0" borderId="63" xfId="27" applyFont="1" applyFill="1" applyBorder="1"/>
    <xf numFmtId="44" fontId="36" fillId="0" borderId="44" xfId="27" applyFont="1" applyFill="1" applyBorder="1"/>
    <xf numFmtId="44" fontId="36" fillId="0" borderId="45" xfId="27" applyFont="1" applyFill="1" applyBorder="1"/>
    <xf numFmtId="0" fontId="36" fillId="0" borderId="52" xfId="43" applyBorder="1" applyAlignment="1">
      <alignment horizontal="left" indent="1"/>
    </xf>
    <xf numFmtId="0" fontId="2" fillId="0" borderId="0" xfId="43" applyFont="1" applyBorder="1" applyAlignment="1">
      <alignment horizontal="left" indent="1"/>
    </xf>
    <xf numFmtId="49" fontId="2" fillId="0" borderId="0" xfId="43" applyNumberFormat="1" applyFont="1" applyBorder="1" applyAlignment="1">
      <alignment horizontal="left" indent="1"/>
    </xf>
    <xf numFmtId="0" fontId="2" fillId="0" borderId="0" xfId="43" applyFont="1" applyFill="1" applyBorder="1" applyAlignment="1">
      <alignment wrapText="1"/>
    </xf>
    <xf numFmtId="0" fontId="2" fillId="0" borderId="50" xfId="43" applyFont="1" applyFill="1" applyBorder="1" applyAlignment="1">
      <alignment wrapText="1"/>
    </xf>
    <xf numFmtId="49" fontId="2" fillId="0" borderId="24" xfId="43" applyNumberFormat="1" applyFont="1" applyBorder="1" applyAlignment="1">
      <alignment horizontal="center" vertical="center"/>
    </xf>
    <xf numFmtId="49" fontId="2" fillId="0" borderId="24" xfId="501" applyNumberFormat="1" applyFont="1" applyBorder="1" applyAlignment="1">
      <alignment horizontal="center" vertical="center"/>
    </xf>
    <xf numFmtId="49" fontId="2" fillId="0" borderId="24" xfId="501" applyNumberFormat="1" applyFont="1" applyFill="1" applyBorder="1" applyAlignment="1">
      <alignment horizontal="center" vertical="center"/>
    </xf>
    <xf numFmtId="49" fontId="1" fillId="0" borderId="24" xfId="43" applyNumberFormat="1" applyFont="1" applyBorder="1" applyAlignment="1">
      <alignment horizontal="center" vertical="center"/>
    </xf>
    <xf numFmtId="49" fontId="1" fillId="0" borderId="24" xfId="501" applyNumberFormat="1" applyFont="1" applyBorder="1" applyAlignment="1">
      <alignment horizontal="center" vertical="center"/>
    </xf>
    <xf numFmtId="0" fontId="1" fillId="0" borderId="62" xfId="43" applyFont="1" applyFill="1" applyBorder="1"/>
    <xf numFmtId="0" fontId="37" fillId="0" borderId="61" xfId="722" applyFont="1" applyFill="1" applyBorder="1"/>
    <xf numFmtId="0" fontId="39" fillId="0" borderId="61" xfId="722" applyFont="1" applyFill="1" applyBorder="1"/>
    <xf numFmtId="0" fontId="39" fillId="0" borderId="61" xfId="722" applyFont="1" applyFill="1" applyBorder="1" applyAlignment="1">
      <alignment wrapText="1"/>
    </xf>
    <xf numFmtId="0" fontId="1" fillId="0" borderId="0" xfId="501" applyFont="1" applyAlignment="1">
      <alignment horizontal="left" vertical="top" wrapText="1"/>
    </xf>
    <xf numFmtId="0" fontId="6" fillId="0" borderId="0" xfId="501" applyAlignment="1">
      <alignment horizontal="left" vertical="top"/>
    </xf>
    <xf numFmtId="0" fontId="36" fillId="0" borderId="0" xfId="43" applyAlignment="1">
      <alignment horizontal="center"/>
    </xf>
    <xf numFmtId="0" fontId="43" fillId="0" borderId="0" xfId="43" applyFont="1" applyBorder="1" applyAlignment="1">
      <alignment horizontal="left" wrapText="1" indent="1"/>
    </xf>
    <xf numFmtId="0" fontId="43" fillId="0" borderId="52" xfId="43" applyFont="1" applyBorder="1" applyAlignment="1">
      <alignment horizontal="left" indent="1"/>
    </xf>
    <xf numFmtId="0" fontId="43" fillId="0" borderId="0" xfId="43" applyFont="1" applyBorder="1" applyAlignment="1">
      <alignment horizontal="left" indent="1"/>
    </xf>
    <xf numFmtId="0" fontId="7" fillId="0" borderId="0" xfId="43" applyFont="1" applyBorder="1" applyAlignment="1">
      <alignment horizontal="left" indent="1"/>
    </xf>
    <xf numFmtId="0" fontId="36" fillId="0" borderId="52" xfId="43" applyBorder="1" applyAlignment="1">
      <alignment horizontal="left" indent="1"/>
    </xf>
    <xf numFmtId="0" fontId="36" fillId="0" borderId="0" xfId="43" applyBorder="1" applyAlignment="1">
      <alignment horizontal="left" indent="1"/>
    </xf>
    <xf numFmtId="0" fontId="43" fillId="0" borderId="28" xfId="43" applyFont="1" applyFill="1" applyBorder="1" applyAlignment="1">
      <alignment horizontal="left"/>
    </xf>
    <xf numFmtId="0" fontId="43" fillId="0" borderId="29" xfId="43" applyFont="1" applyFill="1" applyBorder="1" applyAlignment="1">
      <alignment horizontal="left"/>
    </xf>
    <xf numFmtId="0" fontId="38" fillId="0" borderId="15" xfId="44" applyFont="1" applyBorder="1" applyAlignment="1">
      <alignment horizontal="center" vertical="center"/>
    </xf>
    <xf numFmtId="0" fontId="38" fillId="0" borderId="14" xfId="44" applyFont="1" applyBorder="1" applyAlignment="1">
      <alignment horizontal="center" vertical="center"/>
    </xf>
    <xf numFmtId="0" fontId="43" fillId="0" borderId="58" xfId="43" applyFont="1" applyFill="1" applyBorder="1" applyAlignment="1">
      <alignment horizontal="left"/>
    </xf>
    <xf numFmtId="0" fontId="43" fillId="0" borderId="59" xfId="43" applyFont="1" applyFill="1" applyBorder="1" applyAlignment="1">
      <alignment horizontal="left"/>
    </xf>
    <xf numFmtId="0" fontId="6" fillId="0" borderId="0" xfId="501" applyAlignment="1">
      <alignment horizontal="left" vertical="top" wrapText="1"/>
    </xf>
    <xf numFmtId="44" fontId="36" fillId="42" borderId="60" xfId="27" applyFont="1" applyFill="1" applyBorder="1" applyProtection="1">
      <protection locked="0"/>
    </xf>
    <xf numFmtId="44" fontId="39" fillId="42" borderId="61" xfId="43" applyNumberFormat="1" applyFont="1" applyFill="1" applyBorder="1" applyAlignment="1" applyProtection="1">
      <alignment horizontal="center"/>
      <protection locked="0"/>
    </xf>
    <xf numFmtId="44" fontId="3" fillId="42" borderId="60" xfId="27" applyFont="1" applyFill="1" applyBorder="1" applyProtection="1">
      <protection locked="0"/>
    </xf>
    <xf numFmtId="44" fontId="36" fillId="42" borderId="61" xfId="43" applyNumberFormat="1" applyFont="1" applyFill="1" applyBorder="1" applyAlignment="1" applyProtection="1">
      <alignment horizontal="center"/>
      <protection locked="0"/>
    </xf>
    <xf numFmtId="44" fontId="39" fillId="42" borderId="60" xfId="664" applyFont="1" applyFill="1" applyBorder="1" applyProtection="1">
      <protection locked="0"/>
    </xf>
    <xf numFmtId="44" fontId="1" fillId="42" borderId="61" xfId="722" applyNumberFormat="1" applyFill="1" applyBorder="1" applyAlignment="1" applyProtection="1">
      <alignment horizontal="center"/>
      <protection locked="0"/>
    </xf>
    <xf numFmtId="44" fontId="39" fillId="42" borderId="61" xfId="722" applyNumberFormat="1" applyFont="1" applyFill="1" applyBorder="1" applyAlignment="1" applyProtection="1">
      <alignment horizontal="center"/>
      <protection locked="0"/>
    </xf>
    <xf numFmtId="44" fontId="1" fillId="42" borderId="60" xfId="664" applyFont="1" applyFill="1" applyBorder="1" applyProtection="1">
      <protection locked="0"/>
    </xf>
    <xf numFmtId="44" fontId="1" fillId="42" borderId="60" xfId="27" applyFont="1" applyFill="1" applyBorder="1" applyProtection="1">
      <protection locked="0"/>
    </xf>
    <xf numFmtId="44" fontId="36" fillId="42" borderId="24" xfId="27" applyFont="1" applyFill="1" applyBorder="1" applyProtection="1">
      <protection locked="0"/>
    </xf>
    <xf numFmtId="44" fontId="36" fillId="42" borderId="25" xfId="27" applyFont="1" applyFill="1" applyBorder="1" applyProtection="1">
      <protection locked="0"/>
    </xf>
  </cellXfs>
  <cellStyles count="723">
    <cellStyle name=" 1" xfId="93" xr:uid="{00000000-0005-0000-0000-000000000000}"/>
    <cellStyle name="_04_OP_Hala N1_6WX01-05_vod.hosp._080130" xfId="94" xr:uid="{00000000-0005-0000-0000-000001000000}"/>
    <cellStyle name="_04_SA_LV_6NS01_vod hosp _FOT_var.pro KROSS" xfId="95" xr:uid="{00000000-0005-0000-0000-000002000000}"/>
    <cellStyle name="_04_STMO_NS01_SO01-SO04_rozpocet_090313" xfId="96" xr:uid="{00000000-0005-0000-0000-000003000000}"/>
    <cellStyle name="_05_AGC_Bar_SO0708_WX01-02_080328" xfId="97" xr:uid="{00000000-0005-0000-0000-000004000000}"/>
    <cellStyle name="_05_ALU_6IK01_FOT_komunikace_071219" xfId="98" xr:uid="{00000000-0005-0000-0000-000005000000}"/>
    <cellStyle name="_05_ALU_6IU01_FOT_HTU_071219" xfId="99" xr:uid="{00000000-0005-0000-0000-000006000000}"/>
    <cellStyle name="_05_ALU_6SX01_FOT_výr monoblok_071218" xfId="100" xr:uid="{00000000-0005-0000-0000-000007000000}"/>
    <cellStyle name="_05_ALU_6SX02_FOT_071115_EN" xfId="101" xr:uid="{00000000-0005-0000-0000-000008000000}"/>
    <cellStyle name="_05_ALU_6WX01-05_FOT_WM_071127" xfId="102" xr:uid="{00000000-0005-0000-0000-000009000000}"/>
    <cellStyle name="_05_ALU_EW01_ext_22kV_071102" xfId="103" xr:uid="{00000000-0005-0000-0000-00000A000000}"/>
    <cellStyle name="_05_GVB_EW_01_TP7_061207" xfId="104" xr:uid="{00000000-0005-0000-0000-00000B000000}"/>
    <cellStyle name="_05_GVB_EW_01_TP7_061207_04_M13_SHZ_6ZX_SOUPIS VÝKONU_090514" xfId="105" xr:uid="{00000000-0005-0000-0000-00000C000000}"/>
    <cellStyle name="_05_GVB_EY_EV_01_TP7_061201" xfId="106" xr:uid="{00000000-0005-0000-0000-00000D000000}"/>
    <cellStyle name="_05_GVB_EY_EV_01_TP7_061201_04_M13_SHZ_6ZX_SOUPIS VÝKONU_090514" xfId="107" xr:uid="{00000000-0005-0000-0000-00000E000000}"/>
    <cellStyle name="_06_AGC_Bar_WX0102_BQ_oceneni_wat manag _080206" xfId="108" xr:uid="{00000000-0005-0000-0000-00000F000000}"/>
    <cellStyle name="_06_GCZ_BQ_SO_1145" xfId="109" xr:uid="{00000000-0005-0000-0000-000010000000}"/>
    <cellStyle name="_06_GCZ_BQ_SO_1241_Hruba" xfId="110" xr:uid="{00000000-0005-0000-0000-000011000000}"/>
    <cellStyle name="_06_GCZ_BQ_SO_1242+1710_Hruba" xfId="111" xr:uid="{00000000-0005-0000-0000-000012000000}"/>
    <cellStyle name="_06_GCZ_BQ_SO_1510_Hruba" xfId="112" xr:uid="{00000000-0005-0000-0000-000013000000}"/>
    <cellStyle name="_06_GCZ_BQ_SO_1810_Hruba" xfId="113" xr:uid="{00000000-0005-0000-0000-000014000000}"/>
    <cellStyle name="_06_GCZ_BQ_SO_WX_061120" xfId="114" xr:uid="{00000000-0005-0000-0000-000015000000}"/>
    <cellStyle name="_06_GCZ_BQ_SO_WX_061207oceneni" xfId="115" xr:uid="{00000000-0005-0000-0000-000016000000}"/>
    <cellStyle name="_06_GVB_TP7_NS07_070105_oceneni" xfId="116" xr:uid="{00000000-0005-0000-0000-000017000000}"/>
    <cellStyle name="_414" xfId="1" xr:uid="{00000000-0005-0000-0000-000018000000}"/>
    <cellStyle name="_415" xfId="2" xr:uid="{00000000-0005-0000-0000-000019000000}"/>
    <cellStyle name="_5385_2_IPB_WX_SO 16-19_FOT_070716" xfId="117" xr:uid="{00000000-0005-0000-0000-00001A000000}"/>
    <cellStyle name="_5385_2_IPB_WX_SO 16-19_FOT_070716_04_M13_SHZ_6ZX_SOUPIS VÝKONU_090514" xfId="118" xr:uid="{00000000-0005-0000-0000-00001B000000}"/>
    <cellStyle name="_5411_OP_Infrastruktura_VZOR_080123" xfId="119" xr:uid="{00000000-0005-0000-0000-00001C000000}"/>
    <cellStyle name="_5463_04_NUC_XX01_FOT_200_Hala17_070405" xfId="120" xr:uid="{00000000-0005-0000-0000-00001D000000}"/>
    <cellStyle name="_5463_04_NUC_XX01_FOT_200_Hala17_070405_04_M13_SHZ_6ZX_SOUPIS VÝKONU_090514" xfId="121" xr:uid="{00000000-0005-0000-0000-00001E000000}"/>
    <cellStyle name="_5506_komunikace_VV_070723" xfId="122" xr:uid="{00000000-0005-0000-0000-00001F000000}"/>
    <cellStyle name="_5559_PP_NS_vzor_070913" xfId="123" xr:uid="{00000000-0005-0000-0000-000020000000}"/>
    <cellStyle name="_5559_PP_NS_vzor_070913_04_M13_SHZ_6ZX_SOUPIS VÝKONU_090514" xfId="124" xr:uid="{00000000-0005-0000-0000-000021000000}"/>
    <cellStyle name="_5610_05_AGC_Bar_XXXX_FOT_080326" xfId="125" xr:uid="{00000000-0005-0000-0000-000022000000}"/>
    <cellStyle name="_5610_06_AGC_Bar_XXXX_FOT_000_vzor_080103" xfId="126" xr:uid="{00000000-0005-0000-0000-000023000000}"/>
    <cellStyle name="_5674 HANWHA CSSV" xfId="127" xr:uid="{00000000-0005-0000-0000-000024000000}"/>
    <cellStyle name="_5674_HANWHA_kan.splaskova_080619" xfId="128" xr:uid="{00000000-0005-0000-0000-000025000000}"/>
    <cellStyle name="_5674_HANWHA_odvodn.ploch_080609" xfId="129" xr:uid="{00000000-0005-0000-0000-000026000000}"/>
    <cellStyle name="_5674_HANWHA_vod.pozarni_FOT_0800609" xfId="130" xr:uid="{00000000-0005-0000-0000-000027000000}"/>
    <cellStyle name="_5983_HZS_ŠABLONA" xfId="131" xr:uid="{00000000-0005-0000-0000-000028000000}"/>
    <cellStyle name="_6VX01" xfId="132" xr:uid="{00000000-0005-0000-0000-000029000000}"/>
    <cellStyle name="_ASEC_Koleje_PPVVUTSLP_zmena_22_3_2004" xfId="133" xr:uid="{00000000-0005-0000-0000-00002A000000}"/>
    <cellStyle name="_ASEC_Nabidka_SK_zmena_22_3_2004" xfId="134" xr:uid="{00000000-0005-0000-0000-00002B000000}"/>
    <cellStyle name="_BOQ_KE 001" xfId="135" xr:uid="{00000000-0005-0000-0000-00002C000000}"/>
    <cellStyle name="_BOQ_KE 001-2004.12.14" xfId="136" xr:uid="{00000000-0005-0000-0000-00002D000000}"/>
    <cellStyle name="_BVG TP 7_Complete_061204" xfId="137" xr:uid="{00000000-0005-0000-0000-00002E000000}"/>
    <cellStyle name="_BVG TP 7_Complete_061204_04_M13_SHZ_6ZX_SOUPIS VÝKONU_090514" xfId="138" xr:uid="{00000000-0005-0000-0000-00002F000000}"/>
    <cellStyle name="_C_SO231" xfId="139" xr:uid="{00000000-0005-0000-0000-000030000000}"/>
    <cellStyle name="_C_SO720" xfId="140" xr:uid="{00000000-0005-0000-0000-000031000000}"/>
    <cellStyle name="_C_SO720B" xfId="141" xr:uid="{00000000-0005-0000-0000-000032000000}"/>
    <cellStyle name="_C_SO720C" xfId="142" xr:uid="{00000000-0005-0000-0000-000033000000}"/>
    <cellStyle name="_cina_rozp" xfId="143" xr:uid="{00000000-0005-0000-0000-000034000000}"/>
    <cellStyle name="_Direct Cost BOQ_KE 04.12.151" xfId="144" xr:uid="{00000000-0005-0000-0000-000035000000}"/>
    <cellStyle name="_Direct Cost BOQ_KE 04.12.151_EPS" xfId="145" xr:uid="{00000000-0005-0000-0000-000036000000}"/>
    <cellStyle name="_Direct Cost BOQ_KE 04.12.151_Rozvod televizního signálu" xfId="146" xr:uid="{00000000-0005-0000-0000-000037000000}"/>
    <cellStyle name="_F6_BS_SO 01+04_6SX01" xfId="147" xr:uid="{00000000-0005-0000-0000-000038000000}"/>
    <cellStyle name="_FOXCONN - FoT - SO16.3_060523" xfId="148" xr:uid="{00000000-0005-0000-0000-000039000000}"/>
    <cellStyle name="_FOXCONN - FoT - SO16.3_060627" xfId="149" xr:uid="{00000000-0005-0000-0000-00003A000000}"/>
    <cellStyle name="_GVB_ TP 7_6-NS07_061206 zm oc" xfId="150" xr:uid="{00000000-0005-0000-0000-00003B000000}"/>
    <cellStyle name="_GVB_ TP 7_6-NS07_061206 zm oc_04_M13_SHZ_6ZX_SOUPIS VÝKONU_090514" xfId="151" xr:uid="{00000000-0005-0000-0000-00003C000000}"/>
    <cellStyle name="_GVB_ TP 7_6-NS07_061207 zm" xfId="152" xr:uid="{00000000-0005-0000-0000-00003D000000}"/>
    <cellStyle name="_GVB_ TP 7_6-NS07_061207 zm_04_M13_SHZ_6ZX_SOUPIS VÝKONU_090514" xfId="153" xr:uid="{00000000-0005-0000-0000-00003E000000}"/>
    <cellStyle name="_GVB_ TP7_6IK01A_BQ_SO1141_070104" xfId="154" xr:uid="{00000000-0005-0000-0000-00003F000000}"/>
    <cellStyle name="_GVB_ TP7_6IK01A_BQ_SO1141_070104_04_M13_SHZ_6ZX_SOUPIS VÝKONU_090514" xfId="155" xr:uid="{00000000-0005-0000-0000-000040000000}"/>
    <cellStyle name="_GVB_ TP7_NS07_rev 2_070205_ BQ" xfId="156" xr:uid="{00000000-0005-0000-0000-000041000000}"/>
    <cellStyle name="_GVB_ TP7_NS07_rev 2_070205_ BQ_04_M13_SHZ_6ZX_SOUPIS VÝKONU_090514" xfId="157" xr:uid="{00000000-0005-0000-0000-000042000000}"/>
    <cellStyle name="_GVB_ TP7_NS07_rev.1_070111ocenění" xfId="158" xr:uid="{00000000-0005-0000-0000-000043000000}"/>
    <cellStyle name="_GVB_ TP7_NS07_rev.1_070111ocenění_04_M13_SHZ_6ZX_SOUPIS VÝKONU_090514" xfId="159" xr:uid="{00000000-0005-0000-0000-000044000000}"/>
    <cellStyle name="_GVB_ TP7_NS07_rev.1_070116ocenění" xfId="160" xr:uid="{00000000-0005-0000-0000-000045000000}"/>
    <cellStyle name="_GVB_ TP7_NS07_rev.1_070116ocenění_04_M13_SHZ_6ZX_SOUPIS VÝKONU_090514" xfId="161" xr:uid="{00000000-0005-0000-0000-000046000000}"/>
    <cellStyle name="_GVB_TP7_F5_Water Treat.070223_" xfId="162" xr:uid="{00000000-0005-0000-0000-000047000000}"/>
    <cellStyle name="_GVB_TP7_F5_Water Treat.070223__04_M13_SHZ_6ZX_SOUPIS VÝKONU_090514" xfId="163" xr:uid="{00000000-0005-0000-0000-000048000000}"/>
    <cellStyle name="_GVB_TP7_F5_Water Treat.070731_" xfId="164" xr:uid="{00000000-0005-0000-0000-000049000000}"/>
    <cellStyle name="_GVB_TP7_F5_Water Treat.070731__04_M13_SHZ_6ZX_SOUPIS VÝKONU_090514" xfId="165" xr:uid="{00000000-0005-0000-0000-00004A000000}"/>
    <cellStyle name="_GVP_TP 7_stoka DA3_070130 - mp" xfId="166" xr:uid="{00000000-0005-0000-0000-00004B000000}"/>
    <cellStyle name="_H18_SO 11_ rain water drainage_071018" xfId="167" xr:uid="{00000000-0005-0000-0000-00004C000000}"/>
    <cellStyle name="_IO 03.1_ kanalizace splašková_100209" xfId="168" xr:uid="{00000000-0005-0000-0000-00004D000000}"/>
    <cellStyle name="_IO 03.4 Vodovod pitný_100209" xfId="169" xr:uid="{00000000-0005-0000-0000-00004E000000}"/>
    <cellStyle name="_Nase_nabidka_O6R" xfId="170" xr:uid="{00000000-0005-0000-0000-00004F000000}"/>
    <cellStyle name="_ob" xfId="171" xr:uid="{00000000-0005-0000-0000-000050000000}"/>
    <cellStyle name="_odhad cen_GVB_ TP 7_6-NS07_061207 zm" xfId="172" xr:uid="{00000000-0005-0000-0000-000051000000}"/>
    <cellStyle name="_odhad cen_GVB_ TP 7_6-NS07_061207 zm_04_M13_SHZ_6ZX_SOUPIS VÝKONU_090514" xfId="173" xr:uid="{00000000-0005-0000-0000-000052000000}"/>
    <cellStyle name="_PC03_08_vykaz vymer1" xfId="174" xr:uid="{00000000-0005-0000-0000-000053000000}"/>
    <cellStyle name="_propočet kubatur čerpací stanice - šachty" xfId="175" xr:uid="{00000000-0005-0000-0000-000054000000}"/>
    <cellStyle name="_propočet kubatur šachty" xfId="176" xr:uid="{00000000-0005-0000-0000-000055000000}"/>
    <cellStyle name="_sablony WX_070424_cz_en" xfId="177" xr:uid="{00000000-0005-0000-0000-000056000000}"/>
    <cellStyle name="_sablony WX_080414_cz_en" xfId="178" xr:uid="{00000000-0005-0000-0000-000057000000}"/>
    <cellStyle name="_SLP_B_elektro_vykaz" xfId="179" xr:uid="{00000000-0005-0000-0000-000058000000}"/>
    <cellStyle name="_SLP_C_elektro_vykaz" xfId="180" xr:uid="{00000000-0005-0000-0000-000059000000}"/>
    <cellStyle name="_SLP_Venkovni_rozvody_uprava " xfId="181" xr:uid="{00000000-0005-0000-0000-00005A000000}"/>
    <cellStyle name="_SO 03_ Hala N1_kan.dest" xfId="182" xr:uid="{00000000-0005-0000-0000-00005B000000}"/>
    <cellStyle name="_SO 03_kanalizacni pripojky_090223" xfId="183" xr:uid="{00000000-0005-0000-0000-00005C000000}"/>
    <cellStyle name="_SO 03_retenční nádrž" xfId="184" xr:uid="{00000000-0005-0000-0000-00005D000000}"/>
    <cellStyle name="_SO 03_Vytlak SV_090331" xfId="185" xr:uid="{00000000-0005-0000-0000-00005E000000}"/>
    <cellStyle name="_SO 05_F6_rain wat drain.060531" xfId="186" xr:uid="{00000000-0005-0000-0000-00005F000000}"/>
    <cellStyle name="_SO 05_F6_rain wat drain.060531_04_M13_SHZ_6ZX_SOUPIS VÝKONU_090514" xfId="187" xr:uid="{00000000-0005-0000-0000-000060000000}"/>
    <cellStyle name="_SO 10.1 Vodovod pitný_071123" xfId="188" xr:uid="{00000000-0005-0000-0000-000061000000}"/>
    <cellStyle name="_SO 10.2_požární vodovod_071122" xfId="189" xr:uid="{00000000-0005-0000-0000-000062000000}"/>
    <cellStyle name="_SO 10.3_kanalizace splašková_071123" xfId="190" xr:uid="{00000000-0005-0000-0000-000063000000}"/>
    <cellStyle name="_SO 10.4_ rain water drainage_071108" xfId="191" xr:uid="{00000000-0005-0000-0000-000064000000}"/>
    <cellStyle name="_SO 10.4_ rain water drainage_071123" xfId="192" xr:uid="{00000000-0005-0000-0000-000065000000}"/>
    <cellStyle name="_SO 102_Prelozka nahonu ricni vody" xfId="193" xr:uid="{00000000-0005-0000-0000-000066000000}"/>
    <cellStyle name="_SO 107_ Uprava destove kanalizace" xfId="194" xr:uid="{00000000-0005-0000-0000-000067000000}"/>
    <cellStyle name="_SO 11_ rain water drainage_070424" xfId="195" xr:uid="{00000000-0005-0000-0000-000068000000}"/>
    <cellStyle name="_SO 11_ rain water drainage_080211" xfId="196" xr:uid="{00000000-0005-0000-0000-000069000000}"/>
    <cellStyle name="_SO 14 vodovod pitný_080212" xfId="197" xr:uid="{00000000-0005-0000-0000-00006A000000}"/>
    <cellStyle name="_SO 15_fire water pipeline_070413" xfId="198" xr:uid="{00000000-0005-0000-0000-00006B000000}"/>
    <cellStyle name="_SO 15_Vodovod pitny_081013" xfId="199" xr:uid="{00000000-0005-0000-0000-00006C000000}"/>
    <cellStyle name="_SO 16_6VX01_vzduchotechnika" xfId="200" xr:uid="{00000000-0005-0000-0000-00006D000000}"/>
    <cellStyle name="_SO 17_ přípojka splašk.kanalizace" xfId="201" xr:uid="{00000000-0005-0000-0000-00006E000000}"/>
    <cellStyle name="_SO 17_kanalizace splašková_080929" xfId="202" xr:uid="{00000000-0005-0000-0000-00006F000000}"/>
    <cellStyle name="_SO 18_ příp. dešť.kan._zmeny 070820" xfId="203" xr:uid="{00000000-0005-0000-0000-000070000000}"/>
    <cellStyle name="_SO 18_ přípojka dešť.kanalizace" xfId="204" xr:uid="{00000000-0005-0000-0000-000071000000}"/>
    <cellStyle name="_SO 20 Rozvod pitné vody v areálu" xfId="205" xr:uid="{00000000-0005-0000-0000-000072000000}"/>
    <cellStyle name="_SO 21_kanalizace splašková_070807" xfId="206" xr:uid="{00000000-0005-0000-0000-000073000000}"/>
    <cellStyle name="_SO 22_ kanalizace destova v arealu" xfId="207" xr:uid="{00000000-0005-0000-0000-000074000000}"/>
    <cellStyle name="_SO 22_ kanalizace destova v arealu_04_M13_SHZ_6ZX_SOUPIS VÝKONU_090514" xfId="208" xr:uid="{00000000-0005-0000-0000-000075000000}"/>
    <cellStyle name="_SO 23 retencni nadrž" xfId="209" xr:uid="{00000000-0005-0000-0000-000076000000}"/>
    <cellStyle name="_SO 363_fire water supply_rev.1_070116" xfId="210" xr:uid="{00000000-0005-0000-0000-000077000000}"/>
    <cellStyle name="_SO 399.1,2_sewerage" xfId="211" xr:uid="{00000000-0005-0000-0000-000078000000}"/>
    <cellStyle name="_SO 399.1,2_sewerage_F5_070221" xfId="212" xr:uid="{00000000-0005-0000-0000-000079000000}"/>
    <cellStyle name="_SO 399.1,2_sewerage_F5_zmeny k 070730" xfId="213" xr:uid="{00000000-0005-0000-0000-00007A000000}"/>
    <cellStyle name="_SO 399.1,2_sewerage_rev.1_070108" xfId="214" xr:uid="{00000000-0005-0000-0000-00007B000000}"/>
    <cellStyle name="_SO 399.3 Roads of drainage_rev.1_070111" xfId="215" xr:uid="{00000000-0005-0000-0000-00007C000000}"/>
    <cellStyle name="_SO 399.3 Roads of drainage_zmeny k_070731" xfId="216" xr:uid="{00000000-0005-0000-0000-00007D000000}"/>
    <cellStyle name="_SO_1124_Retention pond_zmena_B_ 070202" xfId="217" xr:uid="{00000000-0005-0000-0000-00007E000000}"/>
    <cellStyle name="_SO710_R" xfId="218" xr:uid="{00000000-0005-0000-0000-00007F000000}"/>
    <cellStyle name="_SO720_VV_A" xfId="219" xr:uid="{00000000-0005-0000-0000-000080000000}"/>
    <cellStyle name="_TI_SO 01_060301_cz_en" xfId="220" xr:uid="{00000000-0005-0000-0000-000081000000}"/>
    <cellStyle name="_TI_SO 01_060301_cz_en_04_M13_SHZ_6ZX_SOUPIS VÝKONU_090514" xfId="221" xr:uid="{00000000-0005-0000-0000-000082000000}"/>
    <cellStyle name="_Vatech_Palladium_SLP" xfId="222" xr:uid="{00000000-0005-0000-0000-000083000000}"/>
    <cellStyle name="_VATECH_SLP_Nák_centr_Prostejov" xfId="223" xr:uid="{00000000-0005-0000-0000-000084000000}"/>
    <cellStyle name="_ZF130A1Q01" xfId="224" xr:uid="{00000000-0005-0000-0000-000085000000}"/>
    <cellStyle name="_ZF130V0Q01" xfId="225" xr:uid="{00000000-0005-0000-0000-000086000000}"/>
    <cellStyle name="20 % – Zvýraznění1 2" xfId="3" xr:uid="{00000000-0005-0000-0000-000087000000}"/>
    <cellStyle name="20 % – Zvýraznění2 2" xfId="4" xr:uid="{00000000-0005-0000-0000-000088000000}"/>
    <cellStyle name="20 % – Zvýraznění3 2" xfId="5" xr:uid="{00000000-0005-0000-0000-000089000000}"/>
    <cellStyle name="20 % – Zvýraznění4 2" xfId="6" xr:uid="{00000000-0005-0000-0000-00008A000000}"/>
    <cellStyle name="20 % – Zvýraznění5 2" xfId="7" xr:uid="{00000000-0005-0000-0000-00008B000000}"/>
    <cellStyle name="20 % – Zvýraznění6 2" xfId="8" xr:uid="{00000000-0005-0000-0000-00008C000000}"/>
    <cellStyle name="40 % – Zvýraznění1 2" xfId="9" xr:uid="{00000000-0005-0000-0000-00008D000000}"/>
    <cellStyle name="40 % – Zvýraznění2 2" xfId="10" xr:uid="{00000000-0005-0000-0000-00008E000000}"/>
    <cellStyle name="40 % – Zvýraznění3 2" xfId="11" xr:uid="{00000000-0005-0000-0000-00008F000000}"/>
    <cellStyle name="40 % – Zvýraznění4 2" xfId="12" xr:uid="{00000000-0005-0000-0000-000090000000}"/>
    <cellStyle name="40 % – Zvýraznění5 2" xfId="13" xr:uid="{00000000-0005-0000-0000-000091000000}"/>
    <cellStyle name="40 % – Zvýraznění6 2" xfId="14" xr:uid="{00000000-0005-0000-0000-000092000000}"/>
    <cellStyle name="60 % – Zvýraznění1 2" xfId="15" xr:uid="{00000000-0005-0000-0000-000093000000}"/>
    <cellStyle name="60 % – Zvýraznění2 2" xfId="16" xr:uid="{00000000-0005-0000-0000-000094000000}"/>
    <cellStyle name="60 % – Zvýraznění3 2" xfId="17" xr:uid="{00000000-0005-0000-0000-000095000000}"/>
    <cellStyle name="60 % – Zvýraznění4 2" xfId="18" xr:uid="{00000000-0005-0000-0000-000096000000}"/>
    <cellStyle name="60 % – Zvýraznění5 2" xfId="19" xr:uid="{00000000-0005-0000-0000-000097000000}"/>
    <cellStyle name="60 % – Zvýraznění6 2" xfId="20" xr:uid="{00000000-0005-0000-0000-000098000000}"/>
    <cellStyle name="args.style" xfId="226" xr:uid="{00000000-0005-0000-0000-000099000000}"/>
    <cellStyle name="bezčárky_" xfId="227" xr:uid="{00000000-0005-0000-0000-00009A000000}"/>
    <cellStyle name="blokcen" xfId="228" xr:uid="{00000000-0005-0000-0000-00009B000000}"/>
    <cellStyle name="Calc Currency (0)" xfId="229" xr:uid="{00000000-0005-0000-0000-00009C000000}"/>
    <cellStyle name="Calc Currency (2)" xfId="230" xr:uid="{00000000-0005-0000-0000-00009D000000}"/>
    <cellStyle name="Calc Percent (0)" xfId="231" xr:uid="{00000000-0005-0000-0000-00009E000000}"/>
    <cellStyle name="Calc Percent (1)" xfId="232" xr:uid="{00000000-0005-0000-0000-00009F000000}"/>
    <cellStyle name="Calc Percent (2)" xfId="233" xr:uid="{00000000-0005-0000-0000-0000A0000000}"/>
    <cellStyle name="Calc Units (0)" xfId="234" xr:uid="{00000000-0005-0000-0000-0000A1000000}"/>
    <cellStyle name="Calc Units (1)" xfId="235" xr:uid="{00000000-0005-0000-0000-0000A2000000}"/>
    <cellStyle name="Calc Units (2)" xfId="236" xr:uid="{00000000-0005-0000-0000-0000A3000000}"/>
    <cellStyle name="Celkem" xfId="21" builtinId="25" customBuiltin="1"/>
    <cellStyle name="Celkem 2" xfId="22" xr:uid="{00000000-0005-0000-0000-0000A5000000}"/>
    <cellStyle name="Celkem 2 2" xfId="532" xr:uid="{A384F3B9-413D-453E-867D-4C5955EE1B59}"/>
    <cellStyle name="Celkem 2 3" xfId="514" xr:uid="{7A3D5046-5355-40BD-B205-1B5061690C64}"/>
    <cellStyle name="Celkem 2 4" xfId="526" xr:uid="{682FB436-D4A8-40A4-AB06-1F4BB31D1319}"/>
    <cellStyle name="Celkem 2 5" xfId="646" xr:uid="{C3DA88B9-990C-4C79-9613-F607EF2774A1}"/>
    <cellStyle name="Celkem 2 6" xfId="545" xr:uid="{253F3833-47BE-49BE-A249-F553122E51D1}"/>
    <cellStyle name="Celkem 2 7" xfId="659" xr:uid="{476666DB-E622-413C-87C2-8A62AA9703C3}"/>
    <cellStyle name="Celkem 3" xfId="533" xr:uid="{4318462E-06E4-471B-8755-49ECDE59A420}"/>
    <cellStyle name="Celkem 4" xfId="640" xr:uid="{81CA2BD0-E925-4E26-AD77-AE034B14BF6F}"/>
    <cellStyle name="Celkem 5" xfId="645" xr:uid="{E2DB6454-7FEE-47A1-8D0C-384F78F312E3}"/>
    <cellStyle name="Celkem 6" xfId="498" xr:uid="{43869C11-7667-49D7-9895-F139784EBFDC}"/>
    <cellStyle name="Celkem 7" xfId="535" xr:uid="{3D7FD2F9-20FD-4139-A44B-ED8F6F326F66}"/>
    <cellStyle name="Celkem 8" xfId="660" xr:uid="{D674A147-92FD-44D7-90D5-FA00A41780CE}"/>
    <cellStyle name="cena" xfId="237" xr:uid="{00000000-0005-0000-0000-0000A6000000}"/>
    <cellStyle name="cena celkem" xfId="238" xr:uid="{00000000-0005-0000-0000-0000A7000000}"/>
    <cellStyle name="cena součet" xfId="239" xr:uid="{00000000-0005-0000-0000-0000A8000000}"/>
    <cellStyle name="cena součet 2" xfId="543" xr:uid="{AB2C98F1-28C5-46D2-976B-0AD40943C3B3}"/>
    <cellStyle name="cena součet 3" xfId="553" xr:uid="{AD734D2B-D09D-4B71-B910-9CD694545387}"/>
    <cellStyle name="cena součet 4" xfId="541" xr:uid="{94529E15-3915-42D9-8025-7CBD541C4B80}"/>
    <cellStyle name="cena součet 5" xfId="636" xr:uid="{90894C96-468B-474C-9969-149438E1C287}"/>
    <cellStyle name="cena součet 6" xfId="661" xr:uid="{2F4BC284-EE4A-44AF-A661-415693CF9505}"/>
    <cellStyle name="cena_EPS" xfId="240" xr:uid="{00000000-0005-0000-0000-0000A9000000}"/>
    <cellStyle name="Comma [0]_!!!GO" xfId="443" xr:uid="{00000000-0005-0000-0000-0000AA000000}"/>
    <cellStyle name="Comma [00]" xfId="241" xr:uid="{00000000-0005-0000-0000-0000AB000000}"/>
    <cellStyle name="Comma_!!!GO" xfId="444" xr:uid="{00000000-0005-0000-0000-0000AC000000}"/>
    <cellStyle name="Copied" xfId="242" xr:uid="{00000000-0005-0000-0000-0000AD000000}"/>
    <cellStyle name="COST1" xfId="243" xr:uid="{00000000-0005-0000-0000-0000AE000000}"/>
    <cellStyle name="Currency [0]_!!!GO" xfId="445" xr:uid="{00000000-0005-0000-0000-0000AF000000}"/>
    <cellStyle name="Currency [00]" xfId="244" xr:uid="{00000000-0005-0000-0000-0000B0000000}"/>
    <cellStyle name="Currency_!!!GO" xfId="446" xr:uid="{00000000-0005-0000-0000-0000B1000000}"/>
    <cellStyle name="Čárka 2" xfId="492" xr:uid="{8353E02F-0827-46C7-A4DF-8E6903455E55}"/>
    <cellStyle name="čárky [0]_02Person IBKS 2005 00" xfId="245" xr:uid="{00000000-0005-0000-0000-0000B2000000}"/>
    <cellStyle name="Čiarka 2" xfId="246" xr:uid="{00000000-0005-0000-0000-0000B3000000}"/>
    <cellStyle name="Čiarka 2 2" xfId="547" xr:uid="{1972644F-60D0-4A36-905A-E5B355E6EA8F}"/>
    <cellStyle name="Čiarka 2 3" xfId="662" xr:uid="{9D7E608F-44F1-4D28-BA0F-FCE3317BBC03}"/>
    <cellStyle name="číslo" xfId="247" xr:uid="{00000000-0005-0000-0000-0000B4000000}"/>
    <cellStyle name="číslo.00_" xfId="248" xr:uid="{00000000-0005-0000-0000-0000B5000000}"/>
    <cellStyle name="Date Short" xfId="249" xr:uid="{00000000-0005-0000-0000-0000B6000000}"/>
    <cellStyle name="definity" xfId="250" xr:uid="{00000000-0005-0000-0000-0000B7000000}"/>
    <cellStyle name="Dolní index" xfId="251" xr:uid="{00000000-0005-0000-0000-0000B8000000}"/>
    <cellStyle name="Enter Currency (0)" xfId="252" xr:uid="{00000000-0005-0000-0000-0000B9000000}"/>
    <cellStyle name="Enter Currency (2)" xfId="253" xr:uid="{00000000-0005-0000-0000-0000BA000000}"/>
    <cellStyle name="Enter Units (0)" xfId="254" xr:uid="{00000000-0005-0000-0000-0000BB000000}"/>
    <cellStyle name="Enter Units (1)" xfId="255" xr:uid="{00000000-0005-0000-0000-0000BC000000}"/>
    <cellStyle name="Enter Units (2)" xfId="256" xr:uid="{00000000-0005-0000-0000-0000BD000000}"/>
    <cellStyle name="Entered" xfId="257" xr:uid="{00000000-0005-0000-0000-0000BE000000}"/>
    <cellStyle name="Euro" xfId="258" xr:uid="{00000000-0005-0000-0000-0000BF000000}"/>
    <cellStyle name="Excel Built-in Normal" xfId="259" xr:uid="{00000000-0005-0000-0000-0000C0000000}"/>
    <cellStyle name="fnRegressQ" xfId="260" xr:uid="{00000000-0005-0000-0000-0000C1000000}"/>
    <cellStyle name="fnRegressQ 2" xfId="261" xr:uid="{00000000-0005-0000-0000-0000C2000000}"/>
    <cellStyle name="Grey" xfId="262" xr:uid="{00000000-0005-0000-0000-0000C3000000}"/>
    <cellStyle name="Header1" xfId="263" xr:uid="{00000000-0005-0000-0000-0000C4000000}"/>
    <cellStyle name="Header2" xfId="264" xr:uid="{00000000-0005-0000-0000-0000C5000000}"/>
    <cellStyle name="Header2 2" xfId="610" xr:uid="{08569D7D-B516-4F99-86D4-E7AAB4D60773}"/>
    <cellStyle name="Header2 3" xfId="494" xr:uid="{05335936-A5E9-4CEB-B01C-B75AD23BA3F2}"/>
    <cellStyle name="Header2 4" xfId="527" xr:uid="{6926EEFB-2252-43D5-9D80-D600AB48897A}"/>
    <cellStyle name="Header2 5" xfId="512" xr:uid="{9DF04C35-DA66-45A0-8AA4-B5FA188A58F2}"/>
    <cellStyle name="Header2 6" xfId="635" xr:uid="{D042EE7A-C876-4223-8277-493313276D39}"/>
    <cellStyle name="Horní index" xfId="265" xr:uid="{00000000-0005-0000-0000-0000C6000000}"/>
    <cellStyle name="Hyperlink" xfId="266" xr:uid="{00000000-0005-0000-0000-0000C7000000}"/>
    <cellStyle name="Hypertextové prepojenie 2" xfId="267" xr:uid="{00000000-0005-0000-0000-0000C8000000}"/>
    <cellStyle name="Hypertextový odkaz 2" xfId="23" xr:uid="{00000000-0005-0000-0000-0000C9000000}"/>
    <cellStyle name="Chybně 2" xfId="24" xr:uid="{00000000-0005-0000-0000-0000CA000000}"/>
    <cellStyle name="Input [yellow]" xfId="268" xr:uid="{00000000-0005-0000-0000-0000CB000000}"/>
    <cellStyle name="Input [yellow] 2" xfId="617" xr:uid="{0FBE52E1-AFA4-43BF-9BAD-D9443A1D6A3A}"/>
    <cellStyle name="Input [yellow] 3" xfId="554" xr:uid="{657A64C2-314B-410B-AB66-B7FD7DC14EB3}"/>
    <cellStyle name="Input [yellow] 4" xfId="540" xr:uid="{6BC99B8E-7D92-4C19-B3A6-54D31C5EEB8B}"/>
    <cellStyle name="Input [yellow] 5" xfId="634" xr:uid="{DD5ACDC3-E181-411E-8217-1205BE84391D}"/>
    <cellStyle name="Input [yellow] 6" xfId="638" xr:uid="{F0404B07-4B94-405B-9F62-DC647138C450}"/>
    <cellStyle name="Input Cells" xfId="269" xr:uid="{00000000-0005-0000-0000-0000CC000000}"/>
    <cellStyle name="kolonky" xfId="270" xr:uid="{00000000-0005-0000-0000-0000CD000000}"/>
    <cellStyle name="Kontrolní buňka" xfId="25" builtinId="23" customBuiltin="1"/>
    <cellStyle name="Kontrolní buňka 2" xfId="26" xr:uid="{00000000-0005-0000-0000-0000CF000000}"/>
    <cellStyle name="Lien hypertexte" xfId="271" xr:uid="{00000000-0005-0000-0000-0000D0000000}"/>
    <cellStyle name="Lien hypertexte visité" xfId="272" xr:uid="{00000000-0005-0000-0000-0000D1000000}"/>
    <cellStyle name="Link Currency (0)" xfId="273" xr:uid="{00000000-0005-0000-0000-0000D2000000}"/>
    <cellStyle name="Link Currency (2)" xfId="274" xr:uid="{00000000-0005-0000-0000-0000D3000000}"/>
    <cellStyle name="Link Units (0)" xfId="275" xr:uid="{00000000-0005-0000-0000-0000D4000000}"/>
    <cellStyle name="Link Units (1)" xfId="276" xr:uid="{00000000-0005-0000-0000-0000D5000000}"/>
    <cellStyle name="Link Units (2)" xfId="277" xr:uid="{00000000-0005-0000-0000-0000D6000000}"/>
    <cellStyle name="Linked Cells" xfId="278" xr:uid="{00000000-0005-0000-0000-0000D7000000}"/>
    <cellStyle name="Měna" xfId="649" builtinId="4"/>
    <cellStyle name="Měna 2" xfId="279" xr:uid="{00000000-0005-0000-0000-0000D9000000}"/>
    <cellStyle name="Měna 3" xfId="493" xr:uid="{CE4D4C61-98C3-42BC-82BE-52F531E7A89E}"/>
    <cellStyle name="Měna 4" xfId="496" xr:uid="{8F087AA0-CC3D-475B-B1C8-9143BE9DBF23}"/>
    <cellStyle name="Měna 5" xfId="650" xr:uid="{BBE3AD1A-D254-4534-9547-49F782B0B0C5}"/>
    <cellStyle name="měny 2" xfId="27" xr:uid="{00000000-0005-0000-0000-0000DA000000}"/>
    <cellStyle name="měny 2 2" xfId="281" xr:uid="{00000000-0005-0000-0000-0000DB000000}"/>
    <cellStyle name="měny 2 2 2" xfId="557" xr:uid="{A96FADB3-8353-4008-A8ED-17CAB09036CC}"/>
    <cellStyle name="měny 2 2 3" xfId="664" xr:uid="{6617DCB9-4A68-4CB2-AE98-554F40C1399B}"/>
    <cellStyle name="měny 2 3" xfId="280" xr:uid="{00000000-0005-0000-0000-0000DC000000}"/>
    <cellStyle name="měny 2 3 2" xfId="556" xr:uid="{68BCC60B-DAD9-4676-AD84-0C71173A796A}"/>
    <cellStyle name="měny 2 3 3" xfId="663" xr:uid="{8A9839CF-9195-4055-96C6-4FC0678B8723}"/>
    <cellStyle name="měny 2 4" xfId="497" xr:uid="{056781DA-1B0B-4188-B447-6464E57D98C1}"/>
    <cellStyle name="měny 2 5" xfId="651" xr:uid="{D227A37B-9A6A-4CE8-9D8A-013C6355D543}"/>
    <cellStyle name="měny 3" xfId="282" xr:uid="{00000000-0005-0000-0000-0000DD000000}"/>
    <cellStyle name="měny 4" xfId="283" xr:uid="{00000000-0005-0000-0000-0000DE000000}"/>
    <cellStyle name="měny 4 2" xfId="558" xr:uid="{98CC59DD-355E-46E8-BDD9-E0B3226AF68A}"/>
    <cellStyle name="měny 4 3" xfId="665" xr:uid="{98B18CA4-5BBA-4FAA-8C6D-F28036DD8AE8}"/>
    <cellStyle name="měny 5" xfId="284" xr:uid="{00000000-0005-0000-0000-0000DF000000}"/>
    <cellStyle name="měny 5 2" xfId="559" xr:uid="{537E01F4-A4B2-4AA8-BED3-D45718076FEF}"/>
    <cellStyle name="měny 5 3" xfId="666" xr:uid="{42FFE4D0-1028-4F42-A011-2DEC2559154F}"/>
    <cellStyle name="Milliers [0]_!!!GO" xfId="285" xr:uid="{00000000-0005-0000-0000-0000E0000000}"/>
    <cellStyle name="Milliers_!!!GO" xfId="286" xr:uid="{00000000-0005-0000-0000-0000E1000000}"/>
    <cellStyle name="Monétaire [0]_!!!GO" xfId="287" xr:uid="{00000000-0005-0000-0000-0000E2000000}"/>
    <cellStyle name="Monétaire_!!!GO" xfId="288" xr:uid="{00000000-0005-0000-0000-0000E3000000}"/>
    <cellStyle name="NADPIS" xfId="289" xr:uid="{00000000-0005-0000-0000-0000E4000000}"/>
    <cellStyle name="Nadpis 1" xfId="28" builtinId="16" customBuiltin="1"/>
    <cellStyle name="Nadpis 1 2" xfId="29" xr:uid="{00000000-0005-0000-0000-0000E6000000}"/>
    <cellStyle name="Nadpis 2" xfId="30" builtinId="17" customBuiltin="1"/>
    <cellStyle name="Nadpis 2 2" xfId="31" xr:uid="{00000000-0005-0000-0000-0000E8000000}"/>
    <cellStyle name="Nadpis 3" xfId="32" builtinId="18" customBuiltin="1"/>
    <cellStyle name="Nadpis 3 2" xfId="33" xr:uid="{00000000-0005-0000-0000-0000EA000000}"/>
    <cellStyle name="Nadpis 4" xfId="34" builtinId="19" customBuiltin="1"/>
    <cellStyle name="Nadpis 4 2" xfId="35" xr:uid="{00000000-0005-0000-0000-0000EC000000}"/>
    <cellStyle name="Název" xfId="36" builtinId="15" customBuiltin="1"/>
    <cellStyle name="Název 2" xfId="37" xr:uid="{00000000-0005-0000-0000-0000EE000000}"/>
    <cellStyle name="nazev_skup" xfId="290" xr:uid="{00000000-0005-0000-0000-0000EF000000}"/>
    <cellStyle name="Nedefinován" xfId="291" xr:uid="{00000000-0005-0000-0000-0000F0000000}"/>
    <cellStyle name="Neutrální" xfId="38" builtinId="28" customBuiltin="1"/>
    <cellStyle name="Neutrální 2" xfId="39" xr:uid="{00000000-0005-0000-0000-0000F2000000}"/>
    <cellStyle name="no dec" xfId="292" xr:uid="{00000000-0005-0000-0000-0000F3000000}"/>
    <cellStyle name="Normaali_Taul1_1" xfId="293" xr:uid="{00000000-0005-0000-0000-0000F4000000}"/>
    <cellStyle name="normal" xfId="447" xr:uid="{00000000-0005-0000-0000-0000F5000000}"/>
    <cellStyle name="Normal - Style1" xfId="294" xr:uid="{00000000-0005-0000-0000-0000F6000000}"/>
    <cellStyle name="Normal 2" xfId="295" xr:uid="{00000000-0005-0000-0000-0000F7000000}"/>
    <cellStyle name="Normal 2 2" xfId="296" xr:uid="{00000000-0005-0000-0000-0000F8000000}"/>
    <cellStyle name="Normal 3" xfId="297" xr:uid="{00000000-0005-0000-0000-0000F9000000}"/>
    <cellStyle name="Normal 4" xfId="298" xr:uid="{00000000-0005-0000-0000-0000FA000000}"/>
    <cellStyle name="Normal 4 2" xfId="560" xr:uid="{AB373D21-CA6E-468A-B7CE-A7F2B8C09511}"/>
    <cellStyle name="Normal 4 3" xfId="667" xr:uid="{E3188714-A49E-493E-8511-B386ED0CB8E2}"/>
    <cellStyle name="Normal 5" xfId="299" xr:uid="{00000000-0005-0000-0000-0000FB000000}"/>
    <cellStyle name="Normal 6" xfId="300" xr:uid="{00000000-0005-0000-0000-0000FC000000}"/>
    <cellStyle name="Normal 7" xfId="301" xr:uid="{00000000-0005-0000-0000-0000FD000000}"/>
    <cellStyle name="Normal 8" xfId="302" xr:uid="{00000000-0005-0000-0000-0000FE000000}"/>
    <cellStyle name="Normal_!!!GO" xfId="448" xr:uid="{00000000-0005-0000-0000-0000FF000000}"/>
    <cellStyle name="Normálna 15" xfId="303" xr:uid="{00000000-0005-0000-0000-000000010000}"/>
    <cellStyle name="Normálna 2" xfId="304" xr:uid="{00000000-0005-0000-0000-000001010000}"/>
    <cellStyle name="Normálna 2 2" xfId="305" xr:uid="{00000000-0005-0000-0000-000002010000}"/>
    <cellStyle name="Normálna 3" xfId="306" xr:uid="{00000000-0005-0000-0000-000003010000}"/>
    <cellStyle name="Normálna 3 2" xfId="307" xr:uid="{00000000-0005-0000-0000-000004010000}"/>
    <cellStyle name="Normálna 4" xfId="308" xr:uid="{00000000-0005-0000-0000-000005010000}"/>
    <cellStyle name="Normálna 4 2" xfId="561" xr:uid="{EF8CB335-FD20-4ACC-987E-24763B98943B}"/>
    <cellStyle name="Normálna 4 3" xfId="672" xr:uid="{97AE1BF9-77F5-4661-8DB4-E1B82F83CC06}"/>
    <cellStyle name="Normálna 5" xfId="309" xr:uid="{00000000-0005-0000-0000-000006010000}"/>
    <cellStyle name="Normálna 5 2" xfId="310" xr:uid="{00000000-0005-0000-0000-000007010000}"/>
    <cellStyle name="Normálna 5 2 2" xfId="311" xr:uid="{00000000-0005-0000-0000-000008010000}"/>
    <cellStyle name="Normálna 5 3" xfId="312" xr:uid="{00000000-0005-0000-0000-000009010000}"/>
    <cellStyle name="normálne 2" xfId="313" xr:uid="{00000000-0005-0000-0000-00000A010000}"/>
    <cellStyle name="normálne 2 2" xfId="314" xr:uid="{00000000-0005-0000-0000-00000B010000}"/>
    <cellStyle name="normálne 2 3" xfId="315" xr:uid="{00000000-0005-0000-0000-00000C010000}"/>
    <cellStyle name="normálne 2 4" xfId="316" xr:uid="{00000000-0005-0000-0000-00000D010000}"/>
    <cellStyle name="normálne 2 5" xfId="317" xr:uid="{00000000-0005-0000-0000-00000E010000}"/>
    <cellStyle name="normálne__výkaz výmer old" xfId="318" xr:uid="{00000000-0005-0000-0000-00000F010000}"/>
    <cellStyle name="Normální" xfId="0" builtinId="0"/>
    <cellStyle name="normální 10" xfId="40" xr:uid="{00000000-0005-0000-0000-000011010000}"/>
    <cellStyle name="Normální 10 10" xfId="475" xr:uid="{00000000-0005-0000-0000-000012010000}"/>
    <cellStyle name="normální 10 11" xfId="500" xr:uid="{38DA1EE9-F4E2-4734-BE02-9905AD4FA764}"/>
    <cellStyle name="normální 10 12" xfId="511" xr:uid="{0CDF7CA2-9D4D-4AC9-B796-3DB66FA32DCC}"/>
    <cellStyle name="normální 10 13" xfId="521" xr:uid="{555CB6FF-2A05-49F6-B171-1F6054D62143}"/>
    <cellStyle name="normální 10 14" xfId="563" xr:uid="{85FEEE10-518F-4F3E-8190-C9EA864F32E3}"/>
    <cellStyle name="normální 10 15" xfId="639" xr:uid="{F7F37123-B6CE-4C59-B7C0-B66E95B538C4}"/>
    <cellStyle name="normální 10 16" xfId="519" xr:uid="{892A2BD1-420E-48DA-A1F0-708FCB98AC3D}"/>
    <cellStyle name="normální 10 17" xfId="632" xr:uid="{E6981898-3DA2-4644-B4B6-01E65B801189}"/>
    <cellStyle name="normální 10 18" xfId="633" xr:uid="{A16E2F6A-440C-408F-B25A-088A74967711}"/>
    <cellStyle name="normální 10 19" xfId="644" xr:uid="{30ED21FB-12C7-49E3-A611-357C0E6D1214}"/>
    <cellStyle name="normální 10 2" xfId="41" xr:uid="{00000000-0005-0000-0000-000013010000}"/>
    <cellStyle name="normální 10 20" xfId="618" xr:uid="{7754A356-D9FB-4DB5-AAF5-E236C3B203D7}"/>
    <cellStyle name="normální 10 21" xfId="552" xr:uid="{72F3952A-58A9-47DD-B71C-37475A7BC2C1}"/>
    <cellStyle name="normální 10 22" xfId="520" xr:uid="{94C93558-B4E5-4986-8FAB-C313C3D2262E}"/>
    <cellStyle name="normální 10 23" xfId="652" xr:uid="{F96CBA44-E460-43AD-911A-1AC336BD98BE}"/>
    <cellStyle name="normální 10 24" xfId="657" xr:uid="{4CD28FE0-C5B1-48BB-AA0A-A4869112A350}"/>
    <cellStyle name="normální 10 25" xfId="658" xr:uid="{4CA70610-3872-4FBC-8BA1-69307D667081}"/>
    <cellStyle name="normální 10 26" xfId="714" xr:uid="{FF9D1219-2508-46EF-8912-F43E16D6CB09}"/>
    <cellStyle name="Normální 10 3" xfId="320" xr:uid="{00000000-0005-0000-0000-000014010000}"/>
    <cellStyle name="normální 10 4" xfId="449" xr:uid="{00000000-0005-0000-0000-000015010000}"/>
    <cellStyle name="normální 10 5" xfId="442" xr:uid="{00000000-0005-0000-0000-000016010000}"/>
    <cellStyle name="normální 10 6" xfId="454" xr:uid="{00000000-0005-0000-0000-000017010000}"/>
    <cellStyle name="Normální 10 7" xfId="319" xr:uid="{00000000-0005-0000-0000-000018010000}"/>
    <cellStyle name="Normální 10 8" xfId="474" xr:uid="{00000000-0005-0000-0000-000019010000}"/>
    <cellStyle name="Normální 10 9" xfId="473" xr:uid="{00000000-0005-0000-0000-00001A010000}"/>
    <cellStyle name="normální 11" xfId="92" xr:uid="{00000000-0005-0000-0000-00001B010000}"/>
    <cellStyle name="Normální 11 2" xfId="321" xr:uid="{00000000-0005-0000-0000-00001C010000}"/>
    <cellStyle name="normální 12" xfId="322" xr:uid="{00000000-0005-0000-0000-00001D010000}"/>
    <cellStyle name="normální 12 10" xfId="539" xr:uid="{7DE80B6F-3E8A-4A8B-8CD1-8653D62E91D8}"/>
    <cellStyle name="normální 12 11" xfId="676" xr:uid="{732B17F2-35E4-4CFA-B89B-27F7D55824A4}"/>
    <cellStyle name="Normální 12 2" xfId="323" xr:uid="{00000000-0005-0000-0000-00001E010000}"/>
    <cellStyle name="normální 12 3" xfId="565" xr:uid="{BF3C3E29-6A5E-4DF8-BB39-B1A9553C1429}"/>
    <cellStyle name="normální 12 4" xfId="538" xr:uid="{83CC6897-6AB2-43BA-B3F1-AFAD3647F325}"/>
    <cellStyle name="normální 12 5" xfId="550" xr:uid="{EA42E27F-96C9-478A-83ED-D5E247D3C4B4}"/>
    <cellStyle name="normální 12 6" xfId="542" xr:uid="{D59A2F64-D700-4AA6-91A5-F8E1479BD659}"/>
    <cellStyle name="normální 12 7" xfId="546" xr:uid="{8B348359-7F1A-48AE-ACA3-4B34EFB8B2DB}"/>
    <cellStyle name="normální 12 8" xfId="609" xr:uid="{09F3653D-6BB3-4574-842B-7129C007F17C}"/>
    <cellStyle name="normální 12 9" xfId="555" xr:uid="{6085AD20-6417-403F-AE3B-7C5627B2285C}"/>
    <cellStyle name="Normální 13" xfId="324" xr:uid="{00000000-0005-0000-0000-00001F010000}"/>
    <cellStyle name="Normální 13 2" xfId="325" xr:uid="{00000000-0005-0000-0000-000020010000}"/>
    <cellStyle name="Normální 13 2 2" xfId="326" xr:uid="{00000000-0005-0000-0000-000021010000}"/>
    <cellStyle name="Normální 13 2 2 2" xfId="568" xr:uid="{4889F88F-43ED-4BBB-9DAF-AC8F6FB53D29}"/>
    <cellStyle name="Normální 13 2 2 3" xfId="679" xr:uid="{39FDFABF-D125-43F2-9861-5CAE49A3E618}"/>
    <cellStyle name="Normální 13 2 3" xfId="567" xr:uid="{25824895-C0E2-4C14-B070-F093B627D2C3}"/>
    <cellStyle name="Normální 13 2 4" xfId="678" xr:uid="{69F00B70-92B5-4778-9518-8643A5CEA7D4}"/>
    <cellStyle name="Normální 13 3" xfId="327" xr:uid="{00000000-0005-0000-0000-000022010000}"/>
    <cellStyle name="Normální 13 3 2" xfId="569" xr:uid="{703BAE71-BE0C-4C25-84C4-AAEF8EC1C8E9}"/>
    <cellStyle name="Normální 13 3 3" xfId="680" xr:uid="{632B6528-749C-47DF-B577-F80A8758C296}"/>
    <cellStyle name="Normální 13 4" xfId="328" xr:uid="{00000000-0005-0000-0000-000023010000}"/>
    <cellStyle name="Normální 13 4 2" xfId="570" xr:uid="{5D96E00B-1F57-4469-B6D8-2FEFFFFE8727}"/>
    <cellStyle name="Normální 13 4 3" xfId="681" xr:uid="{61336A9E-A1DD-43B5-A328-06ED73C85A5B}"/>
    <cellStyle name="Normální 13 5" xfId="566" xr:uid="{DA3D04E2-D452-4D97-A22E-B8B4C90C98DD}"/>
    <cellStyle name="Normální 13 6" xfId="677" xr:uid="{7C3A71F2-44D8-4650-921A-3D1D4F575949}"/>
    <cellStyle name="Normální 13 9" xfId="329" xr:uid="{00000000-0005-0000-0000-000024010000}"/>
    <cellStyle name="Normální 13 9 2" xfId="330" xr:uid="{00000000-0005-0000-0000-000025010000}"/>
    <cellStyle name="Normální 13 9 2 2" xfId="331" xr:uid="{00000000-0005-0000-0000-000026010000}"/>
    <cellStyle name="Normální 13 9 2 2 2" xfId="573" xr:uid="{C90529C3-0EFB-4800-9C46-F052E604671E}"/>
    <cellStyle name="Normální 13 9 2 2 3" xfId="684" xr:uid="{FBEC20A8-4039-4831-9DFC-7FDC500648AE}"/>
    <cellStyle name="Normální 13 9 2 3" xfId="572" xr:uid="{120DFDE7-D93B-41DE-B53C-27247D80814B}"/>
    <cellStyle name="Normální 13 9 2 4" xfId="683" xr:uid="{A601FD3A-CDA7-4E66-BDAA-B92C9F42B25C}"/>
    <cellStyle name="Normální 13 9 3" xfId="332" xr:uid="{00000000-0005-0000-0000-000027010000}"/>
    <cellStyle name="Normální 13 9 3 2" xfId="574" xr:uid="{2E2BF25B-7451-4F25-AF49-C9B1C393CA57}"/>
    <cellStyle name="Normální 13 9 3 3" xfId="685" xr:uid="{B7C96465-1CFF-450A-84D2-8509D13D7A7F}"/>
    <cellStyle name="Normální 13 9 4" xfId="333" xr:uid="{00000000-0005-0000-0000-000028010000}"/>
    <cellStyle name="Normální 13 9 4 2" xfId="575" xr:uid="{85469377-9096-494D-8A8B-A8EA3076E922}"/>
    <cellStyle name="Normální 13 9 4 3" xfId="686" xr:uid="{21FEDA6B-E464-4B5D-917E-B3DE50A0850B}"/>
    <cellStyle name="Normální 13 9 5" xfId="571" xr:uid="{14E1FFF4-A4B2-4FFD-A6B7-9EE542FF2268}"/>
    <cellStyle name="Normální 13 9 6" xfId="682" xr:uid="{6CEFB436-581B-41B2-9DF5-8D1FDE025D5E}"/>
    <cellStyle name="normální 14" xfId="440" xr:uid="{00000000-0005-0000-0000-000029010000}"/>
    <cellStyle name="normální 15" xfId="452" xr:uid="{00000000-0005-0000-0000-00002A010000}"/>
    <cellStyle name="Normální 16" xfId="334" xr:uid="{00000000-0005-0000-0000-00002B010000}"/>
    <cellStyle name="normální 17" xfId="453" xr:uid="{00000000-0005-0000-0000-00002C010000}"/>
    <cellStyle name="Normální 18" xfId="88" xr:uid="{00000000-0005-0000-0000-00002D010000}"/>
    <cellStyle name="Normální 19" xfId="456" xr:uid="{00000000-0005-0000-0000-00002E010000}"/>
    <cellStyle name="normální 2" xfId="42" xr:uid="{00000000-0005-0000-0000-00002F010000}"/>
    <cellStyle name="Normální 2 10" xfId="486" xr:uid="{00000000-0005-0000-0000-000030010000}"/>
    <cellStyle name="normální 2 2" xfId="43" xr:uid="{00000000-0005-0000-0000-000031010000}"/>
    <cellStyle name="normální 2 2 2" xfId="336" xr:uid="{00000000-0005-0000-0000-000032010000}"/>
    <cellStyle name="normální 2 2 2 2" xfId="337" xr:uid="{00000000-0005-0000-0000-000033010000}"/>
    <cellStyle name="normální 2 2 2 2 2" xfId="338" xr:uid="{00000000-0005-0000-0000-000034010000}"/>
    <cellStyle name="normální 2 2 2 2 2 2" xfId="339" xr:uid="{00000000-0005-0000-0000-000035010000}"/>
    <cellStyle name="normální 2 2 2 2 3" xfId="340" xr:uid="{00000000-0005-0000-0000-000036010000}"/>
    <cellStyle name="normální 2 2 2 2 4" xfId="341" xr:uid="{00000000-0005-0000-0000-000037010000}"/>
    <cellStyle name="normální 2 2 2 3" xfId="342" xr:uid="{00000000-0005-0000-0000-000038010000}"/>
    <cellStyle name="normální 2 2 2 3 2" xfId="343" xr:uid="{00000000-0005-0000-0000-000039010000}"/>
    <cellStyle name="normální 2 2 2 4" xfId="344" xr:uid="{00000000-0005-0000-0000-00003A010000}"/>
    <cellStyle name="normální 2 2 2 5" xfId="345" xr:uid="{00000000-0005-0000-0000-00003B010000}"/>
    <cellStyle name="normální 2 2 3" xfId="346" xr:uid="{00000000-0005-0000-0000-00003C010000}"/>
    <cellStyle name="normální 2 2 4" xfId="335" xr:uid="{00000000-0005-0000-0000-00003D010000}"/>
    <cellStyle name="normální 2 2 5" xfId="490" xr:uid="{4ED4CA80-5464-4A09-8955-D0EB1A932D85}"/>
    <cellStyle name="normální 2 2 5 2" xfId="722" xr:uid="{3D9CF8C2-9E4E-444D-A552-D065B8D1EEE4}"/>
    <cellStyle name="normální 2 2 6" xfId="501" xr:uid="{E34159C4-5A36-4F86-AD5B-0B39A5A8B1C0}"/>
    <cellStyle name="normální 2 2 7" xfId="653" xr:uid="{5FDCAED1-4184-48B0-813E-EC9EB36E28C6}"/>
    <cellStyle name="normální 2 3" xfId="44" xr:uid="{00000000-0005-0000-0000-00003E010000}"/>
    <cellStyle name="normální 2 4" xfId="45" xr:uid="{00000000-0005-0000-0000-00003F010000}"/>
    <cellStyle name="normální 2 4 2" xfId="348" xr:uid="{00000000-0005-0000-0000-000040010000}"/>
    <cellStyle name="normální 2 4 2 2" xfId="349" xr:uid="{00000000-0005-0000-0000-000041010000}"/>
    <cellStyle name="normální 2 4 3" xfId="347" xr:uid="{00000000-0005-0000-0000-000042010000}"/>
    <cellStyle name="normální 2 4 4" xfId="502" xr:uid="{57406A4A-4745-40B1-AAC7-819F2134799A}"/>
    <cellStyle name="normální 2 5" xfId="350" xr:uid="{00000000-0005-0000-0000-000043010000}"/>
    <cellStyle name="Normální 2 6" xfId="89" xr:uid="{00000000-0005-0000-0000-000044010000}"/>
    <cellStyle name="Normální 2 7" xfId="457" xr:uid="{00000000-0005-0000-0000-000045010000}"/>
    <cellStyle name="Normální 2 8" xfId="487" xr:uid="{00000000-0005-0000-0000-000046010000}"/>
    <cellStyle name="Normální 2 9" xfId="460" xr:uid="{00000000-0005-0000-0000-000047010000}"/>
    <cellStyle name="normální 2_6118_TRW_rev 0_110121" xfId="351" xr:uid="{00000000-0005-0000-0000-000048010000}"/>
    <cellStyle name="Normální 20" xfId="458" xr:uid="{00000000-0005-0000-0000-000049010000}"/>
    <cellStyle name="Normální 21" xfId="459" xr:uid="{00000000-0005-0000-0000-00004A010000}"/>
    <cellStyle name="Normální 22" xfId="461" xr:uid="{00000000-0005-0000-0000-00004B010000}"/>
    <cellStyle name="Normální 23" xfId="491" xr:uid="{76F7C1EB-E832-49E5-9901-6CB1804E3A13}"/>
    <cellStyle name="normální 26" xfId="352" xr:uid="{00000000-0005-0000-0000-00004C010000}"/>
    <cellStyle name="normální 3" xfId="46" xr:uid="{00000000-0005-0000-0000-00004D010000}"/>
    <cellStyle name="Normální 3 10" xfId="472" xr:uid="{00000000-0005-0000-0000-00004E010000}"/>
    <cellStyle name="Normální 3 10 2" xfId="624" xr:uid="{AF10DDB9-C4E2-4467-BF30-7A0C29127859}"/>
    <cellStyle name="Normální 3 10 3" xfId="718" xr:uid="{2CA87D9A-1D62-4222-9736-0D0278877A8E}"/>
    <cellStyle name="normální 3 2" xfId="354" xr:uid="{00000000-0005-0000-0000-00004F010000}"/>
    <cellStyle name="Normální 3 2 2" xfId="355" xr:uid="{00000000-0005-0000-0000-000050010000}"/>
    <cellStyle name="Normální 3 2 2 2" xfId="356" xr:uid="{00000000-0005-0000-0000-000051010000}"/>
    <cellStyle name="Normální 3 2 2 2 2" xfId="579" xr:uid="{FDACBAC1-0FD4-42BA-A932-5DFF17CB9656}"/>
    <cellStyle name="Normální 3 2 2 2 3" xfId="689" xr:uid="{BCEBD074-5AB7-4E03-B6C9-E93FBB69447B}"/>
    <cellStyle name="Normální 3 2 2 3" xfId="578" xr:uid="{83C0DB50-691D-4603-BD8A-6834CD5FC503}"/>
    <cellStyle name="Normální 3 2 2 4" xfId="688" xr:uid="{FA59A0E3-DC8B-4DF1-A959-55CB9D9BB03C}"/>
    <cellStyle name="Normální 3 2 3" xfId="357" xr:uid="{00000000-0005-0000-0000-000052010000}"/>
    <cellStyle name="Normální 3 2 3 2" xfId="580" xr:uid="{813DA4A3-6514-44EE-8627-E6B2C1249C8E}"/>
    <cellStyle name="Normální 3 2 3 3" xfId="690" xr:uid="{C8DC08F5-5B24-4B98-BFAB-399619330F66}"/>
    <cellStyle name="Normální 3 2 4" xfId="358" xr:uid="{00000000-0005-0000-0000-000053010000}"/>
    <cellStyle name="Normální 3 2 4 2" xfId="581" xr:uid="{38CCCC7D-DA4C-44EF-97D2-DADF67119594}"/>
    <cellStyle name="Normální 3 2 4 3" xfId="691" xr:uid="{7B98F782-95F2-4C13-BBBE-D534E6CBE6A0}"/>
    <cellStyle name="Normální 3 3" xfId="359" xr:uid="{00000000-0005-0000-0000-000054010000}"/>
    <cellStyle name="Normální 3 3 2" xfId="360" xr:uid="{00000000-0005-0000-0000-000055010000}"/>
    <cellStyle name="Normální 3 3 2 2" xfId="361" xr:uid="{00000000-0005-0000-0000-000056010000}"/>
    <cellStyle name="Normální 3 3 2 2 2" xfId="584" xr:uid="{E9A89779-DE92-46C0-B1FC-6C82C9ADD46B}"/>
    <cellStyle name="Normální 3 3 2 2 3" xfId="694" xr:uid="{60F4A712-FF36-4438-AE29-7D3B7C19AE82}"/>
    <cellStyle name="Normální 3 3 2 3" xfId="583" xr:uid="{209A4FE2-4C4F-424E-BF6A-0C22E894BE0B}"/>
    <cellStyle name="Normální 3 3 2 4" xfId="693" xr:uid="{25EAD346-EBA8-4458-9839-B9D48FF4AC16}"/>
    <cellStyle name="Normální 3 3 3" xfId="362" xr:uid="{00000000-0005-0000-0000-000057010000}"/>
    <cellStyle name="Normální 3 3 3 2" xfId="585" xr:uid="{BF28A15B-B8C8-43D1-AD44-A370A98EF289}"/>
    <cellStyle name="Normální 3 3 3 3" xfId="695" xr:uid="{00D151DD-2938-4269-972D-21F7B833E8A7}"/>
    <cellStyle name="Normální 3 3 4" xfId="363" xr:uid="{00000000-0005-0000-0000-000058010000}"/>
    <cellStyle name="Normální 3 3 4 2" xfId="586" xr:uid="{DBC3085F-7140-4A1A-B772-EF638F56BA25}"/>
    <cellStyle name="Normální 3 3 4 3" xfId="696" xr:uid="{E15425B6-8FC8-4168-8774-400912FB8EE1}"/>
    <cellStyle name="Normální 3 3 5" xfId="582" xr:uid="{861DC1B8-9F9A-4448-87D7-7536F85976E0}"/>
    <cellStyle name="Normální 3 3 6" xfId="692" xr:uid="{14089CF4-50FA-476B-889E-C685CE543C30}"/>
    <cellStyle name="normální 3 4" xfId="364" xr:uid="{00000000-0005-0000-0000-000059010000}"/>
    <cellStyle name="Normální 3 4 2" xfId="365" xr:uid="{00000000-0005-0000-0000-00005A010000}"/>
    <cellStyle name="Normální 3 4 2 2" xfId="366" xr:uid="{00000000-0005-0000-0000-00005B010000}"/>
    <cellStyle name="Normální 3 4 3" xfId="367" xr:uid="{00000000-0005-0000-0000-00005C010000}"/>
    <cellStyle name="Normální 3 4 3 2" xfId="368" xr:uid="{00000000-0005-0000-0000-00005D010000}"/>
    <cellStyle name="Normální 3 4 3 2 2" xfId="589" xr:uid="{4246F7F6-0314-4FA6-BAB7-57172FD96A7C}"/>
    <cellStyle name="Normální 3 4 3 2 3" xfId="698" xr:uid="{0D5EBE02-0F61-474B-8D82-B68670DF252A}"/>
    <cellStyle name="Normální 3 4 3 3" xfId="588" xr:uid="{7AB0320A-E725-40C6-9B4F-BFC4F445ABEE}"/>
    <cellStyle name="Normální 3 4 3 4" xfId="697" xr:uid="{7BADBC22-68FA-4BAA-AE0D-334942E0608F}"/>
    <cellStyle name="Normální 3 4 4" xfId="369" xr:uid="{00000000-0005-0000-0000-00005E010000}"/>
    <cellStyle name="Normální 3 4 4 2" xfId="590" xr:uid="{070B09DC-F3D5-45B4-AAFF-4544E5028400}"/>
    <cellStyle name="Normální 3 4 4 3" xfId="699" xr:uid="{9007C462-F5BB-4458-BF4B-ADB499FF26E7}"/>
    <cellStyle name="Normální 3 5" xfId="370" xr:uid="{00000000-0005-0000-0000-00005F010000}"/>
    <cellStyle name="Normální 3 5 2" xfId="371" xr:uid="{00000000-0005-0000-0000-000060010000}"/>
    <cellStyle name="Normální 3 5 2 2" xfId="592" xr:uid="{FEBBB721-1246-4F0D-9A38-984D8ECBFBBC}"/>
    <cellStyle name="Normální 3 5 2 3" xfId="701" xr:uid="{A575DED7-B4A3-4A28-91D0-0061745D1CC7}"/>
    <cellStyle name="Normální 3 5 3" xfId="591" xr:uid="{122DDED7-F63E-491E-878D-FEB58FE4FE0D}"/>
    <cellStyle name="Normální 3 5 4" xfId="700" xr:uid="{15245623-1C3F-4CEF-9F9A-5AC381E38637}"/>
    <cellStyle name="Normální 3 6" xfId="372" xr:uid="{00000000-0005-0000-0000-000061010000}"/>
    <cellStyle name="Normální 3 6 2" xfId="593" xr:uid="{E52C23E1-8973-4D78-988A-A8E444BABD56}"/>
    <cellStyle name="Normální 3 6 3" xfId="702" xr:uid="{DB8260A6-5157-489D-9B40-7E459E5A8FBB}"/>
    <cellStyle name="Normální 3 7" xfId="373" xr:uid="{00000000-0005-0000-0000-000062010000}"/>
    <cellStyle name="Normální 3 7 2" xfId="594" xr:uid="{72C5B635-E387-4300-9C9B-16A7C71AD447}"/>
    <cellStyle name="Normální 3 7 3" xfId="703" xr:uid="{F894CA5D-5E14-4914-BDB3-13F511B8FDCD}"/>
    <cellStyle name="Normální 3 8" xfId="353" xr:uid="{00000000-0005-0000-0000-000063010000}"/>
    <cellStyle name="Normální 3 8 2" xfId="576" xr:uid="{BB7AF8B8-60CC-4EAD-88D8-A4668431FA69}"/>
    <cellStyle name="Normální 3 8 3" xfId="687" xr:uid="{EE8A5AF0-5F02-4151-8E89-E6D7F074F311}"/>
    <cellStyle name="Normální 3 9" xfId="476" xr:uid="{00000000-0005-0000-0000-000064010000}"/>
    <cellStyle name="Normální 3 9 2" xfId="625" xr:uid="{53788619-E519-416E-8A01-E104A3856BCB}"/>
    <cellStyle name="Normální 3 9 3" xfId="719" xr:uid="{C14473F8-E07F-4013-8024-3947916BE9E1}"/>
    <cellStyle name="normální 4" xfId="47" xr:uid="{00000000-0005-0000-0000-000065010000}"/>
    <cellStyle name="Normální 4 10" xfId="471" xr:uid="{00000000-0005-0000-0000-000066010000}"/>
    <cellStyle name="Normální 4 2" xfId="48" xr:uid="{00000000-0005-0000-0000-000067010000}"/>
    <cellStyle name="Normální 4 2 2" xfId="375" xr:uid="{00000000-0005-0000-0000-000068010000}"/>
    <cellStyle name="Normální 4 2 3" xfId="503" xr:uid="{942C9194-DB3B-428A-8EF2-587302CD30DD}"/>
    <cellStyle name="Normální 4 2 4" xfId="655" xr:uid="{24729736-06E5-45B0-B31F-ECD27AC6AD16}"/>
    <cellStyle name="normální 4 3" xfId="450" xr:uid="{00000000-0005-0000-0000-000069010000}"/>
    <cellStyle name="normální 4 4" xfId="441" xr:uid="{00000000-0005-0000-0000-00006A010000}"/>
    <cellStyle name="normální 4 5" xfId="455" xr:uid="{00000000-0005-0000-0000-00006B010000}"/>
    <cellStyle name="Normální 4 6" xfId="374" xr:uid="{00000000-0005-0000-0000-00006C010000}"/>
    <cellStyle name="Normální 4 7" xfId="479" xr:uid="{00000000-0005-0000-0000-00006D010000}"/>
    <cellStyle name="Normální 4 8" xfId="467" xr:uid="{00000000-0005-0000-0000-00006E010000}"/>
    <cellStyle name="Normální 4 9" xfId="477" xr:uid="{00000000-0005-0000-0000-00006F010000}"/>
    <cellStyle name="normální 5" xfId="49" xr:uid="{00000000-0005-0000-0000-000070010000}"/>
    <cellStyle name="normální 5 10" xfId="504" xr:uid="{CE1F6ACA-D26D-467A-AF6F-95A5CBCE5DE1}"/>
    <cellStyle name="normální 5 11" xfId="656" xr:uid="{B55EAE7A-C6D8-4634-99C1-6B903D5FA897}"/>
    <cellStyle name="normální 5 2" xfId="377" xr:uid="{00000000-0005-0000-0000-000071010000}"/>
    <cellStyle name="Normální 5 3" xfId="378" xr:uid="{00000000-0005-0000-0000-000072010000}"/>
    <cellStyle name="Normální 5 4" xfId="379" xr:uid="{00000000-0005-0000-0000-000073010000}"/>
    <cellStyle name="normální 5 5" xfId="376" xr:uid="{00000000-0005-0000-0000-000074010000}"/>
    <cellStyle name="normální 5 6" xfId="480" xr:uid="{00000000-0005-0000-0000-000075010000}"/>
    <cellStyle name="normální 5 7" xfId="465" xr:uid="{00000000-0005-0000-0000-000076010000}"/>
    <cellStyle name="normální 5 8" xfId="478" xr:uid="{00000000-0005-0000-0000-000077010000}"/>
    <cellStyle name="normální 5 9" xfId="470" xr:uid="{00000000-0005-0000-0000-000078010000}"/>
    <cellStyle name="normální 6" xfId="50" xr:uid="{00000000-0005-0000-0000-000079010000}"/>
    <cellStyle name="normální 6 10" xfId="608" xr:uid="{90D9A82B-013F-409A-962F-8E230C2B4527}"/>
    <cellStyle name="normální 6 2" xfId="51" xr:uid="{00000000-0005-0000-0000-00007A010000}"/>
    <cellStyle name="normální 6 2 10" xfId="548" xr:uid="{00DE6560-9637-43FE-AE12-18316C02D909}"/>
    <cellStyle name="Normální 6 2 2" xfId="381" xr:uid="{00000000-0005-0000-0000-00007B010000}"/>
    <cellStyle name="normální 6 2 3" xfId="506" xr:uid="{99ADAD80-FC6C-4152-A812-9BBCE9CE36AA}"/>
    <cellStyle name="normální 6 2 4" xfId="607" xr:uid="{326407BD-4628-4691-B3C7-6EB634225496}"/>
    <cellStyle name="normální 6 2 5" xfId="522" xr:uid="{3DA10ABA-C202-41BD-BC62-C4610185CDE7}"/>
    <cellStyle name="normální 6 2 6" xfId="523" xr:uid="{1E0D5EF6-5A93-48FD-9601-F0197F69D9C6}"/>
    <cellStyle name="normální 6 2 7" xfId="642" xr:uid="{B8932148-CB9A-4A56-AAA8-3765CB95F045}"/>
    <cellStyle name="normální 6 2 8" xfId="534" xr:uid="{C0716A2F-AF5E-43CD-B32F-41399B34588E}"/>
    <cellStyle name="normální 6 2 9" xfId="620" xr:uid="{44221E1A-9E3A-429B-9895-0ED0A6035A9F}"/>
    <cellStyle name="normální 6 3" xfId="52" xr:uid="{00000000-0005-0000-0000-00007C010000}"/>
    <cellStyle name="normální 6 4" xfId="380" xr:uid="{00000000-0005-0000-0000-00007D010000}"/>
    <cellStyle name="normální 6 5" xfId="482" xr:uid="{00000000-0005-0000-0000-00007E010000}"/>
    <cellStyle name="normální 6 6" xfId="464" xr:uid="{00000000-0005-0000-0000-00007F010000}"/>
    <cellStyle name="normální 6 7" xfId="488" xr:uid="{00000000-0005-0000-0000-000080010000}"/>
    <cellStyle name="normální 6 8" xfId="469" xr:uid="{00000000-0005-0000-0000-000081010000}"/>
    <cellStyle name="normální 6 9" xfId="505" xr:uid="{8C2E057A-510C-47B9-A817-8C71210DD393}"/>
    <cellStyle name="normální 7" xfId="53" xr:uid="{00000000-0005-0000-0000-000082010000}"/>
    <cellStyle name="normální 7 10" xfId="468" xr:uid="{00000000-0005-0000-0000-000083010000}"/>
    <cellStyle name="normální 7 2" xfId="54" xr:uid="{00000000-0005-0000-0000-000084010000}"/>
    <cellStyle name="Normální 7 2 2" xfId="384" xr:uid="{00000000-0005-0000-0000-000085010000}"/>
    <cellStyle name="Normální 7 2 2 2" xfId="385" xr:uid="{00000000-0005-0000-0000-000086010000}"/>
    <cellStyle name="Normální 7 2 2 2 2" xfId="598" xr:uid="{AD61996C-367D-4BE8-B97D-00B45DB5123A}"/>
    <cellStyle name="Normální 7 2 2 2 3" xfId="706" xr:uid="{EFA666BE-AECA-4676-8BFB-D7E1E79CCED1}"/>
    <cellStyle name="Normální 7 2 2 3" xfId="597" xr:uid="{3D952E1D-6B6E-4BCA-A9A8-7FAC1CCA2B37}"/>
    <cellStyle name="Normální 7 2 2 4" xfId="705" xr:uid="{2E3C9520-DB86-44B6-8B78-58F0CEC836C0}"/>
    <cellStyle name="Normální 7 2 3" xfId="386" xr:uid="{00000000-0005-0000-0000-000087010000}"/>
    <cellStyle name="Normální 7 2 3 2" xfId="599" xr:uid="{A3ACDBC4-E6C5-42DA-A39D-47ECCE1EDF82}"/>
    <cellStyle name="Normální 7 2 3 3" xfId="707" xr:uid="{058A2D73-BA2F-44B1-A5E4-6A441171F28A}"/>
    <cellStyle name="Normální 7 2 4" xfId="387" xr:uid="{00000000-0005-0000-0000-000088010000}"/>
    <cellStyle name="Normální 7 2 4 2" xfId="600" xr:uid="{B70A3464-B8FD-4EFC-9F9F-EA317A993CF6}"/>
    <cellStyle name="Normální 7 2 4 3" xfId="708" xr:uid="{3CFDB75D-7122-47AC-81B5-36195818C3C3}"/>
    <cellStyle name="Normální 7 2 5" xfId="383" xr:uid="{00000000-0005-0000-0000-000089010000}"/>
    <cellStyle name="Normální 7 2 5 2" xfId="596" xr:uid="{DE8751CC-0C9A-4FA2-8543-7DFFB30E3CD0}"/>
    <cellStyle name="Normální 7 2 5 3" xfId="704" xr:uid="{389D29C9-A031-4DD4-8075-9B654CBBC4ED}"/>
    <cellStyle name="Normální 7 3" xfId="388" xr:uid="{00000000-0005-0000-0000-00008A010000}"/>
    <cellStyle name="Normální 7 3 2" xfId="389" xr:uid="{00000000-0005-0000-0000-00008B010000}"/>
    <cellStyle name="Normální 7 3 2 2" xfId="602" xr:uid="{05A39DEC-11EC-4FA5-954D-C6E6937578BE}"/>
    <cellStyle name="Normální 7 3 2 3" xfId="710" xr:uid="{BDA6F5A6-D932-4E57-AA3D-8F1EC59B343C}"/>
    <cellStyle name="Normální 7 3 3" xfId="601" xr:uid="{54D2DA6D-2065-4578-AC38-25F8B3A7706C}"/>
    <cellStyle name="Normální 7 3 4" xfId="709" xr:uid="{E008ECA9-44AA-4F23-A557-AD82C1C4BE6E}"/>
    <cellStyle name="Normální 7 4" xfId="390" xr:uid="{00000000-0005-0000-0000-00008C010000}"/>
    <cellStyle name="Normální 7 4 2" xfId="603" xr:uid="{C153F247-782A-497C-AD8B-DC22F44DE5EE}"/>
    <cellStyle name="Normální 7 4 3" xfId="711" xr:uid="{12A4A68E-0D4F-491C-A6CF-5D15C50A97CD}"/>
    <cellStyle name="Normální 7 5" xfId="391" xr:uid="{00000000-0005-0000-0000-00008D010000}"/>
    <cellStyle name="Normální 7 5 2" xfId="604" xr:uid="{D451D432-9C66-49B9-83AD-1AB19E73AA45}"/>
    <cellStyle name="Normální 7 5 3" xfId="712" xr:uid="{7D69C986-E1DA-4F57-8523-A8DB5755FC3E}"/>
    <cellStyle name="normální 7 6" xfId="382" xr:uid="{00000000-0005-0000-0000-00008E010000}"/>
    <cellStyle name="normální 7 7" xfId="483" xr:uid="{00000000-0005-0000-0000-00008F010000}"/>
    <cellStyle name="normální 7 8" xfId="463" xr:uid="{00000000-0005-0000-0000-000090010000}"/>
    <cellStyle name="normální 7 9" xfId="481" xr:uid="{00000000-0005-0000-0000-000091010000}"/>
    <cellStyle name="normální 8" xfId="55" xr:uid="{00000000-0005-0000-0000-000092010000}"/>
    <cellStyle name="normální 8 2" xfId="56" xr:uid="{00000000-0005-0000-0000-000093010000}"/>
    <cellStyle name="normální 8 3" xfId="392" xr:uid="{00000000-0005-0000-0000-000094010000}"/>
    <cellStyle name="normální 9" xfId="57" xr:uid="{00000000-0005-0000-0000-000095010000}"/>
    <cellStyle name="normální 9 2" xfId="58" xr:uid="{00000000-0005-0000-0000-000096010000}"/>
    <cellStyle name="Normální 9 3" xfId="394" xr:uid="{00000000-0005-0000-0000-000097010000}"/>
    <cellStyle name="normální 9 4" xfId="393" xr:uid="{00000000-0005-0000-0000-000098010000}"/>
    <cellStyle name="normální 9 4 2" xfId="605" xr:uid="{9684A299-A2B5-4256-9173-A601B933F6D8}"/>
    <cellStyle name="normální 9 4 3" xfId="713" xr:uid="{3F8636BF-CFDF-401E-BC3F-4F44D50C7A18}"/>
    <cellStyle name="normální 9 5" xfId="485" xr:uid="{00000000-0005-0000-0000-000099010000}"/>
    <cellStyle name="normální 9 5 2" xfId="628" xr:uid="{6D8F3C55-22FD-4D93-959B-BBDA53961CAE}"/>
    <cellStyle name="normální 9 5 3" xfId="721" xr:uid="{3D39224A-4A68-44D6-8D49-D6A5BAF8D494}"/>
    <cellStyle name="normální 9 6" xfId="462" xr:uid="{00000000-0005-0000-0000-00009A010000}"/>
    <cellStyle name="normální 9 6 2" xfId="619" xr:uid="{E8E3940A-1413-45A5-85D9-434A3A2D7230}"/>
    <cellStyle name="normální 9 6 3" xfId="716" xr:uid="{663AAC8C-92B7-474D-84A7-925DB81AF83B}"/>
    <cellStyle name="normální 9 7" xfId="484" xr:uid="{00000000-0005-0000-0000-00009B010000}"/>
    <cellStyle name="normální 9 7 2" xfId="627" xr:uid="{8F897DB9-A2EF-45D4-9871-A71AFA1F308C}"/>
    <cellStyle name="normální 9 7 3" xfId="720" xr:uid="{483800B2-F828-4175-AF51-744E574CC46A}"/>
    <cellStyle name="normální 9 8" xfId="466" xr:uid="{00000000-0005-0000-0000-00009C010000}"/>
    <cellStyle name="normální 9 8 2" xfId="621" xr:uid="{91F7511E-6966-4D9C-8693-EA7FD103FED0}"/>
    <cellStyle name="normální 9 8 3" xfId="717" xr:uid="{D2CD7712-6A42-42AF-A735-E4185013EDC9}"/>
    <cellStyle name="Normalny_June 1997_1" xfId="395" xr:uid="{00000000-0005-0000-0000-00009D010000}"/>
    <cellStyle name="O…‹aO‚e [0.00]_Region Orders (2)" xfId="396" xr:uid="{00000000-0005-0000-0000-00009E010000}"/>
    <cellStyle name="O…‹aO‚e_Region Orders (2)" xfId="397" xr:uid="{00000000-0005-0000-0000-00009F010000}"/>
    <cellStyle name="per.style" xfId="398" xr:uid="{00000000-0005-0000-0000-0000A0010000}"/>
    <cellStyle name="Percent [0]" xfId="399" xr:uid="{00000000-0005-0000-0000-0000A1010000}"/>
    <cellStyle name="Percent [00]" xfId="400" xr:uid="{00000000-0005-0000-0000-0000A2010000}"/>
    <cellStyle name="Percent [2]" xfId="401" xr:uid="{00000000-0005-0000-0000-0000A3010000}"/>
    <cellStyle name="Percent_#6 Temps &amp; Contractors" xfId="451" xr:uid="{00000000-0005-0000-0000-0000A4010000}"/>
    <cellStyle name="Percentá 2" xfId="402" xr:uid="{00000000-0005-0000-0000-0000A5010000}"/>
    <cellStyle name="políčka" xfId="403" xr:uid="{00000000-0005-0000-0000-0000A6010000}"/>
    <cellStyle name="POPIS" xfId="404" xr:uid="{00000000-0005-0000-0000-0000A7010000}"/>
    <cellStyle name="Poznámka" xfId="59" builtinId="10" customBuiltin="1"/>
    <cellStyle name="Poznámka 2" xfId="60" xr:uid="{00000000-0005-0000-0000-0000A9010000}"/>
    <cellStyle name="Poznámka 2 2" xfId="510" xr:uid="{D17DDA5A-CF92-42A0-938F-06CBED6485AE}"/>
    <cellStyle name="Poznámka 2 3" xfId="515" xr:uid="{AD74D36D-8D57-4AF3-9D83-40521A0FC9B4}"/>
    <cellStyle name="Poznámka 2 4" xfId="595" xr:uid="{6C21F15A-7E2F-49DE-B794-D84B65508ECF}"/>
    <cellStyle name="Poznámka 2 5" xfId="525" xr:uid="{4E1CE66D-8440-4525-86A1-D3EF6AB6D800}"/>
    <cellStyle name="Poznámka 2 6" xfId="615" xr:uid="{BBE42DAD-7AA4-4DC1-A6D8-B90A03847BA7}"/>
    <cellStyle name="Poznámka 2 7" xfId="536" xr:uid="{76D65AAF-EB11-47C3-87C5-AE0FC2704678}"/>
    <cellStyle name="Poznámka 2 8" xfId="673" xr:uid="{E06CF761-AA35-4CA8-B1BF-D7F64CE08ADF}"/>
    <cellStyle name="Poznámka 3" xfId="516" xr:uid="{06A208B8-935A-4CD4-9E59-106E79D2AA27}"/>
    <cellStyle name="Poznámka 4" xfId="507" xr:uid="{AE780D21-2488-45E0-9503-99F0B6249BBF}"/>
    <cellStyle name="Poznámka 5" xfId="587" xr:uid="{FFE19AA9-480A-4F5C-95AC-34C82465F8EC}"/>
    <cellStyle name="Poznámka 6" xfId="495" xr:uid="{28F01179-B01C-4B2A-A311-DE8F5397E557}"/>
    <cellStyle name="Poznámka 7" xfId="499" xr:uid="{8C55D7B2-8E24-493B-BE68-D5B8E8573D57}"/>
    <cellStyle name="Poznámka 8" xfId="674" xr:uid="{C199F1DC-C3FC-43B4-9DE7-12ED6A42312D}"/>
    <cellStyle name="PrePop Currency (0)" xfId="405" xr:uid="{00000000-0005-0000-0000-0000AA010000}"/>
    <cellStyle name="PrePop Currency (2)" xfId="406" xr:uid="{00000000-0005-0000-0000-0000AB010000}"/>
    <cellStyle name="PrePop Units (0)" xfId="407" xr:uid="{00000000-0005-0000-0000-0000AC010000}"/>
    <cellStyle name="PrePop Units (1)" xfId="408" xr:uid="{00000000-0005-0000-0000-0000AD010000}"/>
    <cellStyle name="PrePop Units (2)" xfId="409" xr:uid="{00000000-0005-0000-0000-0000AE010000}"/>
    <cellStyle name="pricing" xfId="410" xr:uid="{00000000-0005-0000-0000-0000AF010000}"/>
    <cellStyle name="procent 2" xfId="411" xr:uid="{00000000-0005-0000-0000-0000B0010000}"/>
    <cellStyle name="Procenta" xfId="489" builtinId="5"/>
    <cellStyle name="Procenta 2" xfId="412" xr:uid="{00000000-0005-0000-0000-0000B1010000}"/>
    <cellStyle name="Propojená buňka" xfId="61" builtinId="24" customBuiltin="1"/>
    <cellStyle name="Propojená buňka 2" xfId="62" xr:uid="{00000000-0005-0000-0000-0000B3010000}"/>
    <cellStyle name="Průměr" xfId="413" xr:uid="{00000000-0005-0000-0000-0000B4010000}"/>
    <cellStyle name="PSChar" xfId="414" xr:uid="{00000000-0005-0000-0000-0000B5010000}"/>
    <cellStyle name="RevList" xfId="415" xr:uid="{00000000-0005-0000-0000-0000B6010000}"/>
    <cellStyle name="SKP" xfId="416" xr:uid="{00000000-0005-0000-0000-0000B7010000}"/>
    <cellStyle name="Skupina1Name" xfId="417" xr:uid="{00000000-0005-0000-0000-0000B8010000}"/>
    <cellStyle name="Skupina1Sum" xfId="418" xr:uid="{00000000-0005-0000-0000-0000B9010000}"/>
    <cellStyle name="Skupina2Name" xfId="419" xr:uid="{00000000-0005-0000-0000-0000BA010000}"/>
    <cellStyle name="součet" xfId="420" xr:uid="{00000000-0005-0000-0000-0000BB010000}"/>
    <cellStyle name="součet 2" xfId="564" xr:uid="{8B2C2382-E717-4995-B72B-571388F75F89}"/>
    <cellStyle name="součet 3" xfId="549" xr:uid="{893E18E5-9782-405B-99B1-63EC6846A40A}"/>
    <cellStyle name="součet 4" xfId="626" xr:uid="{023A62CA-7FC2-4886-B476-CE18CAC13D2E}"/>
    <cellStyle name="součet 5" xfId="623" xr:uid="{A6DE9DEF-4C5C-4092-9671-46C55E2D0020}"/>
    <cellStyle name="součet 6" xfId="675" xr:uid="{9EE09101-91CC-41EC-AA8D-4A75D46357DC}"/>
    <cellStyle name="Správně" xfId="63" builtinId="26" customBuiltin="1"/>
    <cellStyle name="Správně 2" xfId="64" xr:uid="{00000000-0005-0000-0000-0000BD010000}"/>
    <cellStyle name="Standard_aktuell" xfId="421" xr:uid="{00000000-0005-0000-0000-0000BE010000}"/>
    <cellStyle name="Styl 1" xfId="65" xr:uid="{00000000-0005-0000-0000-0000BF010000}"/>
    <cellStyle name="Styl 1 2" xfId="422" xr:uid="{00000000-0005-0000-0000-0000C0010000}"/>
    <cellStyle name="Styl 1 3" xfId="423" xr:uid="{00000000-0005-0000-0000-0000C1010000}"/>
    <cellStyle name="Styl 1 4" xfId="424" xr:uid="{00000000-0005-0000-0000-0000C2010000}"/>
    <cellStyle name="Style 1" xfId="425" xr:uid="{00000000-0005-0000-0000-0000C3010000}"/>
    <cellStyle name="Subtotal" xfId="426" xr:uid="{00000000-0005-0000-0000-0000C4010000}"/>
    <cellStyle name="Štýl 1" xfId="90" xr:uid="{00000000-0005-0000-0000-0000C5010000}"/>
    <cellStyle name="text" xfId="427" xr:uid="{00000000-0005-0000-0000-0000C6010000}"/>
    <cellStyle name="Text Indent A" xfId="428" xr:uid="{00000000-0005-0000-0000-0000C7010000}"/>
    <cellStyle name="Text Indent B" xfId="429" xr:uid="{00000000-0005-0000-0000-0000C8010000}"/>
    <cellStyle name="Text Indent C" xfId="430" xr:uid="{00000000-0005-0000-0000-0000C9010000}"/>
    <cellStyle name="Text upozornění" xfId="66" builtinId="11" customBuiltin="1"/>
    <cellStyle name="Text upozornění 2" xfId="67" xr:uid="{00000000-0005-0000-0000-0000CB010000}"/>
    <cellStyle name="titre1" xfId="431" xr:uid="{00000000-0005-0000-0000-0000CC010000}"/>
    <cellStyle name="titre2" xfId="432" xr:uid="{00000000-0005-0000-0000-0000CD010000}"/>
    <cellStyle name="TYP ŘÁDKU_4(sloupceJ-L)" xfId="433" xr:uid="{00000000-0005-0000-0000-0000CE010000}"/>
    <cellStyle name="Vstup" xfId="68" builtinId="20" customBuiltin="1"/>
    <cellStyle name="Vstup 2" xfId="69" xr:uid="{00000000-0005-0000-0000-0000D0010000}"/>
    <cellStyle name="Vstup 2 2" xfId="614" xr:uid="{6C4F59B1-337B-4C74-B768-5D9E2A04ACB4}"/>
    <cellStyle name="Vstup 2 3" xfId="631" xr:uid="{75916340-62EF-484C-A035-355118748CD2}"/>
    <cellStyle name="Vstup 2 4" xfId="562" xr:uid="{FB08FF51-6C5E-4176-A4D7-2C19DED641B2}"/>
    <cellStyle name="Vstup 2 5" xfId="528" xr:uid="{E2026E11-56EE-4011-B135-2A8695378826}"/>
    <cellStyle name="Vstup 2 6" xfId="637" xr:uid="{225147DD-398D-4E52-B2B0-0B2F277D6FB4}"/>
    <cellStyle name="Vstup 2 7" xfId="715" xr:uid="{99642C72-6255-49D9-80E9-E04ED554F0B5}"/>
    <cellStyle name="Vstup 3" xfId="513" xr:uid="{3AF43933-EB80-47A9-8646-2600C0F5B1F2}"/>
    <cellStyle name="Vstup 4" xfId="647" xr:uid="{5E54AE2F-82B9-4372-84A2-2CC12F9F2FEE}"/>
    <cellStyle name="Vstup 5" xfId="648" xr:uid="{1F594CC3-AB3F-4432-B130-622E990EF2CB}"/>
    <cellStyle name="Vstup 6" xfId="551" xr:uid="{62BCA270-D039-4A12-B63B-1679C733221E}"/>
    <cellStyle name="Vstup 7" xfId="509" xr:uid="{3F3D18BB-AB70-489F-BB8D-78575117F284}"/>
    <cellStyle name="Vstup 8" xfId="654" xr:uid="{BECE2152-EAE7-4827-82DE-28065A928990}"/>
    <cellStyle name="Výpočet" xfId="70" builtinId="22" customBuiltin="1"/>
    <cellStyle name="Výpočet 2" xfId="71" xr:uid="{00000000-0005-0000-0000-0000D2010000}"/>
    <cellStyle name="Výpočet 2 2" xfId="612" xr:uid="{564E10B5-A950-4A59-9AB3-0105F6DCFE6E}"/>
    <cellStyle name="Výpočet 2 3" xfId="517" xr:uid="{44C10EBF-C035-4C6A-938E-79E857A1ED10}"/>
    <cellStyle name="Výpočet 2 4" xfId="622" xr:uid="{F35B6115-0824-4250-AFE2-FCBB091DB074}"/>
    <cellStyle name="Výpočet 2 5" xfId="641" xr:uid="{A0034174-8CC9-497F-BAF1-A8A76FA55C1D}"/>
    <cellStyle name="Výpočet 2 6" xfId="577" xr:uid="{F62EEA50-B1F7-43FB-8B28-EB997D11A1AF}"/>
    <cellStyle name="Výpočet 2 7" xfId="670" xr:uid="{189875FF-A61E-4DFD-83ED-A887F1B1BAF3}"/>
    <cellStyle name="Výpočet 3" xfId="613" xr:uid="{80AB7CD0-5CEB-4010-92CC-74673A07CA67}"/>
    <cellStyle name="Výpočet 4" xfId="508" xr:uid="{4E4D62B2-B7F7-42F1-A48A-3530971A7EE8}"/>
    <cellStyle name="Výpočet 5" xfId="529" xr:uid="{649500A1-96AD-4B4B-86AB-54E8D7A91372}"/>
    <cellStyle name="Výpočet 6" xfId="629" xr:uid="{EDB97907-1496-4EBD-9AA4-19B52F422C11}"/>
    <cellStyle name="Výpočet 7" xfId="530" xr:uid="{9E097010-A5A9-4F8F-BCEB-9B9E0312B394}"/>
    <cellStyle name="Výpočet 8" xfId="671" xr:uid="{57492852-A96D-4575-89E2-9AA1147CB56D}"/>
    <cellStyle name="Výstup" xfId="72" builtinId="21" customBuiltin="1"/>
    <cellStyle name="Výstup 2" xfId="73" xr:uid="{00000000-0005-0000-0000-0000D4010000}"/>
    <cellStyle name="Výstup 2 2" xfId="643" xr:uid="{8D088DAD-7193-448C-BCAC-42D9164F40B0}"/>
    <cellStyle name="Výstup 2 3" xfId="616" xr:uid="{2B56C1C2-383A-4443-895B-EE64482E70FC}"/>
    <cellStyle name="Výstup 2 4" xfId="524" xr:uid="{DD52825B-2C8C-4688-B146-9869E28DD450}"/>
    <cellStyle name="Výstup 2 5" xfId="544" xr:uid="{E89EACAA-E8A0-40C5-82A5-21F91845C152}"/>
    <cellStyle name="Výstup 2 6" xfId="531" xr:uid="{72EDE059-D7B4-4468-ABE2-AEF4E927F794}"/>
    <cellStyle name="Výstup 2 7" xfId="668" xr:uid="{CB3F8E26-3D7A-4F5C-9199-D7F490740159}"/>
    <cellStyle name="Výstup 3" xfId="606" xr:uid="{14CA735A-F801-4C25-AC7C-89A2FE230209}"/>
    <cellStyle name="Výstup 4" xfId="611" xr:uid="{2EC82B69-E1A9-4017-BDBD-B1255460EF47}"/>
    <cellStyle name="Výstup 5" xfId="537" xr:uid="{40632D2A-AFED-4E8D-9BD9-AA074A5E25C2}"/>
    <cellStyle name="Výstup 6" xfId="630" xr:uid="{D3848106-1804-4CD3-85FD-89B5E391D63C}"/>
    <cellStyle name="Výstup 7" xfId="518" xr:uid="{7A26F508-A193-4BDA-B2A7-6834EA8B7318}"/>
    <cellStyle name="Výstup 8" xfId="669" xr:uid="{2FE18DC8-6A8E-4260-85CC-A1715686B76B}"/>
    <cellStyle name="Vysvětlující text" xfId="74" builtinId="53" customBuiltin="1"/>
    <cellStyle name="Vysvětlující text 2" xfId="75" xr:uid="{00000000-0005-0000-0000-0000D6010000}"/>
    <cellStyle name="zbozi_p" xfId="434" xr:uid="{00000000-0005-0000-0000-0000D7010000}"/>
    <cellStyle name="ZboziCena" xfId="435" xr:uid="{00000000-0005-0000-0000-0000D8010000}"/>
    <cellStyle name="ZboziNazev" xfId="436" xr:uid="{00000000-0005-0000-0000-0000D9010000}"/>
    <cellStyle name="ZboziPocet" xfId="437" xr:uid="{00000000-0005-0000-0000-0000DA010000}"/>
    <cellStyle name="Zvýraznění 1" xfId="76" builtinId="29" customBuiltin="1"/>
    <cellStyle name="Zvýraznění 1 2" xfId="77" xr:uid="{00000000-0005-0000-0000-0000DC010000}"/>
    <cellStyle name="Zvýraznění 2" xfId="78" builtinId="33" customBuiltin="1"/>
    <cellStyle name="Zvýraznění 2 2" xfId="79" xr:uid="{00000000-0005-0000-0000-0000DE010000}"/>
    <cellStyle name="Zvýraznění 3" xfId="80" builtinId="37" customBuiltin="1"/>
    <cellStyle name="Zvýraznění 3 2" xfId="81" xr:uid="{00000000-0005-0000-0000-0000E0010000}"/>
    <cellStyle name="Zvýraznění 4" xfId="82" builtinId="41" customBuiltin="1"/>
    <cellStyle name="Zvýraznění 4 2" xfId="83" xr:uid="{00000000-0005-0000-0000-0000E2010000}"/>
    <cellStyle name="Zvýraznění 5" xfId="84" builtinId="45" customBuiltin="1"/>
    <cellStyle name="Zvýraznění 5 2" xfId="85" xr:uid="{00000000-0005-0000-0000-0000E4010000}"/>
    <cellStyle name="Zvýraznění 6" xfId="86" builtinId="49" customBuiltin="1"/>
    <cellStyle name="Zvýraznění 6 2" xfId="87" xr:uid="{00000000-0005-0000-0000-0000E6010000}"/>
    <cellStyle name="桁区切り [0.00]_22Oct01Toyota Indirect Cost Summary Package-F(P&amp;W shop)" xfId="438" xr:uid="{00000000-0005-0000-0000-0000E7010000}"/>
    <cellStyle name="桁区切り_Package -F PROPOSED STAFF SCHEDULE 27,July,01" xfId="439" xr:uid="{00000000-0005-0000-0000-0000E8010000}"/>
    <cellStyle name="標準_20070117 Mechanical BOQ CLIENT CONTRACT last version" xfId="91" xr:uid="{00000000-0005-0000-0000-0000E9010000}"/>
  </cellStyles>
  <dxfs count="0"/>
  <tableStyles count="0" defaultTableStyle="TableStyleMedium9" defaultPivotStyle="PivotStyleLight16"/>
  <colors>
    <mruColors>
      <color rgb="FFFFFFCC"/>
      <color rgb="FFFFCCFF"/>
      <color rgb="FFCCFFFF"/>
      <color rgb="FF00FFFF"/>
      <color rgb="FFCCFFCC"/>
      <color rgb="FFFF66FF"/>
      <color rgb="FFCCCC00"/>
      <color rgb="FFCC9900"/>
      <color rgb="FF9966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191EB-DE74-43D3-BA82-38A04D8C6EF9}">
  <dimension ref="A2:J47"/>
  <sheetViews>
    <sheetView tabSelected="1" view="pageBreakPreview" zoomScaleNormal="100" zoomScaleSheetLayoutView="100" zoomScalePageLayoutView="55" workbookViewId="0"/>
  </sheetViews>
  <sheetFormatPr defaultColWidth="9.109375" defaultRowHeight="14.4"/>
  <cols>
    <col min="1" max="1" width="11.109375" style="144" customWidth="1"/>
    <col min="2" max="2" width="7.6640625" style="136" customWidth="1"/>
    <col min="3" max="3" width="72.88671875" style="136" customWidth="1"/>
    <col min="4" max="4" width="8.77734375" style="136" customWidth="1"/>
    <col min="5" max="5" width="8" style="136" customWidth="1"/>
    <col min="6" max="7" width="14" style="136" customWidth="1"/>
    <col min="8" max="9" width="16.6640625" style="136" customWidth="1"/>
    <col min="10" max="10" width="17.21875" style="136" customWidth="1"/>
    <col min="11" max="11" width="11.109375" style="136" customWidth="1"/>
    <col min="12" max="12" width="3" style="136" customWidth="1"/>
    <col min="13" max="16384" width="9.109375" style="136"/>
  </cols>
  <sheetData>
    <row r="2" spans="2:10" ht="15" thickBot="1"/>
    <row r="3" spans="2:10" ht="18" customHeight="1">
      <c r="B3" s="104"/>
      <c r="C3" s="105"/>
      <c r="D3" s="105"/>
      <c r="E3" s="105"/>
      <c r="F3" s="105"/>
      <c r="G3" s="105"/>
      <c r="H3" s="105"/>
      <c r="I3" s="105"/>
      <c r="J3" s="106"/>
    </row>
    <row r="4" spans="2:10" ht="18" customHeight="1">
      <c r="B4" s="107"/>
      <c r="C4" s="258" t="s">
        <v>423</v>
      </c>
      <c r="D4" s="108"/>
      <c r="E4" s="108"/>
      <c r="F4" s="108"/>
      <c r="G4" s="108"/>
      <c r="H4" s="339"/>
      <c r="I4" s="340"/>
      <c r="J4" s="341"/>
    </row>
    <row r="5" spans="2:10" ht="18" customHeight="1">
      <c r="B5" s="107"/>
      <c r="C5" s="254"/>
      <c r="D5" s="108"/>
      <c r="E5" s="108"/>
      <c r="F5" s="108"/>
      <c r="G5" s="108"/>
      <c r="H5" s="339"/>
      <c r="I5" s="342"/>
      <c r="J5" s="341"/>
    </row>
    <row r="6" spans="2:10" ht="18" customHeight="1">
      <c r="B6" s="107"/>
      <c r="C6" s="254"/>
      <c r="D6" s="108"/>
      <c r="E6" s="108"/>
      <c r="F6" s="108"/>
      <c r="G6" s="108"/>
      <c r="I6" s="108"/>
      <c r="J6" s="109"/>
    </row>
    <row r="7" spans="2:10" ht="18" customHeight="1">
      <c r="B7" s="107"/>
      <c r="C7" s="255" t="s">
        <v>416</v>
      </c>
      <c r="D7" s="108"/>
      <c r="E7" s="108"/>
      <c r="F7" s="108"/>
      <c r="G7" s="108"/>
      <c r="H7" s="108" t="s">
        <v>19</v>
      </c>
      <c r="I7" s="324" t="s">
        <v>414</v>
      </c>
      <c r="J7" s="264"/>
    </row>
    <row r="8" spans="2:10" ht="18" customHeight="1">
      <c r="B8" s="107"/>
      <c r="C8" s="123" t="s">
        <v>84</v>
      </c>
      <c r="D8" s="256"/>
      <c r="E8" s="256"/>
      <c r="F8" s="256"/>
      <c r="G8" s="256"/>
      <c r="H8" s="108" t="s">
        <v>20</v>
      </c>
      <c r="I8" s="325" t="s">
        <v>415</v>
      </c>
      <c r="J8" s="117"/>
    </row>
    <row r="9" spans="2:10" ht="18" customHeight="1">
      <c r="B9" s="107"/>
      <c r="C9" s="257"/>
      <c r="D9" s="108"/>
      <c r="E9" s="108"/>
      <c r="F9" s="108"/>
      <c r="G9" s="108"/>
      <c r="H9" s="108" t="s">
        <v>21</v>
      </c>
      <c r="I9" s="343">
        <v>0</v>
      </c>
      <c r="J9" s="344"/>
    </row>
    <row r="10" spans="2:10" ht="18" customHeight="1">
      <c r="B10" s="107"/>
      <c r="C10" s="110" t="s">
        <v>85</v>
      </c>
      <c r="D10" s="108"/>
      <c r="E10" s="108"/>
      <c r="F10" s="108"/>
      <c r="G10" s="108"/>
      <c r="H10" s="108"/>
      <c r="I10" s="345"/>
      <c r="J10" s="344"/>
    </row>
    <row r="11" spans="2:10" ht="18" customHeight="1" thickBot="1">
      <c r="B11" s="112"/>
      <c r="C11" s="113"/>
      <c r="D11" s="114"/>
      <c r="E11" s="114"/>
      <c r="F11" s="114"/>
      <c r="G11" s="114"/>
      <c r="H11" s="114"/>
      <c r="I11" s="114"/>
      <c r="J11" s="115"/>
    </row>
    <row r="12" spans="2:10" ht="14.25" customHeight="1" thickTop="1">
      <c r="B12" s="290"/>
      <c r="C12" s="110"/>
      <c r="D12" s="108"/>
      <c r="E12" s="108"/>
      <c r="F12" s="108"/>
      <c r="G12" s="108"/>
      <c r="H12" s="108"/>
      <c r="I12" s="108"/>
      <c r="J12" s="109"/>
    </row>
    <row r="13" spans="2:10">
      <c r="B13" s="291" t="s">
        <v>111</v>
      </c>
      <c r="C13" s="278" t="s">
        <v>14</v>
      </c>
      <c r="D13" s="287"/>
      <c r="E13" s="287"/>
      <c r="F13" s="288"/>
      <c r="G13" s="287"/>
      <c r="H13" s="289"/>
      <c r="I13" s="289"/>
      <c r="J13" s="111"/>
    </row>
    <row r="14" spans="2:10">
      <c r="B14" s="292"/>
      <c r="C14" s="326" t="s">
        <v>465</v>
      </c>
      <c r="D14" s="287"/>
      <c r="E14" s="287"/>
      <c r="F14" s="288"/>
      <c r="G14" s="287"/>
      <c r="H14" s="289"/>
      <c r="I14" s="297">
        <f>EPS!J222</f>
        <v>0</v>
      </c>
      <c r="J14" s="98"/>
    </row>
    <row r="15" spans="2:10">
      <c r="B15" s="292"/>
      <c r="C15" s="326" t="s">
        <v>418</v>
      </c>
      <c r="D15" s="287"/>
      <c r="E15" s="287"/>
      <c r="F15" s="288"/>
      <c r="G15" s="287"/>
      <c r="H15" s="289"/>
      <c r="I15" s="297">
        <f>EPS!J252</f>
        <v>0</v>
      </c>
      <c r="J15" s="98"/>
    </row>
    <row r="16" spans="2:10">
      <c r="B16" s="292"/>
      <c r="C16" s="326" t="s">
        <v>436</v>
      </c>
      <c r="D16" s="287"/>
      <c r="E16" s="287"/>
      <c r="F16" s="288"/>
      <c r="G16" s="287"/>
      <c r="H16" s="289"/>
      <c r="I16" s="297">
        <f>EPS!J276</f>
        <v>0</v>
      </c>
      <c r="J16" s="98"/>
    </row>
    <row r="17" spans="2:10">
      <c r="B17" s="292"/>
      <c r="C17" s="301" t="s">
        <v>113</v>
      </c>
      <c r="D17" s="302"/>
      <c r="E17" s="302"/>
      <c r="F17" s="303"/>
      <c r="G17" s="302"/>
      <c r="H17" s="304"/>
      <c r="I17" s="305">
        <f>SUM(I14:I16)</f>
        <v>0</v>
      </c>
      <c r="J17" s="98"/>
    </row>
    <row r="18" spans="2:10">
      <c r="B18" s="292"/>
      <c r="C18" s="286"/>
      <c r="D18" s="287"/>
      <c r="E18" s="287"/>
      <c r="F18" s="288"/>
      <c r="G18" s="287"/>
      <c r="H18" s="289"/>
      <c r="I18" s="297"/>
      <c r="J18" s="98"/>
    </row>
    <row r="19" spans="2:10">
      <c r="B19" s="292" t="s">
        <v>112</v>
      </c>
      <c r="C19" s="278" t="s">
        <v>95</v>
      </c>
      <c r="D19" s="287"/>
      <c r="E19" s="287"/>
      <c r="F19" s="288"/>
      <c r="G19" s="287"/>
      <c r="H19" s="289"/>
      <c r="I19" s="297"/>
      <c r="J19" s="98"/>
    </row>
    <row r="20" spans="2:10">
      <c r="B20" s="292"/>
      <c r="C20" s="326" t="s">
        <v>466</v>
      </c>
      <c r="D20" s="287"/>
      <c r="E20" s="287"/>
      <c r="F20" s="288"/>
      <c r="G20" s="287"/>
      <c r="H20" s="289"/>
      <c r="I20" s="297">
        <f>ER!J133</f>
        <v>0</v>
      </c>
      <c r="J20" s="98"/>
    </row>
    <row r="21" spans="2:10">
      <c r="B21" s="292"/>
      <c r="C21" s="326" t="s">
        <v>417</v>
      </c>
      <c r="D21" s="287"/>
      <c r="E21" s="287"/>
      <c r="F21" s="288"/>
      <c r="G21" s="287"/>
      <c r="H21" s="289"/>
      <c r="I21" s="297">
        <f>ER!J150</f>
        <v>0</v>
      </c>
      <c r="J21" s="98"/>
    </row>
    <row r="22" spans="2:10">
      <c r="B22" s="292"/>
      <c r="C22" s="326" t="s">
        <v>437</v>
      </c>
      <c r="D22" s="287"/>
      <c r="E22" s="287"/>
      <c r="F22" s="288"/>
      <c r="G22" s="287"/>
      <c r="H22" s="289"/>
      <c r="I22" s="297">
        <f>ER!J165</f>
        <v>0</v>
      </c>
      <c r="J22" s="98"/>
    </row>
    <row r="23" spans="2:10">
      <c r="B23" s="292"/>
      <c r="C23" s="301" t="s">
        <v>114</v>
      </c>
      <c r="D23" s="302"/>
      <c r="E23" s="302"/>
      <c r="F23" s="303"/>
      <c r="G23" s="302"/>
      <c r="H23" s="304"/>
      <c r="I23" s="305">
        <f>SUM(I20:I22)</f>
        <v>0</v>
      </c>
      <c r="J23" s="98"/>
    </row>
    <row r="24" spans="2:10">
      <c r="B24" s="292"/>
      <c r="J24" s="98"/>
    </row>
    <row r="25" spans="2:10">
      <c r="B25" s="292"/>
      <c r="C25" s="286"/>
      <c r="D25" s="287"/>
      <c r="E25" s="287"/>
      <c r="F25" s="287"/>
      <c r="G25" s="287"/>
      <c r="H25" s="289"/>
      <c r="I25" s="297"/>
      <c r="J25" s="98"/>
    </row>
    <row r="26" spans="2:10">
      <c r="B26" s="292"/>
      <c r="C26" s="286"/>
      <c r="D26" s="287"/>
      <c r="E26" s="287"/>
      <c r="F26" s="287"/>
      <c r="G26" s="287"/>
      <c r="H26" s="289"/>
      <c r="I26" s="297"/>
      <c r="J26" s="98"/>
    </row>
    <row r="27" spans="2:10">
      <c r="B27" s="292"/>
      <c r="C27" s="286"/>
      <c r="D27" s="287"/>
      <c r="E27" s="287"/>
      <c r="F27" s="287"/>
      <c r="G27" s="287"/>
      <c r="H27" s="289"/>
      <c r="I27" s="297"/>
      <c r="J27" s="98"/>
    </row>
    <row r="28" spans="2:10">
      <c r="B28" s="292"/>
      <c r="C28" s="286"/>
      <c r="D28" s="287"/>
      <c r="E28" s="287"/>
      <c r="F28" s="287"/>
      <c r="G28" s="287"/>
      <c r="H28" s="289"/>
      <c r="I28" s="297"/>
      <c r="J28" s="98"/>
    </row>
    <row r="29" spans="2:10">
      <c r="B29" s="292"/>
      <c r="C29" s="286"/>
      <c r="D29" s="287"/>
      <c r="E29" s="287"/>
      <c r="F29" s="287"/>
      <c r="G29" s="287"/>
      <c r="H29" s="289"/>
      <c r="I29" s="297"/>
      <c r="J29" s="98"/>
    </row>
    <row r="30" spans="2:10">
      <c r="B30" s="292"/>
      <c r="C30" s="286"/>
      <c r="D30" s="287"/>
      <c r="E30" s="287"/>
      <c r="F30" s="287"/>
      <c r="G30" s="287"/>
      <c r="H30" s="289"/>
      <c r="I30" s="297"/>
      <c r="J30" s="98"/>
    </row>
    <row r="31" spans="2:10">
      <c r="B31" s="292"/>
      <c r="C31" s="286"/>
      <c r="D31" s="287"/>
      <c r="E31" s="287"/>
      <c r="F31" s="287"/>
      <c r="G31" s="287"/>
      <c r="H31" s="289"/>
      <c r="I31" s="297"/>
      <c r="J31" s="98"/>
    </row>
    <row r="32" spans="2:10">
      <c r="B32" s="292"/>
      <c r="C32" s="286"/>
      <c r="D32" s="287"/>
      <c r="E32" s="287"/>
      <c r="F32" s="287"/>
      <c r="G32" s="287"/>
      <c r="H32" s="289"/>
      <c r="I32" s="297"/>
      <c r="J32" s="98"/>
    </row>
    <row r="33" spans="2:10">
      <c r="B33" s="292"/>
      <c r="C33" s="286"/>
      <c r="D33" s="287"/>
      <c r="E33" s="287"/>
      <c r="F33" s="287"/>
      <c r="G33" s="287"/>
      <c r="H33" s="289"/>
      <c r="I33" s="297"/>
      <c r="J33" s="98"/>
    </row>
    <row r="34" spans="2:10">
      <c r="B34" s="291"/>
      <c r="J34" s="102"/>
    </row>
    <row r="35" spans="2:10">
      <c r="B35" s="291"/>
      <c r="C35" s="286"/>
      <c r="D35" s="295"/>
      <c r="E35" s="296"/>
      <c r="F35" s="296"/>
      <c r="G35" s="296"/>
      <c r="H35" s="294"/>
      <c r="I35" s="298"/>
      <c r="J35" s="102"/>
    </row>
    <row r="36" spans="2:10">
      <c r="B36" s="291"/>
      <c r="C36" s="286"/>
      <c r="D36" s="295"/>
      <c r="E36" s="296"/>
      <c r="F36" s="296"/>
      <c r="G36" s="296"/>
      <c r="H36" s="294"/>
      <c r="I36" s="298"/>
      <c r="J36" s="102"/>
    </row>
    <row r="37" spans="2:10">
      <c r="B37" s="291"/>
      <c r="C37" s="286"/>
      <c r="D37" s="295"/>
      <c r="E37" s="296"/>
      <c r="F37" s="296"/>
      <c r="G37" s="296"/>
      <c r="H37" s="294"/>
      <c r="I37" s="298"/>
      <c r="J37" s="102"/>
    </row>
    <row r="38" spans="2:10">
      <c r="B38" s="291"/>
      <c r="C38" s="286"/>
      <c r="D38" s="295"/>
      <c r="E38" s="296"/>
      <c r="F38" s="296"/>
      <c r="G38" s="296"/>
      <c r="H38" s="294"/>
      <c r="I38" s="298"/>
      <c r="J38" s="102"/>
    </row>
    <row r="39" spans="2:10">
      <c r="B39" s="291"/>
      <c r="C39" s="309" t="s">
        <v>419</v>
      </c>
      <c r="D39" s="310"/>
      <c r="E39" s="310"/>
      <c r="F39" s="310"/>
      <c r="G39" s="310"/>
      <c r="H39" s="311"/>
      <c r="I39" s="299">
        <f>I14+I20</f>
        <v>0</v>
      </c>
      <c r="J39" s="102"/>
    </row>
    <row r="40" spans="2:10">
      <c r="B40" s="293"/>
      <c r="C40" s="309" t="s">
        <v>420</v>
      </c>
      <c r="D40" s="213"/>
      <c r="E40" s="213"/>
      <c r="F40" s="213"/>
      <c r="G40" s="213"/>
      <c r="H40" s="214"/>
      <c r="I40" s="312">
        <f>I15+I21</f>
        <v>0</v>
      </c>
      <c r="J40" s="102"/>
    </row>
    <row r="41" spans="2:10">
      <c r="B41" s="293"/>
      <c r="C41" s="309" t="s">
        <v>421</v>
      </c>
      <c r="D41" s="213"/>
      <c r="E41" s="213"/>
      <c r="F41" s="213"/>
      <c r="G41" s="213"/>
      <c r="H41" s="214"/>
      <c r="I41" s="312">
        <f>I16+I22</f>
        <v>0</v>
      </c>
      <c r="J41" s="102"/>
    </row>
    <row r="42" spans="2:10">
      <c r="B42" s="291"/>
      <c r="C42" s="100"/>
      <c r="D42" s="100"/>
      <c r="E42" s="100"/>
      <c r="F42" s="100"/>
      <c r="G42" s="100"/>
      <c r="H42" s="127"/>
      <c r="I42" s="300"/>
      <c r="J42" s="102"/>
    </row>
    <row r="43" spans="2:10">
      <c r="B43" s="292"/>
      <c r="C43" s="313" t="s">
        <v>422</v>
      </c>
      <c r="D43" s="314"/>
      <c r="E43" s="314"/>
      <c r="F43" s="314"/>
      <c r="G43" s="314"/>
      <c r="H43" s="315"/>
      <c r="I43" s="316">
        <f>I17+I23</f>
        <v>0</v>
      </c>
      <c r="J43" s="98"/>
    </row>
    <row r="44" spans="2:10" ht="15" thickBot="1">
      <c r="B44" s="346"/>
      <c r="C44" s="347"/>
      <c r="D44" s="272"/>
      <c r="E44" s="272"/>
      <c r="F44" s="272"/>
      <c r="G44" s="272"/>
      <c r="H44" s="273"/>
      <c r="I44" s="274"/>
      <c r="J44" s="275"/>
    </row>
    <row r="45" spans="2:10">
      <c r="B45" s="94"/>
      <c r="C45" s="94"/>
      <c r="D45" s="94"/>
      <c r="E45" s="94"/>
      <c r="F45" s="94"/>
      <c r="G45" s="94"/>
      <c r="H45" s="94"/>
      <c r="I45" s="94"/>
      <c r="J45" s="94"/>
    </row>
    <row r="46" spans="2:10">
      <c r="B46" s="136" t="s">
        <v>15</v>
      </c>
    </row>
    <row r="47" spans="2:10" ht="348.6" customHeight="1">
      <c r="C47" s="337" t="s">
        <v>479</v>
      </c>
      <c r="D47" s="338"/>
      <c r="E47" s="338"/>
      <c r="F47" s="338"/>
      <c r="G47" s="338"/>
      <c r="H47" s="338"/>
      <c r="I47" s="338"/>
      <c r="J47" s="338"/>
    </row>
  </sheetData>
  <sheetProtection algorithmName="SHA-512" hashValue="Sl+MkLa17/2bC+rcMK2eNJJdcxFJzzloABVF9T4aIzuEpkSIcIPZSGwv8j47/GFchDEotPeVOPk/xkkp6qxgfw==" saltValue="3RIgZLI8FfV9R+Soifu9NA==" spinCount="100000" sheet="1" selectLockedCells="1"/>
  <mergeCells count="6">
    <mergeCell ref="C47:J47"/>
    <mergeCell ref="H4:H5"/>
    <mergeCell ref="I4:J5"/>
    <mergeCell ref="I9:J9"/>
    <mergeCell ref="I10:J10"/>
    <mergeCell ref="B44:C44"/>
  </mergeCells>
  <pageMargins left="0.51181102362204722" right="0.51181102362204722" top="0.78740157480314965" bottom="1.0236220472440944" header="0.39370078740157483" footer="0.31496062992125984"/>
  <pageSetup paperSize="9" scale="74" firstPageNumber="2" fitToHeight="4" orientation="landscape" r:id="rId1"/>
  <headerFooter>
    <oddHeader xml:space="preserve">&amp;R&amp;"-,Obyčejné"&amp;16&amp;P/&amp;N  &amp;"Arial CE,Obyčejné"&amp;10 </oddHeader>
  </headerFooter>
  <rowBreaks count="1" manualBreakCount="1">
    <brk id="44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2:K276"/>
  <sheetViews>
    <sheetView view="pageBreakPreview" topLeftCell="A28" zoomScale="160" zoomScaleNormal="160" zoomScaleSheetLayoutView="160" zoomScalePageLayoutView="55" workbookViewId="0">
      <selection activeCell="F44" sqref="F44"/>
    </sheetView>
  </sheetViews>
  <sheetFormatPr defaultColWidth="9.109375" defaultRowHeight="14.4"/>
  <cols>
    <col min="1" max="1" width="11.109375" style="118" customWidth="1"/>
    <col min="2" max="2" width="7.6640625" style="1" customWidth="1"/>
    <col min="3" max="3" width="72.88671875" style="1" customWidth="1"/>
    <col min="4" max="4" width="8.77734375" style="1" customWidth="1"/>
    <col min="5" max="5" width="8" style="1" customWidth="1"/>
    <col min="6" max="7" width="14" style="1" customWidth="1"/>
    <col min="8" max="9" width="16.6640625" style="1" customWidth="1"/>
    <col min="10" max="10" width="17.21875" style="1" customWidth="1"/>
    <col min="11" max="11" width="11.109375" style="1" customWidth="1"/>
    <col min="12" max="16384" width="9.109375" style="1"/>
  </cols>
  <sheetData>
    <row r="2" spans="2:10" ht="15" thickBot="1"/>
    <row r="3" spans="2:10" ht="18" customHeight="1">
      <c r="B3" s="104"/>
      <c r="C3" s="105"/>
      <c r="D3" s="105"/>
      <c r="E3" s="105"/>
      <c r="F3" s="105"/>
      <c r="G3" s="105"/>
      <c r="H3" s="105"/>
      <c r="I3" s="105"/>
      <c r="J3" s="106"/>
    </row>
    <row r="4" spans="2:10" ht="18" customHeight="1">
      <c r="B4" s="107"/>
      <c r="C4" s="258" t="s">
        <v>423</v>
      </c>
      <c r="D4" s="108"/>
      <c r="E4" s="108"/>
      <c r="F4" s="108"/>
      <c r="G4" s="108"/>
      <c r="H4" s="339"/>
      <c r="I4" s="340"/>
      <c r="J4" s="341"/>
    </row>
    <row r="5" spans="2:10" ht="18" customHeight="1">
      <c r="B5" s="107"/>
      <c r="C5" s="254"/>
      <c r="D5" s="108"/>
      <c r="E5" s="108"/>
      <c r="F5" s="108"/>
      <c r="G5" s="108"/>
      <c r="H5" s="339"/>
      <c r="I5" s="342"/>
      <c r="J5" s="341"/>
    </row>
    <row r="6" spans="2:10" ht="18" customHeight="1">
      <c r="B6" s="107"/>
      <c r="C6" s="254"/>
      <c r="D6" s="108"/>
      <c r="E6" s="108"/>
      <c r="F6" s="108"/>
      <c r="G6" s="108"/>
      <c r="H6" s="136"/>
      <c r="I6" s="108"/>
      <c r="J6" s="109"/>
    </row>
    <row r="7" spans="2:10" ht="18" customHeight="1">
      <c r="B7" s="107"/>
      <c r="C7" s="255" t="s">
        <v>416</v>
      </c>
      <c r="D7" s="108"/>
      <c r="E7" s="108"/>
      <c r="F7" s="108"/>
      <c r="G7" s="108"/>
      <c r="H7" s="108" t="s">
        <v>19</v>
      </c>
      <c r="I7" s="324" t="s">
        <v>414</v>
      </c>
      <c r="J7" s="323"/>
    </row>
    <row r="8" spans="2:10" ht="18" customHeight="1">
      <c r="B8" s="107"/>
      <c r="C8" s="123" t="s">
        <v>84</v>
      </c>
      <c r="D8" s="256"/>
      <c r="E8" s="256"/>
      <c r="F8" s="256"/>
      <c r="G8" s="256"/>
      <c r="H8" s="108" t="s">
        <v>20</v>
      </c>
      <c r="I8" s="325" t="s">
        <v>415</v>
      </c>
      <c r="J8" s="117"/>
    </row>
    <row r="9" spans="2:10" ht="18" customHeight="1">
      <c r="B9" s="107"/>
      <c r="C9" s="257"/>
      <c r="D9" s="108"/>
      <c r="E9" s="108"/>
      <c r="F9" s="108"/>
      <c r="G9" s="108"/>
      <c r="H9" s="108" t="s">
        <v>21</v>
      </c>
      <c r="I9" s="343">
        <v>0</v>
      </c>
      <c r="J9" s="344"/>
    </row>
    <row r="10" spans="2:10" ht="18" customHeight="1">
      <c r="B10" s="107"/>
      <c r="C10" s="110" t="s">
        <v>85</v>
      </c>
      <c r="D10" s="108"/>
      <c r="E10" s="108"/>
      <c r="F10" s="108"/>
      <c r="G10" s="108"/>
      <c r="H10" s="108"/>
      <c r="I10" s="345"/>
      <c r="J10" s="344"/>
    </row>
    <row r="11" spans="2:10" ht="18" customHeight="1" thickBot="1">
      <c r="B11" s="112"/>
      <c r="C11" s="113"/>
      <c r="D11" s="114"/>
      <c r="E11" s="114"/>
      <c r="F11" s="114"/>
      <c r="G11" s="114"/>
      <c r="H11" s="114"/>
      <c r="I11" s="114"/>
      <c r="J11" s="115"/>
    </row>
    <row r="12" spans="2:10" ht="14.25" customHeight="1" thickTop="1">
      <c r="B12" s="107"/>
      <c r="C12" s="110"/>
      <c r="D12" s="108"/>
      <c r="E12" s="108"/>
      <c r="F12" s="108"/>
      <c r="G12" s="108"/>
      <c r="H12" s="108"/>
      <c r="I12" s="108"/>
      <c r="J12" s="109"/>
    </row>
    <row r="13" spans="2:10">
      <c r="B13" s="99"/>
      <c r="C13" s="100"/>
      <c r="D13" s="100"/>
      <c r="E13" s="100"/>
      <c r="F13" s="100"/>
      <c r="G13" s="100"/>
      <c r="H13" s="100"/>
      <c r="I13" s="100"/>
      <c r="J13" s="111"/>
    </row>
    <row r="14" spans="2:10">
      <c r="B14" s="95"/>
      <c r="C14" s="278" t="s">
        <v>14</v>
      </c>
      <c r="D14" s="96"/>
      <c r="E14" s="96"/>
      <c r="F14" s="116"/>
      <c r="G14" s="96"/>
      <c r="H14" s="119"/>
      <c r="I14" s="97"/>
      <c r="J14" s="98"/>
    </row>
    <row r="15" spans="2:10">
      <c r="B15" s="95"/>
      <c r="C15" s="326" t="s">
        <v>424</v>
      </c>
      <c r="D15" s="96"/>
      <c r="E15" s="96"/>
      <c r="F15" s="116"/>
      <c r="G15" s="96"/>
      <c r="H15" s="119"/>
      <c r="I15" s="276">
        <f>J222</f>
        <v>0</v>
      </c>
      <c r="J15" s="98"/>
    </row>
    <row r="16" spans="2:10">
      <c r="B16" s="95"/>
      <c r="C16" s="326" t="s">
        <v>425</v>
      </c>
      <c r="D16" s="96"/>
      <c r="E16" s="96"/>
      <c r="F16" s="116"/>
      <c r="G16" s="96"/>
      <c r="H16" s="119"/>
      <c r="I16" s="276">
        <f>J252</f>
        <v>0</v>
      </c>
      <c r="J16" s="98"/>
    </row>
    <row r="17" spans="1:10" s="136" customFormat="1">
      <c r="A17" s="144"/>
      <c r="B17" s="95"/>
      <c r="C17" s="327" t="s">
        <v>426</v>
      </c>
      <c r="D17" s="96"/>
      <c r="E17" s="96"/>
      <c r="F17" s="116"/>
      <c r="G17" s="96"/>
      <c r="H17" s="119"/>
      <c r="I17" s="277">
        <f>J276</f>
        <v>0</v>
      </c>
      <c r="J17" s="98"/>
    </row>
    <row r="18" spans="1:10">
      <c r="B18" s="95"/>
      <c r="C18" s="278" t="s">
        <v>109</v>
      </c>
      <c r="D18" s="96"/>
      <c r="E18" s="96"/>
      <c r="F18" s="116"/>
      <c r="G18" s="96"/>
      <c r="H18" s="119"/>
      <c r="I18" s="97">
        <f>SUM(I15:I17)</f>
        <v>0</v>
      </c>
      <c r="J18" s="98"/>
    </row>
    <row r="19" spans="1:10">
      <c r="B19" s="95"/>
      <c r="C19" s="210"/>
      <c r="D19" s="96"/>
      <c r="E19" s="96"/>
      <c r="F19" s="116"/>
      <c r="G19" s="96"/>
      <c r="H19" s="119"/>
      <c r="I19" s="97"/>
      <c r="J19" s="98"/>
    </row>
    <row r="20" spans="1:10">
      <c r="B20" s="95"/>
      <c r="C20" s="210"/>
      <c r="D20" s="96"/>
      <c r="E20" s="96"/>
      <c r="F20" s="116"/>
      <c r="G20" s="96"/>
      <c r="H20" s="119"/>
      <c r="I20" s="97"/>
      <c r="J20" s="98"/>
    </row>
    <row r="21" spans="1:10">
      <c r="B21" s="95"/>
      <c r="C21" s="121"/>
      <c r="D21" s="96"/>
      <c r="E21" s="96"/>
      <c r="F21" s="116"/>
      <c r="G21" s="96"/>
      <c r="H21" s="119"/>
      <c r="I21" s="97"/>
      <c r="J21" s="98"/>
    </row>
    <row r="22" spans="1:10">
      <c r="B22" s="95"/>
      <c r="C22" s="210"/>
      <c r="D22" s="96"/>
      <c r="E22" s="96"/>
      <c r="F22" s="96"/>
      <c r="G22" s="96"/>
      <c r="H22" s="119"/>
      <c r="I22" s="97"/>
      <c r="J22" s="98"/>
    </row>
    <row r="23" spans="1:10" ht="29.25" customHeight="1">
      <c r="B23" s="95"/>
      <c r="C23" s="121"/>
      <c r="D23" s="96"/>
      <c r="E23" s="96"/>
      <c r="F23" s="96"/>
      <c r="G23" s="96"/>
      <c r="H23" s="119"/>
      <c r="I23" s="97"/>
      <c r="J23" s="98"/>
    </row>
    <row r="24" spans="1:10">
      <c r="B24" s="95"/>
      <c r="C24" s="210"/>
      <c r="D24" s="96"/>
      <c r="E24" s="96"/>
      <c r="F24" s="96"/>
      <c r="G24" s="96"/>
      <c r="H24" s="119"/>
      <c r="I24" s="97"/>
      <c r="J24" s="98"/>
    </row>
    <row r="25" spans="1:10">
      <c r="B25" s="95"/>
      <c r="C25" s="121"/>
      <c r="D25" s="96"/>
      <c r="E25" s="96"/>
      <c r="F25" s="96"/>
      <c r="G25" s="96"/>
      <c r="H25" s="119"/>
      <c r="I25" s="97"/>
      <c r="J25" s="98"/>
    </row>
    <row r="26" spans="1:10">
      <c r="B26" s="99"/>
      <c r="C26" s="121"/>
      <c r="D26" s="96"/>
      <c r="E26" s="96"/>
      <c r="F26" s="96"/>
      <c r="G26" s="96"/>
      <c r="H26" s="119"/>
      <c r="I26" s="101"/>
      <c r="J26" s="102"/>
    </row>
    <row r="27" spans="1:10">
      <c r="B27" s="99"/>
      <c r="C27" s="212"/>
      <c r="D27" s="213"/>
      <c r="E27" s="213"/>
      <c r="F27" s="213"/>
      <c r="G27" s="213"/>
      <c r="H27" s="214"/>
      <c r="J27" s="102"/>
    </row>
    <row r="28" spans="1:10">
      <c r="B28" s="99"/>
      <c r="C28" s="210"/>
      <c r="D28" s="211"/>
      <c r="E28" s="100"/>
      <c r="F28" s="100"/>
      <c r="G28" s="100"/>
      <c r="H28" s="101"/>
      <c r="I28" s="101"/>
      <c r="J28" s="102"/>
    </row>
    <row r="29" spans="1:10">
      <c r="B29" s="99"/>
      <c r="C29" s="100"/>
      <c r="D29" s="100"/>
      <c r="E29" s="100"/>
      <c r="F29" s="100"/>
      <c r="G29" s="100"/>
      <c r="H29" s="120"/>
      <c r="I29" s="214"/>
      <c r="J29" s="102"/>
    </row>
    <row r="30" spans="1:10">
      <c r="B30" s="124"/>
      <c r="C30" s="103"/>
      <c r="D30" s="103"/>
      <c r="E30" s="103"/>
      <c r="F30" s="103"/>
      <c r="G30" s="103"/>
      <c r="H30" s="125"/>
      <c r="I30" s="126"/>
      <c r="J30" s="102"/>
    </row>
    <row r="31" spans="1:10">
      <c r="B31" s="99"/>
      <c r="C31" s="100"/>
      <c r="D31" s="100"/>
      <c r="E31" s="100"/>
      <c r="F31" s="100"/>
      <c r="G31" s="100"/>
      <c r="H31" s="127"/>
      <c r="I31" s="128"/>
      <c r="J31" s="102"/>
    </row>
    <row r="32" spans="1:10">
      <c r="B32" s="95"/>
      <c r="C32" s="271"/>
      <c r="D32" s="96"/>
      <c r="E32" s="96"/>
      <c r="F32" s="96"/>
      <c r="G32" s="96"/>
      <c r="H32" s="97"/>
      <c r="I32" s="130"/>
      <c r="J32" s="98"/>
    </row>
    <row r="33" spans="1:11" ht="15" thickBot="1">
      <c r="B33" s="346"/>
      <c r="C33" s="347"/>
      <c r="D33" s="272"/>
      <c r="E33" s="272"/>
      <c r="F33" s="272"/>
      <c r="G33" s="272"/>
      <c r="H33" s="273"/>
      <c r="I33" s="274"/>
      <c r="J33" s="275"/>
    </row>
    <row r="34" spans="1:11">
      <c r="B34" s="94"/>
      <c r="C34" s="94"/>
      <c r="D34" s="94"/>
      <c r="E34" s="94"/>
      <c r="F34" s="94"/>
      <c r="G34" s="94"/>
      <c r="H34" s="94"/>
      <c r="I34" s="94"/>
      <c r="J34" s="94"/>
    </row>
    <row r="35" spans="1:11">
      <c r="B35" s="1" t="s">
        <v>15</v>
      </c>
    </row>
    <row r="36" spans="1:11" ht="348.6" customHeight="1">
      <c r="C36" s="337" t="s">
        <v>480</v>
      </c>
      <c r="D36" s="352"/>
      <c r="E36" s="352"/>
      <c r="F36" s="352"/>
      <c r="G36" s="352"/>
      <c r="H36" s="352"/>
      <c r="I36" s="352"/>
      <c r="J36" s="352"/>
    </row>
    <row r="37" spans="1:11" ht="15" thickBot="1"/>
    <row r="38" spans="1:11">
      <c r="B38" s="2"/>
      <c r="C38" s="3" t="s">
        <v>3</v>
      </c>
      <c r="D38" s="348" t="s">
        <v>4</v>
      </c>
      <c r="E38" s="349"/>
      <c r="F38" s="4" t="s">
        <v>5</v>
      </c>
      <c r="G38" s="5" t="s">
        <v>5</v>
      </c>
      <c r="H38" s="6" t="s">
        <v>6</v>
      </c>
      <c r="I38" s="7" t="s">
        <v>6</v>
      </c>
      <c r="J38" s="8" t="s">
        <v>5</v>
      </c>
    </row>
    <row r="39" spans="1:11" ht="15" thickBot="1">
      <c r="B39" s="9"/>
      <c r="C39" s="10" t="s">
        <v>7</v>
      </c>
      <c r="D39" s="11" t="s">
        <v>8</v>
      </c>
      <c r="E39" s="12" t="s">
        <v>9</v>
      </c>
      <c r="F39" s="13" t="s">
        <v>10</v>
      </c>
      <c r="G39" s="11" t="s">
        <v>11</v>
      </c>
      <c r="H39" s="14" t="s">
        <v>12</v>
      </c>
      <c r="I39" s="15" t="s">
        <v>13</v>
      </c>
      <c r="J39" s="16" t="s">
        <v>6</v>
      </c>
    </row>
    <row r="40" spans="1:11" ht="15.6" thickTop="1" thickBot="1">
      <c r="B40" s="27" t="s">
        <v>14</v>
      </c>
      <c r="C40" s="28"/>
      <c r="D40" s="29"/>
      <c r="E40" s="29"/>
      <c r="F40" s="30"/>
      <c r="G40" s="31"/>
      <c r="H40" s="29"/>
      <c r="I40" s="29"/>
      <c r="J40" s="32"/>
      <c r="K40" s="208"/>
    </row>
    <row r="41" spans="1:11" s="136" customFormat="1" ht="15" thickBot="1">
      <c r="A41" s="144"/>
      <c r="B41" s="265"/>
      <c r="C41" s="270" t="s">
        <v>465</v>
      </c>
      <c r="D41" s="266"/>
      <c r="E41" s="266"/>
      <c r="F41" s="267"/>
      <c r="G41" s="268"/>
      <c r="H41" s="266"/>
      <c r="I41" s="266"/>
      <c r="J41" s="269"/>
      <c r="K41" s="208"/>
    </row>
    <row r="42" spans="1:11">
      <c r="B42" s="192" t="s">
        <v>178</v>
      </c>
      <c r="C42" s="43" t="s">
        <v>57</v>
      </c>
      <c r="D42" s="33"/>
      <c r="E42" s="34"/>
      <c r="F42" s="35"/>
      <c r="G42" s="36"/>
      <c r="H42" s="37"/>
      <c r="I42" s="38"/>
      <c r="J42" s="39"/>
      <c r="K42" s="208"/>
    </row>
    <row r="43" spans="1:11" s="132" customFormat="1">
      <c r="A43" s="133"/>
      <c r="B43" s="163"/>
      <c r="C43" s="149" t="s">
        <v>427</v>
      </c>
      <c r="D43" s="159"/>
      <c r="E43" s="162"/>
      <c r="F43" s="150"/>
      <c r="G43" s="151"/>
      <c r="H43" s="152"/>
      <c r="I43" s="153"/>
      <c r="J43" s="154"/>
      <c r="K43" s="209"/>
    </row>
    <row r="44" spans="1:11" s="132" customFormat="1">
      <c r="A44" s="133"/>
      <c r="B44" s="306" t="s">
        <v>115</v>
      </c>
      <c r="C44" s="194" t="s">
        <v>340</v>
      </c>
      <c r="D44" s="159">
        <v>3</v>
      </c>
      <c r="E44" s="162" t="s">
        <v>1</v>
      </c>
      <c r="F44" s="353"/>
      <c r="G44" s="354"/>
      <c r="H44" s="152">
        <f t="shared" ref="H44" si="0">D44*F44</f>
        <v>0</v>
      </c>
      <c r="I44" s="153">
        <f t="shared" ref="I44" si="1">D44*G44</f>
        <v>0</v>
      </c>
      <c r="J44" s="154">
        <f t="shared" ref="J44" si="2">H44+I44</f>
        <v>0</v>
      </c>
      <c r="K44" s="209"/>
    </row>
    <row r="45" spans="1:11" s="132" customFormat="1">
      <c r="A45" s="133"/>
      <c r="B45" s="163"/>
      <c r="C45" s="159"/>
      <c r="D45" s="159"/>
      <c r="E45" s="162"/>
      <c r="F45" s="150"/>
      <c r="G45" s="151"/>
      <c r="H45" s="152"/>
      <c r="I45" s="153"/>
      <c r="J45" s="154"/>
      <c r="K45" s="209"/>
    </row>
    <row r="46" spans="1:11" s="132" customFormat="1">
      <c r="A46" s="133"/>
      <c r="B46" s="163"/>
      <c r="C46" s="149" t="s">
        <v>396</v>
      </c>
      <c r="D46" s="159"/>
      <c r="E46" s="162"/>
      <c r="F46" s="150"/>
      <c r="G46" s="151"/>
      <c r="H46" s="152"/>
      <c r="I46" s="153"/>
      <c r="J46" s="154"/>
      <c r="K46" s="209"/>
    </row>
    <row r="47" spans="1:11" s="136" customFormat="1" ht="129.6">
      <c r="A47" s="144"/>
      <c r="B47" s="306" t="s">
        <v>116</v>
      </c>
      <c r="C47" s="194" t="s">
        <v>341</v>
      </c>
      <c r="D47" s="156">
        <v>1</v>
      </c>
      <c r="E47" s="157" t="s">
        <v>1</v>
      </c>
      <c r="F47" s="353"/>
      <c r="G47" s="354"/>
      <c r="H47" s="152">
        <f t="shared" ref="H47:H59" si="3">D47*F47</f>
        <v>0</v>
      </c>
      <c r="I47" s="153">
        <f t="shared" ref="I47:I59" si="4">D47*G47</f>
        <v>0</v>
      </c>
      <c r="J47" s="154">
        <f t="shared" ref="J47:J59" si="5">H47+I47</f>
        <v>0</v>
      </c>
      <c r="K47" s="208"/>
    </row>
    <row r="48" spans="1:11" s="136" customFormat="1">
      <c r="A48" s="144"/>
      <c r="B48" s="306" t="s">
        <v>117</v>
      </c>
      <c r="C48" s="194" t="s">
        <v>342</v>
      </c>
      <c r="D48" s="156">
        <v>1</v>
      </c>
      <c r="E48" s="157" t="s">
        <v>1</v>
      </c>
      <c r="F48" s="353"/>
      <c r="G48" s="354"/>
      <c r="H48" s="152">
        <f t="shared" si="3"/>
        <v>0</v>
      </c>
      <c r="I48" s="153">
        <f t="shared" si="4"/>
        <v>0</v>
      </c>
      <c r="J48" s="154">
        <f t="shared" si="5"/>
        <v>0</v>
      </c>
      <c r="K48" s="208"/>
    </row>
    <row r="49" spans="1:11" s="136" customFormat="1" ht="28.8">
      <c r="A49" s="144"/>
      <c r="B49" s="306" t="s">
        <v>118</v>
      </c>
      <c r="C49" s="194" t="s">
        <v>343</v>
      </c>
      <c r="D49" s="156">
        <v>2</v>
      </c>
      <c r="E49" s="157" t="s">
        <v>1</v>
      </c>
      <c r="F49" s="353"/>
      <c r="G49" s="354"/>
      <c r="H49" s="152">
        <f t="shared" si="3"/>
        <v>0</v>
      </c>
      <c r="I49" s="153">
        <f t="shared" si="4"/>
        <v>0</v>
      </c>
      <c r="J49" s="154">
        <f t="shared" si="5"/>
        <v>0</v>
      </c>
      <c r="K49" s="208"/>
    </row>
    <row r="50" spans="1:11" s="136" customFormat="1">
      <c r="A50" s="144"/>
      <c r="B50" s="306" t="s">
        <v>119</v>
      </c>
      <c r="C50" s="194" t="s">
        <v>344</v>
      </c>
      <c r="D50" s="156">
        <v>3</v>
      </c>
      <c r="E50" s="157" t="s">
        <v>1</v>
      </c>
      <c r="F50" s="353"/>
      <c r="G50" s="354"/>
      <c r="H50" s="152">
        <f t="shared" si="3"/>
        <v>0</v>
      </c>
      <c r="I50" s="153">
        <f t="shared" si="4"/>
        <v>0</v>
      </c>
      <c r="J50" s="154">
        <f t="shared" si="5"/>
        <v>0</v>
      </c>
      <c r="K50" s="208"/>
    </row>
    <row r="51" spans="1:11" s="136" customFormat="1" ht="43.2">
      <c r="A51" s="144"/>
      <c r="B51" s="306" t="s">
        <v>120</v>
      </c>
      <c r="C51" s="194" t="s">
        <v>345</v>
      </c>
      <c r="D51" s="156">
        <v>1</v>
      </c>
      <c r="E51" s="157" t="s">
        <v>1</v>
      </c>
      <c r="F51" s="353"/>
      <c r="G51" s="354"/>
      <c r="H51" s="152">
        <f t="shared" si="3"/>
        <v>0</v>
      </c>
      <c r="I51" s="153">
        <f t="shared" si="4"/>
        <v>0</v>
      </c>
      <c r="J51" s="154">
        <f t="shared" si="5"/>
        <v>0</v>
      </c>
      <c r="K51" s="208"/>
    </row>
    <row r="52" spans="1:11" s="136" customFormat="1">
      <c r="A52" s="144"/>
      <c r="B52" s="306" t="s">
        <v>121</v>
      </c>
      <c r="C52" s="194" t="s">
        <v>346</v>
      </c>
      <c r="D52" s="156">
        <v>2</v>
      </c>
      <c r="E52" s="157" t="s">
        <v>1</v>
      </c>
      <c r="F52" s="353"/>
      <c r="G52" s="354"/>
      <c r="H52" s="152">
        <f t="shared" si="3"/>
        <v>0</v>
      </c>
      <c r="I52" s="153">
        <f t="shared" si="4"/>
        <v>0</v>
      </c>
      <c r="J52" s="154">
        <f t="shared" si="5"/>
        <v>0</v>
      </c>
      <c r="K52" s="208"/>
    </row>
    <row r="53" spans="1:11" s="136" customFormat="1">
      <c r="A53" s="144"/>
      <c r="B53" s="306" t="s">
        <v>122</v>
      </c>
      <c r="C53" s="194" t="s">
        <v>347</v>
      </c>
      <c r="D53" s="156">
        <v>1</v>
      </c>
      <c r="E53" s="157" t="s">
        <v>1</v>
      </c>
      <c r="F53" s="353"/>
      <c r="G53" s="354"/>
      <c r="H53" s="152">
        <f t="shared" si="3"/>
        <v>0</v>
      </c>
      <c r="I53" s="153">
        <f t="shared" si="4"/>
        <v>0</v>
      </c>
      <c r="J53" s="154">
        <f t="shared" si="5"/>
        <v>0</v>
      </c>
      <c r="K53" s="208"/>
    </row>
    <row r="54" spans="1:11" s="136" customFormat="1">
      <c r="A54" s="144"/>
      <c r="B54" s="306" t="s">
        <v>123</v>
      </c>
      <c r="C54" s="194" t="s">
        <v>348</v>
      </c>
      <c r="D54" s="156">
        <v>1</v>
      </c>
      <c r="E54" s="157" t="s">
        <v>1</v>
      </c>
      <c r="F54" s="353"/>
      <c r="G54" s="354"/>
      <c r="H54" s="152">
        <f t="shared" si="3"/>
        <v>0</v>
      </c>
      <c r="I54" s="153">
        <f t="shared" si="4"/>
        <v>0</v>
      </c>
      <c r="J54" s="154">
        <f t="shared" si="5"/>
        <v>0</v>
      </c>
      <c r="K54" s="208"/>
    </row>
    <row r="55" spans="1:11" s="136" customFormat="1">
      <c r="A55" s="144"/>
      <c r="B55" s="306" t="s">
        <v>124</v>
      </c>
      <c r="C55" s="194" t="s">
        <v>349</v>
      </c>
      <c r="D55" s="156">
        <v>1</v>
      </c>
      <c r="E55" s="157" t="s">
        <v>1</v>
      </c>
      <c r="F55" s="353"/>
      <c r="G55" s="354"/>
      <c r="H55" s="152">
        <f t="shared" si="3"/>
        <v>0</v>
      </c>
      <c r="I55" s="153">
        <f t="shared" si="4"/>
        <v>0</v>
      </c>
      <c r="J55" s="154">
        <f t="shared" si="5"/>
        <v>0</v>
      </c>
      <c r="K55" s="208"/>
    </row>
    <row r="56" spans="1:11" s="136" customFormat="1">
      <c r="A56" s="144"/>
      <c r="B56" s="306" t="s">
        <v>125</v>
      </c>
      <c r="C56" s="194" t="s">
        <v>350</v>
      </c>
      <c r="D56" s="156">
        <v>1</v>
      </c>
      <c r="E56" s="157" t="s">
        <v>1</v>
      </c>
      <c r="F56" s="353"/>
      <c r="G56" s="354"/>
      <c r="H56" s="152">
        <f t="shared" si="3"/>
        <v>0</v>
      </c>
      <c r="I56" s="153">
        <f t="shared" si="4"/>
        <v>0</v>
      </c>
      <c r="J56" s="154">
        <f t="shared" si="5"/>
        <v>0</v>
      </c>
      <c r="K56" s="208"/>
    </row>
    <row r="57" spans="1:11" s="136" customFormat="1">
      <c r="A57" s="144"/>
      <c r="B57" s="306" t="s">
        <v>126</v>
      </c>
      <c r="C57" s="194" t="s">
        <v>351</v>
      </c>
      <c r="D57" s="156">
        <v>1</v>
      </c>
      <c r="E57" s="157" t="s">
        <v>1</v>
      </c>
      <c r="F57" s="353"/>
      <c r="G57" s="354"/>
      <c r="H57" s="152">
        <f t="shared" si="3"/>
        <v>0</v>
      </c>
      <c r="I57" s="153">
        <f t="shared" si="4"/>
        <v>0</v>
      </c>
      <c r="J57" s="154">
        <f t="shared" si="5"/>
        <v>0</v>
      </c>
      <c r="K57" s="208"/>
    </row>
    <row r="58" spans="1:11" s="136" customFormat="1">
      <c r="A58" s="144"/>
      <c r="B58" s="306" t="s">
        <v>127</v>
      </c>
      <c r="C58" s="159" t="s">
        <v>49</v>
      </c>
      <c r="D58" s="156">
        <v>2</v>
      </c>
      <c r="E58" s="157" t="s">
        <v>1</v>
      </c>
      <c r="F58" s="353"/>
      <c r="G58" s="354"/>
      <c r="H58" s="152">
        <f t="shared" si="3"/>
        <v>0</v>
      </c>
      <c r="I58" s="153">
        <f t="shared" si="4"/>
        <v>0</v>
      </c>
      <c r="J58" s="154">
        <f t="shared" si="5"/>
        <v>0</v>
      </c>
      <c r="K58" s="208"/>
    </row>
    <row r="59" spans="1:11" s="136" customFormat="1">
      <c r="A59" s="144"/>
      <c r="B59" s="306" t="s">
        <v>128</v>
      </c>
      <c r="C59" s="159" t="s">
        <v>63</v>
      </c>
      <c r="D59" s="156">
        <v>1</v>
      </c>
      <c r="E59" s="157" t="s">
        <v>1</v>
      </c>
      <c r="F59" s="353"/>
      <c r="G59" s="354"/>
      <c r="H59" s="152">
        <f t="shared" si="3"/>
        <v>0</v>
      </c>
      <c r="I59" s="153">
        <f t="shared" si="4"/>
        <v>0</v>
      </c>
      <c r="J59" s="154">
        <f t="shared" si="5"/>
        <v>0</v>
      </c>
      <c r="K59" s="208"/>
    </row>
    <row r="60" spans="1:11" s="136" customFormat="1">
      <c r="A60" s="144"/>
      <c r="B60" s="202"/>
      <c r="C60" s="159"/>
      <c r="D60" s="156"/>
      <c r="E60" s="157"/>
      <c r="F60" s="150"/>
      <c r="G60" s="158"/>
      <c r="H60" s="152"/>
      <c r="I60" s="153"/>
      <c r="J60" s="154"/>
      <c r="K60" s="208"/>
    </row>
    <row r="61" spans="1:11" s="136" customFormat="1">
      <c r="A61" s="144"/>
      <c r="B61" s="202"/>
      <c r="C61" s="204" t="s">
        <v>82</v>
      </c>
      <c r="D61" s="156"/>
      <c r="E61" s="157"/>
      <c r="F61" s="150"/>
      <c r="G61" s="158"/>
      <c r="H61" s="152"/>
      <c r="I61" s="153"/>
      <c r="J61" s="154"/>
      <c r="K61" s="208"/>
    </row>
    <row r="62" spans="1:11" s="136" customFormat="1">
      <c r="A62" s="144"/>
      <c r="B62" s="306" t="s">
        <v>129</v>
      </c>
      <c r="C62" s="194" t="s">
        <v>352</v>
      </c>
      <c r="D62" s="206">
        <v>2</v>
      </c>
      <c r="E62" s="207" t="s">
        <v>1</v>
      </c>
      <c r="F62" s="353"/>
      <c r="G62" s="354"/>
      <c r="H62" s="152">
        <f t="shared" ref="H62" si="6">D62*F62</f>
        <v>0</v>
      </c>
      <c r="I62" s="153">
        <f t="shared" ref="I62" si="7">D62*G62</f>
        <v>0</v>
      </c>
      <c r="J62" s="154">
        <f t="shared" ref="J62" si="8">H62+I62</f>
        <v>0</v>
      </c>
      <c r="K62" s="208"/>
    </row>
    <row r="63" spans="1:11" s="136" customFormat="1">
      <c r="A63" s="144"/>
      <c r="B63" s="306" t="s">
        <v>130</v>
      </c>
      <c r="C63" s="263" t="s">
        <v>353</v>
      </c>
      <c r="D63" s="224">
        <v>2</v>
      </c>
      <c r="E63" s="225" t="s">
        <v>1</v>
      </c>
      <c r="F63" s="353"/>
      <c r="G63" s="354"/>
      <c r="H63" s="152">
        <f t="shared" ref="H63:H64" si="9">D63*F63</f>
        <v>0</v>
      </c>
      <c r="I63" s="153">
        <f t="shared" ref="I63:I64" si="10">D63*G63</f>
        <v>0</v>
      </c>
      <c r="J63" s="154">
        <f t="shared" ref="J63:J64" si="11">H63+I63</f>
        <v>0</v>
      </c>
      <c r="K63" s="208"/>
    </row>
    <row r="64" spans="1:11" s="136" customFormat="1" ht="28.8">
      <c r="A64" s="144"/>
      <c r="B64" s="306" t="s">
        <v>131</v>
      </c>
      <c r="C64" s="263" t="s">
        <v>354</v>
      </c>
      <c r="D64" s="224">
        <v>2</v>
      </c>
      <c r="E64" s="225" t="s">
        <v>1</v>
      </c>
      <c r="F64" s="353"/>
      <c r="G64" s="354"/>
      <c r="H64" s="152">
        <f t="shared" si="9"/>
        <v>0</v>
      </c>
      <c r="I64" s="153">
        <f t="shared" si="10"/>
        <v>0</v>
      </c>
      <c r="J64" s="154">
        <f t="shared" si="11"/>
        <v>0</v>
      </c>
      <c r="K64" s="208"/>
    </row>
    <row r="65" spans="1:11" s="136" customFormat="1">
      <c r="A65" s="144"/>
      <c r="B65" s="202"/>
      <c r="C65" s="193"/>
      <c r="D65" s="206"/>
      <c r="E65" s="205"/>
      <c r="F65" s="150"/>
      <c r="G65" s="203"/>
      <c r="H65" s="152"/>
      <c r="I65" s="153"/>
      <c r="J65" s="154"/>
      <c r="K65" s="208"/>
    </row>
    <row r="66" spans="1:11" s="136" customFormat="1">
      <c r="A66" s="144"/>
      <c r="B66" s="231"/>
      <c r="C66" s="226" t="s">
        <v>87</v>
      </c>
      <c r="D66" s="230"/>
      <c r="E66" s="262"/>
      <c r="F66" s="150"/>
      <c r="G66" s="203"/>
      <c r="H66" s="152"/>
      <c r="I66" s="153"/>
      <c r="J66" s="154"/>
      <c r="K66" s="208"/>
    </row>
    <row r="67" spans="1:11" s="136" customFormat="1">
      <c r="A67" s="144"/>
      <c r="B67" s="307" t="s">
        <v>132</v>
      </c>
      <c r="C67" s="263" t="s">
        <v>428</v>
      </c>
      <c r="D67" s="228">
        <v>1</v>
      </c>
      <c r="E67" s="229" t="s">
        <v>2</v>
      </c>
      <c r="F67" s="353"/>
      <c r="G67" s="354"/>
      <c r="H67" s="152">
        <f t="shared" ref="H67" si="12">D67*F67</f>
        <v>0</v>
      </c>
      <c r="I67" s="153">
        <f t="shared" ref="I67" si="13">D67*G67</f>
        <v>0</v>
      </c>
      <c r="J67" s="154">
        <f t="shared" ref="J67" si="14">H67+I67</f>
        <v>0</v>
      </c>
      <c r="K67" s="208"/>
    </row>
    <row r="68" spans="1:11" s="136" customFormat="1">
      <c r="A68" s="144"/>
      <c r="B68" s="227"/>
      <c r="C68" s="230"/>
      <c r="D68" s="228"/>
      <c r="E68" s="229"/>
      <c r="F68" s="150"/>
      <c r="G68" s="203"/>
      <c r="H68" s="152"/>
      <c r="I68" s="153"/>
      <c r="J68" s="154"/>
      <c r="K68" s="208"/>
    </row>
    <row r="69" spans="1:11" s="136" customFormat="1">
      <c r="A69" s="144"/>
      <c r="B69" s="227"/>
      <c r="C69" s="232" t="s">
        <v>397</v>
      </c>
      <c r="D69" s="228"/>
      <c r="E69" s="229"/>
      <c r="F69" s="150"/>
      <c r="G69" s="203"/>
      <c r="H69" s="152"/>
      <c r="I69" s="153"/>
      <c r="J69" s="154"/>
      <c r="K69" s="208"/>
    </row>
    <row r="70" spans="1:11" s="136" customFormat="1">
      <c r="A70" s="144"/>
      <c r="B70" s="330" t="s">
        <v>133</v>
      </c>
      <c r="C70" s="263" t="s">
        <v>355</v>
      </c>
      <c r="D70" s="238">
        <v>2</v>
      </c>
      <c r="E70" s="239" t="s">
        <v>1</v>
      </c>
      <c r="F70" s="353"/>
      <c r="G70" s="354"/>
      <c r="H70" s="152">
        <f t="shared" ref="H70:H75" si="15">D70*F70</f>
        <v>0</v>
      </c>
      <c r="I70" s="153">
        <f t="shared" ref="I70:I75" si="16">D70*G70</f>
        <v>0</v>
      </c>
      <c r="J70" s="154">
        <f t="shared" ref="J70:J75" si="17">H70+I70</f>
        <v>0</v>
      </c>
      <c r="K70" s="208"/>
    </row>
    <row r="71" spans="1:11" s="136" customFormat="1" ht="43.2">
      <c r="A71" s="144"/>
      <c r="B71" s="330" t="s">
        <v>134</v>
      </c>
      <c r="C71" s="263" t="s">
        <v>356</v>
      </c>
      <c r="D71" s="238">
        <v>1</v>
      </c>
      <c r="E71" s="239" t="s">
        <v>1</v>
      </c>
      <c r="F71" s="353"/>
      <c r="G71" s="354"/>
      <c r="H71" s="152">
        <f t="shared" si="15"/>
        <v>0</v>
      </c>
      <c r="I71" s="153">
        <f t="shared" si="16"/>
        <v>0</v>
      </c>
      <c r="J71" s="154">
        <f t="shared" si="17"/>
        <v>0</v>
      </c>
      <c r="K71" s="208"/>
    </row>
    <row r="72" spans="1:11" s="136" customFormat="1" ht="43.2">
      <c r="A72" s="144"/>
      <c r="B72" s="330" t="s">
        <v>135</v>
      </c>
      <c r="C72" s="263" t="s">
        <v>357</v>
      </c>
      <c r="D72" s="238">
        <v>1</v>
      </c>
      <c r="E72" s="239" t="s">
        <v>1</v>
      </c>
      <c r="F72" s="353"/>
      <c r="G72" s="354"/>
      <c r="H72" s="152">
        <f t="shared" si="15"/>
        <v>0</v>
      </c>
      <c r="I72" s="153">
        <f t="shared" si="16"/>
        <v>0</v>
      </c>
      <c r="J72" s="154">
        <f t="shared" si="17"/>
        <v>0</v>
      </c>
      <c r="K72" s="208"/>
    </row>
    <row r="73" spans="1:11" s="136" customFormat="1" ht="28.8">
      <c r="A73" s="144"/>
      <c r="B73" s="330" t="s">
        <v>136</v>
      </c>
      <c r="C73" s="263" t="s">
        <v>358</v>
      </c>
      <c r="D73" s="238">
        <v>1</v>
      </c>
      <c r="E73" s="239" t="s">
        <v>1</v>
      </c>
      <c r="F73" s="353"/>
      <c r="G73" s="354"/>
      <c r="H73" s="152">
        <f t="shared" si="15"/>
        <v>0</v>
      </c>
      <c r="I73" s="153">
        <f t="shared" si="16"/>
        <v>0</v>
      </c>
      <c r="J73" s="154">
        <f t="shared" si="17"/>
        <v>0</v>
      </c>
      <c r="K73" s="208"/>
    </row>
    <row r="74" spans="1:11" s="136" customFormat="1" ht="28.8">
      <c r="A74" s="144"/>
      <c r="B74" s="330" t="s">
        <v>137</v>
      </c>
      <c r="C74" s="263" t="s">
        <v>359</v>
      </c>
      <c r="D74" s="238">
        <v>1</v>
      </c>
      <c r="E74" s="239" t="s">
        <v>1</v>
      </c>
      <c r="F74" s="353"/>
      <c r="G74" s="354"/>
      <c r="H74" s="152">
        <f t="shared" si="15"/>
        <v>0</v>
      </c>
      <c r="I74" s="153">
        <f t="shared" si="16"/>
        <v>0</v>
      </c>
      <c r="J74" s="154">
        <f t="shared" si="17"/>
        <v>0</v>
      </c>
      <c r="K74" s="208"/>
    </row>
    <row r="75" spans="1:11" s="136" customFormat="1" ht="28.8">
      <c r="A75" s="144"/>
      <c r="B75" s="330" t="s">
        <v>138</v>
      </c>
      <c r="C75" s="263" t="s">
        <v>360</v>
      </c>
      <c r="D75" s="238">
        <v>1</v>
      </c>
      <c r="E75" s="239" t="s">
        <v>1</v>
      </c>
      <c r="F75" s="353"/>
      <c r="G75" s="354"/>
      <c r="H75" s="152">
        <f t="shared" si="15"/>
        <v>0</v>
      </c>
      <c r="I75" s="153">
        <f t="shared" si="16"/>
        <v>0</v>
      </c>
      <c r="J75" s="154">
        <f t="shared" si="17"/>
        <v>0</v>
      </c>
      <c r="K75" s="208"/>
    </row>
    <row r="76" spans="1:11" s="136" customFormat="1">
      <c r="A76" s="144"/>
      <c r="B76" s="202"/>
      <c r="C76" s="193"/>
      <c r="D76" s="206"/>
      <c r="E76" s="207"/>
      <c r="F76" s="150"/>
      <c r="G76" s="158"/>
      <c r="H76" s="152"/>
      <c r="I76" s="153"/>
      <c r="J76" s="154"/>
      <c r="K76" s="208"/>
    </row>
    <row r="77" spans="1:11" s="136" customFormat="1">
      <c r="A77" s="144"/>
      <c r="B77" s="155"/>
      <c r="C77" s="149" t="s">
        <v>51</v>
      </c>
      <c r="D77" s="156"/>
      <c r="E77" s="157"/>
      <c r="F77" s="150"/>
      <c r="G77" s="158"/>
      <c r="H77" s="152"/>
      <c r="I77" s="153"/>
      <c r="J77" s="154"/>
      <c r="K77" s="208"/>
    </row>
    <row r="78" spans="1:11" s="136" customFormat="1" ht="28.8">
      <c r="A78" s="144"/>
      <c r="B78" s="328" t="s">
        <v>139</v>
      </c>
      <c r="C78" s="194" t="s">
        <v>361</v>
      </c>
      <c r="D78" s="159">
        <v>1</v>
      </c>
      <c r="E78" s="162" t="s">
        <v>1</v>
      </c>
      <c r="F78" s="353"/>
      <c r="G78" s="354"/>
      <c r="H78" s="152">
        <f t="shared" ref="H78:H84" si="18">D78*F78</f>
        <v>0</v>
      </c>
      <c r="I78" s="153">
        <f t="shared" ref="I78:I84" si="19">D78*G78</f>
        <v>0</v>
      </c>
      <c r="J78" s="154">
        <f t="shared" ref="J78:J84" si="20">H78+I78</f>
        <v>0</v>
      </c>
      <c r="K78" s="208"/>
    </row>
    <row r="79" spans="1:11" s="136" customFormat="1">
      <c r="A79" s="144"/>
      <c r="B79" s="328" t="s">
        <v>140</v>
      </c>
      <c r="C79" s="159" t="s">
        <v>458</v>
      </c>
      <c r="D79" s="193">
        <v>1</v>
      </c>
      <c r="E79" s="317" t="s">
        <v>1</v>
      </c>
      <c r="F79" s="355"/>
      <c r="G79" s="354"/>
      <c r="H79" s="318">
        <f t="shared" si="18"/>
        <v>0</v>
      </c>
      <c r="I79" s="319">
        <f t="shared" si="19"/>
        <v>0</v>
      </c>
      <c r="J79" s="320">
        <f t="shared" si="20"/>
        <v>0</v>
      </c>
      <c r="K79" s="208"/>
    </row>
    <row r="80" spans="1:11" s="136" customFormat="1">
      <c r="A80" s="144"/>
      <c r="B80" s="328" t="s">
        <v>141</v>
      </c>
      <c r="C80" s="159" t="s">
        <v>50</v>
      </c>
      <c r="D80" s="159">
        <v>1</v>
      </c>
      <c r="E80" s="162" t="s">
        <v>1</v>
      </c>
      <c r="F80" s="353"/>
      <c r="G80" s="354"/>
      <c r="H80" s="152">
        <f t="shared" si="18"/>
        <v>0</v>
      </c>
      <c r="I80" s="153">
        <f t="shared" si="19"/>
        <v>0</v>
      </c>
      <c r="J80" s="154">
        <f t="shared" si="20"/>
        <v>0</v>
      </c>
      <c r="K80" s="208"/>
    </row>
    <row r="81" spans="1:11" s="136" customFormat="1">
      <c r="A81" s="144"/>
      <c r="B81" s="328" t="s">
        <v>142</v>
      </c>
      <c r="C81" s="159" t="s">
        <v>470</v>
      </c>
      <c r="D81" s="159">
        <v>2</v>
      </c>
      <c r="E81" s="162" t="s">
        <v>1</v>
      </c>
      <c r="F81" s="353"/>
      <c r="G81" s="354"/>
      <c r="H81" s="152">
        <f t="shared" ref="H81" si="21">D81*F81</f>
        <v>0</v>
      </c>
      <c r="I81" s="153">
        <f t="shared" ref="I81" si="22">D81*G81</f>
        <v>0</v>
      </c>
      <c r="J81" s="154">
        <f t="shared" ref="J81" si="23">H81+I81</f>
        <v>0</v>
      </c>
      <c r="K81" s="208"/>
    </row>
    <row r="82" spans="1:11" s="136" customFormat="1" ht="28.8">
      <c r="A82" s="144"/>
      <c r="B82" s="328" t="s">
        <v>143</v>
      </c>
      <c r="C82" s="194" t="s">
        <v>362</v>
      </c>
      <c r="D82" s="156">
        <v>1</v>
      </c>
      <c r="E82" s="157" t="s">
        <v>1</v>
      </c>
      <c r="F82" s="353"/>
      <c r="G82" s="354"/>
      <c r="H82" s="152">
        <f t="shared" si="18"/>
        <v>0</v>
      </c>
      <c r="I82" s="153">
        <f t="shared" si="19"/>
        <v>0</v>
      </c>
      <c r="J82" s="154">
        <f t="shared" si="20"/>
        <v>0</v>
      </c>
      <c r="K82" s="208"/>
    </row>
    <row r="83" spans="1:11" s="136" customFormat="1">
      <c r="A83" s="144"/>
      <c r="B83" s="328" t="s">
        <v>144</v>
      </c>
      <c r="C83" s="159" t="s">
        <v>54</v>
      </c>
      <c r="D83" s="156">
        <v>24</v>
      </c>
      <c r="E83" s="157" t="s">
        <v>27</v>
      </c>
      <c r="F83" s="353"/>
      <c r="G83" s="356"/>
      <c r="H83" s="152">
        <f t="shared" si="18"/>
        <v>0</v>
      </c>
      <c r="I83" s="153">
        <f t="shared" si="19"/>
        <v>0</v>
      </c>
      <c r="J83" s="154">
        <f t="shared" si="20"/>
        <v>0</v>
      </c>
      <c r="K83" s="208"/>
    </row>
    <row r="84" spans="1:11" s="136" customFormat="1">
      <c r="A84" s="144"/>
      <c r="B84" s="328" t="s">
        <v>145</v>
      </c>
      <c r="C84" s="159" t="s">
        <v>55</v>
      </c>
      <c r="D84" s="156">
        <v>450</v>
      </c>
      <c r="E84" s="157" t="s">
        <v>1</v>
      </c>
      <c r="F84" s="353"/>
      <c r="G84" s="354"/>
      <c r="H84" s="152">
        <f t="shared" si="18"/>
        <v>0</v>
      </c>
      <c r="I84" s="153">
        <f t="shared" si="19"/>
        <v>0</v>
      </c>
      <c r="J84" s="154">
        <f t="shared" si="20"/>
        <v>0</v>
      </c>
      <c r="K84" s="208"/>
    </row>
    <row r="85" spans="1:11" s="136" customFormat="1">
      <c r="A85" s="144"/>
      <c r="B85" s="155"/>
      <c r="C85" s="159"/>
      <c r="D85" s="156"/>
      <c r="E85" s="157"/>
      <c r="F85" s="150"/>
      <c r="G85" s="158"/>
      <c r="H85" s="152"/>
      <c r="I85" s="153"/>
      <c r="J85" s="154"/>
      <c r="K85" s="208"/>
    </row>
    <row r="86" spans="1:11" s="136" customFormat="1">
      <c r="A86" s="144"/>
      <c r="B86" s="155"/>
      <c r="C86" s="334" t="s">
        <v>467</v>
      </c>
      <c r="D86" s="156"/>
      <c r="E86" s="157"/>
      <c r="F86" s="150"/>
      <c r="G86" s="158"/>
      <c r="H86" s="152"/>
      <c r="I86" s="153"/>
      <c r="J86" s="154"/>
      <c r="K86" s="208"/>
    </row>
    <row r="87" spans="1:11" s="136" customFormat="1">
      <c r="A87" s="144"/>
      <c r="B87" s="331" t="s">
        <v>146</v>
      </c>
      <c r="C87" s="335" t="s">
        <v>476</v>
      </c>
      <c r="D87" s="156">
        <v>2</v>
      </c>
      <c r="E87" s="333" t="s">
        <v>1</v>
      </c>
      <c r="F87" s="357"/>
      <c r="G87" s="358"/>
      <c r="H87" s="152">
        <f t="shared" ref="H87:H91" si="24">D87*F87</f>
        <v>0</v>
      </c>
      <c r="I87" s="153">
        <f t="shared" ref="I87:I91" si="25">D87*G87</f>
        <v>0</v>
      </c>
      <c r="J87" s="154">
        <f t="shared" ref="J87:J91" si="26">H87+I87</f>
        <v>0</v>
      </c>
      <c r="K87" s="208"/>
    </row>
    <row r="88" spans="1:11" s="136" customFormat="1" ht="28.8">
      <c r="A88" s="144"/>
      <c r="B88" s="331" t="s">
        <v>147</v>
      </c>
      <c r="C88" s="336" t="s">
        <v>477</v>
      </c>
      <c r="D88" s="156">
        <v>2</v>
      </c>
      <c r="E88" s="333" t="s">
        <v>1</v>
      </c>
      <c r="F88" s="357"/>
      <c r="G88" s="358"/>
      <c r="H88" s="152">
        <f t="shared" si="24"/>
        <v>0</v>
      </c>
      <c r="I88" s="153">
        <f t="shared" si="25"/>
        <v>0</v>
      </c>
      <c r="J88" s="154">
        <f t="shared" si="26"/>
        <v>0</v>
      </c>
      <c r="K88" s="208"/>
    </row>
    <row r="89" spans="1:11" s="136" customFormat="1">
      <c r="A89" s="144"/>
      <c r="B89" s="331" t="s">
        <v>148</v>
      </c>
      <c r="C89" s="335" t="s">
        <v>478</v>
      </c>
      <c r="D89" s="156">
        <v>56</v>
      </c>
      <c r="E89" s="333" t="s">
        <v>1</v>
      </c>
      <c r="F89" s="357"/>
      <c r="G89" s="359"/>
      <c r="H89" s="152">
        <f t="shared" si="24"/>
        <v>0</v>
      </c>
      <c r="I89" s="153">
        <f t="shared" si="25"/>
        <v>0</v>
      </c>
      <c r="J89" s="154">
        <f t="shared" si="26"/>
        <v>0</v>
      </c>
      <c r="K89" s="208"/>
    </row>
    <row r="90" spans="1:11" s="136" customFormat="1">
      <c r="A90" s="144"/>
      <c r="B90" s="331" t="s">
        <v>149</v>
      </c>
      <c r="C90" s="335" t="s">
        <v>468</v>
      </c>
      <c r="D90" s="156">
        <v>56</v>
      </c>
      <c r="E90" s="333" t="s">
        <v>1</v>
      </c>
      <c r="F90" s="357"/>
      <c r="G90" s="359"/>
      <c r="H90" s="152">
        <f t="shared" si="24"/>
        <v>0</v>
      </c>
      <c r="I90" s="153">
        <f t="shared" si="25"/>
        <v>0</v>
      </c>
      <c r="J90" s="154">
        <f t="shared" si="26"/>
        <v>0</v>
      </c>
      <c r="K90" s="208"/>
    </row>
    <row r="91" spans="1:11" s="136" customFormat="1">
      <c r="A91" s="144"/>
      <c r="B91" s="331" t="s">
        <v>150</v>
      </c>
      <c r="C91" s="335" t="s">
        <v>469</v>
      </c>
      <c r="D91" s="156">
        <v>2</v>
      </c>
      <c r="E91" s="333" t="s">
        <v>1</v>
      </c>
      <c r="F91" s="360"/>
      <c r="G91" s="358"/>
      <c r="H91" s="152">
        <f t="shared" si="24"/>
        <v>0</v>
      </c>
      <c r="I91" s="153">
        <f t="shared" si="25"/>
        <v>0</v>
      </c>
      <c r="J91" s="154">
        <f t="shared" si="26"/>
        <v>0</v>
      </c>
      <c r="K91" s="208"/>
    </row>
    <row r="92" spans="1:11" s="136" customFormat="1">
      <c r="A92" s="144"/>
      <c r="B92" s="155"/>
      <c r="C92" s="159"/>
      <c r="D92" s="156"/>
      <c r="E92" s="157"/>
      <c r="F92" s="150"/>
      <c r="G92" s="158"/>
      <c r="H92" s="152"/>
      <c r="I92" s="153"/>
      <c r="J92" s="154"/>
      <c r="K92" s="208"/>
    </row>
    <row r="93" spans="1:11" s="136" customFormat="1">
      <c r="A93" s="144"/>
      <c r="B93" s="155"/>
      <c r="C93" s="160" t="s">
        <v>429</v>
      </c>
      <c r="D93" s="156"/>
      <c r="E93" s="157"/>
      <c r="F93" s="150"/>
      <c r="G93" s="158"/>
      <c r="H93" s="152"/>
      <c r="I93" s="153"/>
      <c r="J93" s="154"/>
      <c r="K93" s="208"/>
    </row>
    <row r="94" spans="1:11" s="136" customFormat="1" ht="28.8">
      <c r="A94" s="144"/>
      <c r="B94" s="331" t="s">
        <v>151</v>
      </c>
      <c r="C94" s="194" t="s">
        <v>363</v>
      </c>
      <c r="D94" s="156">
        <v>1</v>
      </c>
      <c r="E94" s="157" t="s">
        <v>1</v>
      </c>
      <c r="F94" s="353"/>
      <c r="G94" s="354"/>
      <c r="H94" s="152">
        <f t="shared" ref="H94:H101" si="27">D94*F94</f>
        <v>0</v>
      </c>
      <c r="I94" s="153">
        <f t="shared" ref="I94:I101" si="28">D94*G94</f>
        <v>0</v>
      </c>
      <c r="J94" s="154">
        <f t="shared" ref="J94:J101" si="29">H94+I94</f>
        <v>0</v>
      </c>
      <c r="K94" s="208"/>
    </row>
    <row r="95" spans="1:11" s="136" customFormat="1">
      <c r="A95" s="144"/>
      <c r="B95" s="331" t="s">
        <v>152</v>
      </c>
      <c r="C95" s="159" t="s">
        <v>58</v>
      </c>
      <c r="D95" s="156">
        <v>16</v>
      </c>
      <c r="E95" s="157" t="s">
        <v>1</v>
      </c>
      <c r="F95" s="353"/>
      <c r="G95" s="354"/>
      <c r="H95" s="152">
        <f t="shared" si="27"/>
        <v>0</v>
      </c>
      <c r="I95" s="153">
        <f t="shared" si="28"/>
        <v>0</v>
      </c>
      <c r="J95" s="154">
        <f t="shared" si="29"/>
        <v>0</v>
      </c>
      <c r="K95" s="208"/>
    </row>
    <row r="96" spans="1:11" s="136" customFormat="1">
      <c r="A96" s="144"/>
      <c r="B96" s="331" t="s">
        <v>153</v>
      </c>
      <c r="C96" s="159" t="s">
        <v>59</v>
      </c>
      <c r="D96" s="156">
        <v>1</v>
      </c>
      <c r="E96" s="157" t="s">
        <v>1</v>
      </c>
      <c r="F96" s="353"/>
      <c r="G96" s="354"/>
      <c r="H96" s="152">
        <f t="shared" si="27"/>
        <v>0</v>
      </c>
      <c r="I96" s="153">
        <f t="shared" si="28"/>
        <v>0</v>
      </c>
      <c r="J96" s="154">
        <f t="shared" si="29"/>
        <v>0</v>
      </c>
      <c r="K96" s="208"/>
    </row>
    <row r="97" spans="1:11" s="136" customFormat="1">
      <c r="A97" s="144"/>
      <c r="B97" s="331" t="s">
        <v>154</v>
      </c>
      <c r="C97" s="159" t="s">
        <v>37</v>
      </c>
      <c r="D97" s="156">
        <v>0.5</v>
      </c>
      <c r="E97" s="157" t="s">
        <v>0</v>
      </c>
      <c r="F97" s="353"/>
      <c r="G97" s="354"/>
      <c r="H97" s="152">
        <f t="shared" si="27"/>
        <v>0</v>
      </c>
      <c r="I97" s="153">
        <f t="shared" si="28"/>
        <v>0</v>
      </c>
      <c r="J97" s="154">
        <f t="shared" si="29"/>
        <v>0</v>
      </c>
      <c r="K97" s="208"/>
    </row>
    <row r="98" spans="1:11" s="136" customFormat="1">
      <c r="A98" s="144"/>
      <c r="B98" s="331" t="s">
        <v>155</v>
      </c>
      <c r="C98" s="194" t="s">
        <v>364</v>
      </c>
      <c r="D98" s="156">
        <v>1</v>
      </c>
      <c r="E98" s="157" t="s">
        <v>1</v>
      </c>
      <c r="F98" s="353"/>
      <c r="G98" s="354"/>
      <c r="H98" s="152">
        <f t="shared" si="27"/>
        <v>0</v>
      </c>
      <c r="I98" s="153">
        <f t="shared" si="28"/>
        <v>0</v>
      </c>
      <c r="J98" s="154">
        <f t="shared" si="29"/>
        <v>0</v>
      </c>
      <c r="K98" s="208"/>
    </row>
    <row r="99" spans="1:11" s="136" customFormat="1">
      <c r="A99" s="144"/>
      <c r="B99" s="331" t="s">
        <v>156</v>
      </c>
      <c r="C99" s="194" t="s">
        <v>365</v>
      </c>
      <c r="D99" s="156">
        <v>8</v>
      </c>
      <c r="E99" s="157" t="s">
        <v>1</v>
      </c>
      <c r="F99" s="353"/>
      <c r="G99" s="354"/>
      <c r="H99" s="152">
        <f t="shared" si="27"/>
        <v>0</v>
      </c>
      <c r="I99" s="153">
        <f t="shared" si="28"/>
        <v>0</v>
      </c>
      <c r="J99" s="154">
        <f t="shared" si="29"/>
        <v>0</v>
      </c>
      <c r="K99" s="208"/>
    </row>
    <row r="100" spans="1:11" s="136" customFormat="1">
      <c r="A100" s="144"/>
      <c r="B100" s="331" t="s">
        <v>157</v>
      </c>
      <c r="C100" s="194" t="s">
        <v>366</v>
      </c>
      <c r="D100" s="159">
        <v>1</v>
      </c>
      <c r="E100" s="162" t="s">
        <v>0</v>
      </c>
      <c r="F100" s="353"/>
      <c r="G100" s="354"/>
      <c r="H100" s="152">
        <f t="shared" si="27"/>
        <v>0</v>
      </c>
      <c r="I100" s="153">
        <f t="shared" si="28"/>
        <v>0</v>
      </c>
      <c r="J100" s="154">
        <f t="shared" si="29"/>
        <v>0</v>
      </c>
      <c r="K100" s="208"/>
    </row>
    <row r="101" spans="1:11" s="136" customFormat="1">
      <c r="A101" s="144"/>
      <c r="B101" s="331" t="s">
        <v>158</v>
      </c>
      <c r="C101" s="194" t="s">
        <v>367</v>
      </c>
      <c r="D101" s="159">
        <v>1</v>
      </c>
      <c r="E101" s="162" t="s">
        <v>0</v>
      </c>
      <c r="F101" s="353"/>
      <c r="G101" s="354"/>
      <c r="H101" s="152">
        <f t="shared" si="27"/>
        <v>0</v>
      </c>
      <c r="I101" s="153">
        <f t="shared" si="28"/>
        <v>0</v>
      </c>
      <c r="J101" s="154">
        <f t="shared" si="29"/>
        <v>0</v>
      </c>
      <c r="K101" s="208"/>
    </row>
    <row r="102" spans="1:11" s="136" customFormat="1">
      <c r="A102" s="144"/>
      <c r="B102" s="155"/>
      <c r="C102" s="159"/>
      <c r="D102" s="159"/>
      <c r="E102" s="162"/>
      <c r="F102" s="150"/>
      <c r="G102" s="151"/>
      <c r="H102" s="152"/>
      <c r="I102" s="153"/>
      <c r="J102" s="154"/>
      <c r="K102" s="208"/>
    </row>
    <row r="103" spans="1:11" s="136" customFormat="1">
      <c r="A103" s="144"/>
      <c r="B103" s="155"/>
      <c r="C103" s="149" t="s">
        <v>413</v>
      </c>
      <c r="D103" s="156"/>
      <c r="E103" s="157"/>
      <c r="F103" s="150"/>
      <c r="G103" s="158"/>
      <c r="H103" s="152"/>
      <c r="I103" s="153"/>
      <c r="J103" s="154"/>
      <c r="K103" s="208"/>
    </row>
    <row r="104" spans="1:11" s="136" customFormat="1" ht="43.2">
      <c r="A104" s="144"/>
      <c r="B104" s="331" t="s">
        <v>159</v>
      </c>
      <c r="C104" s="194" t="s">
        <v>368</v>
      </c>
      <c r="D104" s="156">
        <v>226</v>
      </c>
      <c r="E104" s="157" t="s">
        <v>1</v>
      </c>
      <c r="F104" s="353"/>
      <c r="G104" s="354"/>
      <c r="H104" s="152">
        <f t="shared" ref="H104:H107" si="30">D104*F104</f>
        <v>0</v>
      </c>
      <c r="I104" s="153">
        <f t="shared" ref="I104:I107" si="31">D104*G104</f>
        <v>0</v>
      </c>
      <c r="J104" s="154">
        <f t="shared" ref="J104:J107" si="32">H104+I104</f>
        <v>0</v>
      </c>
      <c r="K104" s="208"/>
    </row>
    <row r="105" spans="1:11" s="136" customFormat="1">
      <c r="A105" s="144"/>
      <c r="B105" s="331" t="s">
        <v>160</v>
      </c>
      <c r="C105" s="194" t="s">
        <v>369</v>
      </c>
      <c r="D105" s="156">
        <v>226</v>
      </c>
      <c r="E105" s="157" t="s">
        <v>1</v>
      </c>
      <c r="F105" s="353"/>
      <c r="G105" s="354"/>
      <c r="H105" s="152">
        <f t="shared" si="30"/>
        <v>0</v>
      </c>
      <c r="I105" s="153">
        <f t="shared" si="31"/>
        <v>0</v>
      </c>
      <c r="J105" s="154">
        <f t="shared" si="32"/>
        <v>0</v>
      </c>
      <c r="K105" s="208"/>
    </row>
    <row r="106" spans="1:11" s="136" customFormat="1">
      <c r="A106" s="144"/>
      <c r="B106" s="331" t="s">
        <v>161</v>
      </c>
      <c r="C106" s="194" t="s">
        <v>370</v>
      </c>
      <c r="D106" s="156">
        <v>226</v>
      </c>
      <c r="E106" s="157" t="s">
        <v>1</v>
      </c>
      <c r="F106" s="353"/>
      <c r="G106" s="354"/>
      <c r="H106" s="152">
        <f t="shared" si="30"/>
        <v>0</v>
      </c>
      <c r="I106" s="153">
        <f t="shared" si="31"/>
        <v>0</v>
      </c>
      <c r="J106" s="154">
        <f t="shared" si="32"/>
        <v>0</v>
      </c>
      <c r="K106" s="208"/>
    </row>
    <row r="107" spans="1:11" s="136" customFormat="1">
      <c r="A107" s="144"/>
      <c r="B107" s="331" t="s">
        <v>162</v>
      </c>
      <c r="C107" s="194" t="s">
        <v>371</v>
      </c>
      <c r="D107" s="156">
        <v>226</v>
      </c>
      <c r="E107" s="157" t="s">
        <v>1</v>
      </c>
      <c r="F107" s="353"/>
      <c r="G107" s="354"/>
      <c r="H107" s="152">
        <f t="shared" si="30"/>
        <v>0</v>
      </c>
      <c r="I107" s="153">
        <f t="shared" si="31"/>
        <v>0</v>
      </c>
      <c r="J107" s="154">
        <f t="shared" si="32"/>
        <v>0</v>
      </c>
      <c r="K107" s="208"/>
    </row>
    <row r="108" spans="1:11" s="136" customFormat="1">
      <c r="A108" s="144"/>
      <c r="B108" s="155"/>
      <c r="C108" s="159"/>
      <c r="D108" s="156"/>
      <c r="E108" s="157"/>
      <c r="F108" s="150"/>
      <c r="G108" s="158"/>
      <c r="H108" s="152"/>
      <c r="I108" s="153"/>
      <c r="J108" s="154"/>
      <c r="K108" s="208"/>
    </row>
    <row r="109" spans="1:11" s="136" customFormat="1">
      <c r="A109" s="144"/>
      <c r="B109" s="155"/>
      <c r="C109" s="149" t="s">
        <v>412</v>
      </c>
      <c r="D109" s="156"/>
      <c r="E109" s="157"/>
      <c r="F109" s="150"/>
      <c r="G109" s="158"/>
      <c r="H109" s="152"/>
      <c r="I109" s="153"/>
      <c r="J109" s="154"/>
      <c r="K109" s="208"/>
    </row>
    <row r="110" spans="1:11" s="136" customFormat="1">
      <c r="A110" s="144"/>
      <c r="B110" s="332" t="s">
        <v>163</v>
      </c>
      <c r="C110" s="263" t="s">
        <v>372</v>
      </c>
      <c r="D110" s="261">
        <v>37</v>
      </c>
      <c r="E110" s="262" t="s">
        <v>1</v>
      </c>
      <c r="F110" s="353"/>
      <c r="G110" s="354"/>
      <c r="H110" s="152">
        <f t="shared" ref="H110" si="33">D110*F110</f>
        <v>0</v>
      </c>
      <c r="I110" s="153">
        <f t="shared" ref="I110" si="34">D110*G110</f>
        <v>0</v>
      </c>
      <c r="J110" s="154">
        <f t="shared" ref="J110" si="35">H110+I110</f>
        <v>0</v>
      </c>
      <c r="K110" s="208"/>
    </row>
    <row r="111" spans="1:11" s="136" customFormat="1">
      <c r="A111" s="144"/>
      <c r="B111" s="332" t="s">
        <v>164</v>
      </c>
      <c r="C111" s="194" t="s">
        <v>373</v>
      </c>
      <c r="D111" s="156">
        <v>37</v>
      </c>
      <c r="E111" s="157" t="s">
        <v>1</v>
      </c>
      <c r="F111" s="353"/>
      <c r="G111" s="354"/>
      <c r="H111" s="152">
        <f t="shared" ref="H111:H115" si="36">D111*F111</f>
        <v>0</v>
      </c>
      <c r="I111" s="153">
        <f t="shared" ref="I111:I115" si="37">D111*G111</f>
        <v>0</v>
      </c>
      <c r="J111" s="154">
        <f t="shared" ref="J111:J115" si="38">H111+I111</f>
        <v>0</v>
      </c>
      <c r="K111" s="208"/>
    </row>
    <row r="112" spans="1:11" s="136" customFormat="1">
      <c r="A112" s="144"/>
      <c r="B112" s="332" t="s">
        <v>165</v>
      </c>
      <c r="C112" s="194" t="s">
        <v>374</v>
      </c>
      <c r="D112" s="156">
        <v>37</v>
      </c>
      <c r="E112" s="157" t="s">
        <v>1</v>
      </c>
      <c r="F112" s="353"/>
      <c r="G112" s="354"/>
      <c r="H112" s="152">
        <f t="shared" si="36"/>
        <v>0</v>
      </c>
      <c r="I112" s="153">
        <f t="shared" si="37"/>
        <v>0</v>
      </c>
      <c r="J112" s="154">
        <f t="shared" si="38"/>
        <v>0</v>
      </c>
      <c r="K112" s="208"/>
    </row>
    <row r="113" spans="1:11" s="136" customFormat="1">
      <c r="A113" s="144"/>
      <c r="B113" s="332" t="s">
        <v>166</v>
      </c>
      <c r="C113" s="194" t="s">
        <v>375</v>
      </c>
      <c r="D113" s="156">
        <v>1</v>
      </c>
      <c r="E113" s="157" t="s">
        <v>56</v>
      </c>
      <c r="F113" s="353"/>
      <c r="G113" s="354"/>
      <c r="H113" s="152">
        <f t="shared" si="36"/>
        <v>0</v>
      </c>
      <c r="I113" s="153">
        <f t="shared" si="37"/>
        <v>0</v>
      </c>
      <c r="J113" s="154">
        <f t="shared" si="38"/>
        <v>0</v>
      </c>
      <c r="K113" s="208"/>
    </row>
    <row r="114" spans="1:11" s="136" customFormat="1">
      <c r="A114" s="144"/>
      <c r="B114" s="332" t="s">
        <v>167</v>
      </c>
      <c r="C114" s="194" t="s">
        <v>376</v>
      </c>
      <c r="D114" s="156">
        <v>2</v>
      </c>
      <c r="E114" s="157" t="s">
        <v>56</v>
      </c>
      <c r="F114" s="353"/>
      <c r="G114" s="354"/>
      <c r="H114" s="152">
        <f t="shared" si="36"/>
        <v>0</v>
      </c>
      <c r="I114" s="153">
        <f t="shared" si="37"/>
        <v>0</v>
      </c>
      <c r="J114" s="154">
        <f t="shared" si="38"/>
        <v>0</v>
      </c>
      <c r="K114" s="208"/>
    </row>
    <row r="115" spans="1:11" s="136" customFormat="1">
      <c r="A115" s="144"/>
      <c r="B115" s="332" t="s">
        <v>168</v>
      </c>
      <c r="C115" s="143" t="s">
        <v>52</v>
      </c>
      <c r="D115" s="156">
        <v>37</v>
      </c>
      <c r="E115" s="157" t="s">
        <v>1</v>
      </c>
      <c r="F115" s="353"/>
      <c r="G115" s="354"/>
      <c r="H115" s="152">
        <f t="shared" si="36"/>
        <v>0</v>
      </c>
      <c r="I115" s="153">
        <f t="shared" si="37"/>
        <v>0</v>
      </c>
      <c r="J115" s="154">
        <f t="shared" si="38"/>
        <v>0</v>
      </c>
      <c r="K115" s="208"/>
    </row>
    <row r="116" spans="1:11" s="136" customFormat="1">
      <c r="A116" s="144"/>
      <c r="B116" s="155"/>
      <c r="C116" s="159"/>
      <c r="D116" s="156"/>
      <c r="E116" s="157"/>
      <c r="F116" s="150"/>
      <c r="G116" s="158"/>
      <c r="H116" s="152"/>
      <c r="I116" s="153"/>
      <c r="J116" s="154"/>
      <c r="K116" s="208"/>
    </row>
    <row r="117" spans="1:11" s="136" customFormat="1">
      <c r="A117" s="144"/>
      <c r="B117" s="155"/>
      <c r="C117" s="149" t="s">
        <v>411</v>
      </c>
      <c r="D117" s="156"/>
      <c r="E117" s="157"/>
      <c r="F117" s="150"/>
      <c r="G117" s="158"/>
      <c r="H117" s="152"/>
      <c r="I117" s="153"/>
      <c r="J117" s="154"/>
      <c r="K117" s="208"/>
    </row>
    <row r="118" spans="1:11" s="136" customFormat="1" ht="28.8">
      <c r="A118" s="144"/>
      <c r="B118" s="331" t="s">
        <v>169</v>
      </c>
      <c r="C118" s="194" t="s">
        <v>430</v>
      </c>
      <c r="D118" s="159">
        <v>2</v>
      </c>
      <c r="E118" s="162" t="s">
        <v>1</v>
      </c>
      <c r="F118" s="353"/>
      <c r="G118" s="354"/>
      <c r="H118" s="152">
        <f t="shared" ref="H118:H120" si="39">D118*F118</f>
        <v>0</v>
      </c>
      <c r="I118" s="153">
        <f t="shared" ref="I118:I120" si="40">D118*G118</f>
        <v>0</v>
      </c>
      <c r="J118" s="154">
        <f t="shared" ref="J118:J120" si="41">H118+I118</f>
        <v>0</v>
      </c>
      <c r="K118" s="208"/>
    </row>
    <row r="119" spans="1:11" s="136" customFormat="1" ht="28.8">
      <c r="A119" s="144"/>
      <c r="B119" s="331" t="s">
        <v>170</v>
      </c>
      <c r="C119" s="194" t="s">
        <v>431</v>
      </c>
      <c r="D119" s="159">
        <v>4</v>
      </c>
      <c r="E119" s="162" t="s">
        <v>1</v>
      </c>
      <c r="F119" s="353"/>
      <c r="G119" s="354"/>
      <c r="H119" s="152">
        <f t="shared" ref="H119" si="42">D119*F119</f>
        <v>0</v>
      </c>
      <c r="I119" s="153">
        <f t="shared" ref="I119" si="43">D119*G119</f>
        <v>0</v>
      </c>
      <c r="J119" s="154">
        <f t="shared" ref="J119" si="44">H119+I119</f>
        <v>0</v>
      </c>
      <c r="K119" s="208"/>
    </row>
    <row r="120" spans="1:11" s="136" customFormat="1" ht="43.2">
      <c r="A120" s="144"/>
      <c r="B120" s="331" t="s">
        <v>171</v>
      </c>
      <c r="C120" s="263" t="s">
        <v>377</v>
      </c>
      <c r="D120" s="240">
        <v>24</v>
      </c>
      <c r="E120" s="241" t="s">
        <v>1</v>
      </c>
      <c r="F120" s="353"/>
      <c r="G120" s="354"/>
      <c r="H120" s="152">
        <f t="shared" si="39"/>
        <v>0</v>
      </c>
      <c r="I120" s="153">
        <f t="shared" si="40"/>
        <v>0</v>
      </c>
      <c r="J120" s="154">
        <f t="shared" si="41"/>
        <v>0</v>
      </c>
      <c r="K120" s="208"/>
    </row>
    <row r="121" spans="1:11" s="136" customFormat="1">
      <c r="A121" s="144"/>
      <c r="B121" s="331" t="s">
        <v>172</v>
      </c>
      <c r="C121" s="263" t="s">
        <v>378</v>
      </c>
      <c r="D121" s="242">
        <v>24</v>
      </c>
      <c r="E121" s="243" t="s">
        <v>1</v>
      </c>
      <c r="F121" s="353"/>
      <c r="G121" s="354"/>
      <c r="H121" s="152">
        <f t="shared" ref="H121:H123" si="45">D121*F121</f>
        <v>0</v>
      </c>
      <c r="I121" s="153">
        <f t="shared" ref="I121:I123" si="46">D121*G121</f>
        <v>0</v>
      </c>
      <c r="J121" s="154">
        <f t="shared" ref="J121:J123" si="47">H121+I121</f>
        <v>0</v>
      </c>
      <c r="K121" s="208"/>
    </row>
    <row r="122" spans="1:11" s="136" customFormat="1">
      <c r="A122" s="144"/>
      <c r="B122" s="331" t="s">
        <v>173</v>
      </c>
      <c r="C122" s="244" t="s">
        <v>88</v>
      </c>
      <c r="D122" s="242">
        <v>24</v>
      </c>
      <c r="E122" s="243" t="s">
        <v>1</v>
      </c>
      <c r="F122" s="353"/>
      <c r="G122" s="354"/>
      <c r="H122" s="152">
        <f t="shared" si="45"/>
        <v>0</v>
      </c>
      <c r="I122" s="153">
        <f t="shared" si="46"/>
        <v>0</v>
      </c>
      <c r="J122" s="154">
        <f t="shared" si="47"/>
        <v>0</v>
      </c>
      <c r="K122" s="208"/>
    </row>
    <row r="123" spans="1:11" s="136" customFormat="1">
      <c r="A123" s="144"/>
      <c r="B123" s="331" t="s">
        <v>174</v>
      </c>
      <c r="C123" s="244" t="s">
        <v>89</v>
      </c>
      <c r="D123" s="242">
        <v>24</v>
      </c>
      <c r="E123" s="243" t="s">
        <v>1</v>
      </c>
      <c r="F123" s="353"/>
      <c r="G123" s="354"/>
      <c r="H123" s="152">
        <f t="shared" si="45"/>
        <v>0</v>
      </c>
      <c r="I123" s="153">
        <f t="shared" si="46"/>
        <v>0</v>
      </c>
      <c r="J123" s="154">
        <f t="shared" si="47"/>
        <v>0</v>
      </c>
      <c r="K123" s="208"/>
    </row>
    <row r="124" spans="1:11" s="136" customFormat="1">
      <c r="A124" s="144"/>
      <c r="B124" s="155"/>
      <c r="C124" s="159"/>
      <c r="D124" s="156"/>
      <c r="E124" s="157"/>
      <c r="F124" s="150"/>
      <c r="G124" s="158"/>
      <c r="H124" s="152"/>
      <c r="I124" s="153"/>
      <c r="J124" s="154"/>
      <c r="K124" s="208"/>
    </row>
    <row r="125" spans="1:11" s="132" customFormat="1">
      <c r="A125" s="133"/>
      <c r="B125" s="161"/>
      <c r="C125" s="149" t="s">
        <v>61</v>
      </c>
      <c r="D125" s="156"/>
      <c r="E125" s="157"/>
      <c r="F125" s="150"/>
      <c r="G125" s="158"/>
      <c r="H125" s="152"/>
      <c r="I125" s="153"/>
      <c r="J125" s="154"/>
      <c r="K125" s="209"/>
    </row>
    <row r="126" spans="1:11" s="136" customFormat="1" ht="28.8">
      <c r="A126" s="144"/>
      <c r="B126" s="331" t="s">
        <v>175</v>
      </c>
      <c r="C126" s="194" t="s">
        <v>379</v>
      </c>
      <c r="D126" s="156">
        <v>2</v>
      </c>
      <c r="E126" s="157" t="s">
        <v>1</v>
      </c>
      <c r="F126" s="353"/>
      <c r="G126" s="354"/>
      <c r="H126" s="152">
        <f t="shared" ref="H126:H127" si="48">D126*F126</f>
        <v>0</v>
      </c>
      <c r="I126" s="153">
        <f t="shared" ref="I126:I127" si="49">D126*G126</f>
        <v>0</v>
      </c>
      <c r="J126" s="154">
        <f t="shared" ref="J126:J127" si="50">H126+I126</f>
        <v>0</v>
      </c>
      <c r="K126" s="208"/>
    </row>
    <row r="127" spans="1:11" s="136" customFormat="1">
      <c r="A127" s="144"/>
      <c r="B127" s="331" t="s">
        <v>176</v>
      </c>
      <c r="C127" s="194" t="s">
        <v>380</v>
      </c>
      <c r="D127" s="156">
        <v>2</v>
      </c>
      <c r="E127" s="157" t="s">
        <v>1</v>
      </c>
      <c r="F127" s="353"/>
      <c r="G127" s="354"/>
      <c r="H127" s="152">
        <f t="shared" si="48"/>
        <v>0</v>
      </c>
      <c r="I127" s="153">
        <f t="shared" si="49"/>
        <v>0</v>
      </c>
      <c r="J127" s="154">
        <f t="shared" si="50"/>
        <v>0</v>
      </c>
      <c r="K127" s="208"/>
    </row>
    <row r="128" spans="1:11" s="136" customFormat="1">
      <c r="A128" s="144"/>
      <c r="B128" s="155"/>
      <c r="C128" s="159"/>
      <c r="D128" s="156"/>
      <c r="E128" s="157"/>
      <c r="F128" s="150"/>
      <c r="G128" s="158"/>
      <c r="H128" s="152"/>
      <c r="I128" s="153"/>
      <c r="J128" s="154"/>
      <c r="K128" s="208"/>
    </row>
    <row r="129" spans="1:11" s="136" customFormat="1">
      <c r="A129" s="144"/>
      <c r="B129" s="155"/>
      <c r="C129" s="149" t="s">
        <v>53</v>
      </c>
      <c r="D129" s="156"/>
      <c r="E129" s="157"/>
      <c r="F129" s="150"/>
      <c r="G129" s="158"/>
      <c r="H129" s="152"/>
      <c r="I129" s="153"/>
      <c r="J129" s="154"/>
      <c r="K129" s="208"/>
    </row>
    <row r="130" spans="1:11" s="136" customFormat="1">
      <c r="A130" s="144"/>
      <c r="B130" s="331" t="s">
        <v>471</v>
      </c>
      <c r="C130" s="194" t="s">
        <v>381</v>
      </c>
      <c r="D130" s="156">
        <v>2</v>
      </c>
      <c r="E130" s="157" t="s">
        <v>1</v>
      </c>
      <c r="F130" s="353"/>
      <c r="G130" s="354"/>
      <c r="H130" s="152">
        <f t="shared" ref="H130:H131" si="51">D130*F130</f>
        <v>0</v>
      </c>
      <c r="I130" s="153">
        <f t="shared" ref="I130:I131" si="52">D130*G130</f>
        <v>0</v>
      </c>
      <c r="J130" s="154">
        <f t="shared" ref="J130:J131" si="53">H130+I130</f>
        <v>0</v>
      </c>
      <c r="K130" s="208"/>
    </row>
    <row r="131" spans="1:11" s="136" customFormat="1">
      <c r="A131" s="144"/>
      <c r="B131" s="331" t="s">
        <v>472</v>
      </c>
      <c r="C131" s="159" t="s">
        <v>60</v>
      </c>
      <c r="D131" s="156">
        <v>4</v>
      </c>
      <c r="E131" s="157" t="s">
        <v>1</v>
      </c>
      <c r="F131" s="353"/>
      <c r="G131" s="354"/>
      <c r="H131" s="152">
        <f t="shared" si="51"/>
        <v>0</v>
      </c>
      <c r="I131" s="153">
        <f t="shared" si="52"/>
        <v>0</v>
      </c>
      <c r="J131" s="154">
        <f t="shared" si="53"/>
        <v>0</v>
      </c>
      <c r="K131" s="208"/>
    </row>
    <row r="132" spans="1:11" s="136" customFormat="1">
      <c r="A132" s="144"/>
      <c r="B132" s="328"/>
      <c r="C132" s="159"/>
      <c r="D132" s="156"/>
      <c r="E132" s="157"/>
      <c r="F132" s="150"/>
      <c r="G132" s="203"/>
      <c r="H132" s="152"/>
      <c r="I132" s="153"/>
      <c r="J132" s="154"/>
      <c r="K132" s="208"/>
    </row>
    <row r="133" spans="1:11" s="136" customFormat="1">
      <c r="A133" s="144"/>
      <c r="B133" s="155"/>
      <c r="C133" s="149" t="s">
        <v>461</v>
      </c>
      <c r="D133" s="156"/>
      <c r="E133" s="157"/>
      <c r="F133" s="150"/>
      <c r="G133" s="158"/>
      <c r="H133" s="152"/>
      <c r="I133" s="153"/>
      <c r="J133" s="154"/>
      <c r="K133" s="208"/>
    </row>
    <row r="134" spans="1:11" s="136" customFormat="1" ht="28.8">
      <c r="A134" s="144"/>
      <c r="B134" s="331" t="s">
        <v>473</v>
      </c>
      <c r="C134" s="194" t="s">
        <v>462</v>
      </c>
      <c r="D134" s="159">
        <v>3</v>
      </c>
      <c r="E134" s="162" t="s">
        <v>1</v>
      </c>
      <c r="F134" s="353"/>
      <c r="G134" s="354"/>
      <c r="H134" s="152">
        <f t="shared" ref="H134:H135" si="54">D134*F134</f>
        <v>0</v>
      </c>
      <c r="I134" s="153">
        <f t="shared" ref="I134:I135" si="55">D134*G134</f>
        <v>0</v>
      </c>
      <c r="J134" s="154">
        <f t="shared" ref="J134:J135" si="56">H134+I134</f>
        <v>0</v>
      </c>
      <c r="K134" s="208"/>
    </row>
    <row r="135" spans="1:11" s="136" customFormat="1">
      <c r="A135" s="144"/>
      <c r="B135" s="331" t="s">
        <v>474</v>
      </c>
      <c r="C135" s="194" t="s">
        <v>463</v>
      </c>
      <c r="D135" s="159">
        <v>3</v>
      </c>
      <c r="E135" s="162" t="s">
        <v>1</v>
      </c>
      <c r="F135" s="353"/>
      <c r="G135" s="354"/>
      <c r="H135" s="152">
        <f t="shared" si="54"/>
        <v>0</v>
      </c>
      <c r="I135" s="153">
        <f t="shared" si="55"/>
        <v>0</v>
      </c>
      <c r="J135" s="154">
        <f t="shared" si="56"/>
        <v>0</v>
      </c>
      <c r="K135" s="208"/>
    </row>
    <row r="136" spans="1:11" s="136" customFormat="1">
      <c r="A136" s="144"/>
      <c r="B136" s="328"/>
      <c r="C136" s="159"/>
      <c r="D136" s="156"/>
      <c r="E136" s="157"/>
      <c r="F136" s="150"/>
      <c r="G136" s="203"/>
      <c r="H136" s="152"/>
      <c r="I136" s="153"/>
      <c r="J136" s="154"/>
      <c r="K136" s="208"/>
    </row>
    <row r="137" spans="1:11" s="136" customFormat="1">
      <c r="A137" s="144"/>
      <c r="B137" s="331" t="s">
        <v>475</v>
      </c>
      <c r="C137" s="159" t="s">
        <v>64</v>
      </c>
      <c r="D137" s="159">
        <v>1</v>
      </c>
      <c r="E137" s="162" t="s">
        <v>2</v>
      </c>
      <c r="F137" s="150"/>
      <c r="G137" s="151"/>
      <c r="H137" s="198">
        <f>SUM(H43:H131)*0.01</f>
        <v>0</v>
      </c>
      <c r="I137" s="201">
        <f>SUM(I43:I131)*0.01</f>
        <v>0</v>
      </c>
      <c r="J137" s="185">
        <f t="shared" ref="J137" si="57">H137+I137</f>
        <v>0</v>
      </c>
      <c r="K137" s="208"/>
    </row>
    <row r="138" spans="1:11">
      <c r="B138" s="54"/>
      <c r="C138" s="18"/>
      <c r="D138" s="18"/>
      <c r="E138" s="22"/>
      <c r="F138" s="142"/>
      <c r="G138" s="21"/>
      <c r="H138" s="182">
        <f>SUM(H43:H137)</f>
        <v>0</v>
      </c>
      <c r="I138" s="183">
        <f>SUM(I43:I137)</f>
        <v>0</v>
      </c>
      <c r="J138" s="184">
        <f>I138+H138</f>
        <v>0</v>
      </c>
      <c r="K138" s="208"/>
    </row>
    <row r="139" spans="1:11">
      <c r="B139" s="54"/>
      <c r="C139" s="18"/>
      <c r="D139" s="18"/>
      <c r="E139" s="22"/>
      <c r="F139" s="17"/>
      <c r="G139" s="19"/>
      <c r="H139" s="23"/>
      <c r="I139" s="24"/>
      <c r="J139" s="25"/>
      <c r="K139" s="208"/>
    </row>
    <row r="140" spans="1:11">
      <c r="B140" s="191" t="s">
        <v>177</v>
      </c>
      <c r="C140" s="58" t="s">
        <v>16</v>
      </c>
      <c r="D140" s="59"/>
      <c r="E140" s="60"/>
      <c r="F140" s="61"/>
      <c r="G140" s="62"/>
      <c r="H140" s="63"/>
      <c r="I140" s="64"/>
      <c r="J140" s="65"/>
      <c r="K140" s="208"/>
    </row>
    <row r="141" spans="1:11" s="136" customFormat="1">
      <c r="A141" s="146"/>
      <c r="B141" s="306" t="s">
        <v>248</v>
      </c>
      <c r="C141" s="143" t="s">
        <v>382</v>
      </c>
      <c r="D141" s="139">
        <v>3000</v>
      </c>
      <c r="E141" s="141" t="s">
        <v>0</v>
      </c>
      <c r="F141" s="353"/>
      <c r="G141" s="354"/>
      <c r="H141" s="152">
        <f t="shared" ref="H141" si="58">D141*F141</f>
        <v>0</v>
      </c>
      <c r="I141" s="153">
        <f t="shared" ref="I141" si="59">D141*G141</f>
        <v>0</v>
      </c>
      <c r="J141" s="154">
        <f t="shared" ref="J141" si="60">H141+I141</f>
        <v>0</v>
      </c>
      <c r="K141" s="208"/>
    </row>
    <row r="142" spans="1:11" s="136" customFormat="1">
      <c r="A142" s="146"/>
      <c r="B142" s="306" t="s">
        <v>249</v>
      </c>
      <c r="C142" s="143" t="s">
        <v>383</v>
      </c>
      <c r="D142" s="139">
        <v>600</v>
      </c>
      <c r="E142" s="141" t="s">
        <v>0</v>
      </c>
      <c r="F142" s="353"/>
      <c r="G142" s="354"/>
      <c r="H142" s="152">
        <f t="shared" ref="H142" si="61">D142*F142</f>
        <v>0</v>
      </c>
      <c r="I142" s="153">
        <f t="shared" ref="I142" si="62">D142*G142</f>
        <v>0</v>
      </c>
      <c r="J142" s="154">
        <f t="shared" ref="J142" si="63">H142+I142</f>
        <v>0</v>
      </c>
      <c r="K142" s="208"/>
    </row>
    <row r="143" spans="1:11" s="136" customFormat="1">
      <c r="A143" s="146"/>
      <c r="B143" s="306" t="s">
        <v>250</v>
      </c>
      <c r="C143" s="143" t="s">
        <v>384</v>
      </c>
      <c r="D143" s="139">
        <v>500</v>
      </c>
      <c r="E143" s="141" t="s">
        <v>0</v>
      </c>
      <c r="F143" s="353"/>
      <c r="G143" s="354"/>
      <c r="H143" s="152">
        <f t="shared" ref="H143" si="64">D143*F143</f>
        <v>0</v>
      </c>
      <c r="I143" s="153">
        <f t="shared" ref="I143" si="65">D143*G143</f>
        <v>0</v>
      </c>
      <c r="J143" s="154">
        <f t="shared" ref="J143" si="66">H143+I143</f>
        <v>0</v>
      </c>
      <c r="K143" s="208"/>
    </row>
    <row r="144" spans="1:11" s="136" customFormat="1">
      <c r="A144" s="146"/>
      <c r="B144" s="306" t="s">
        <v>251</v>
      </c>
      <c r="C144" s="143" t="s">
        <v>385</v>
      </c>
      <c r="D144" s="139">
        <v>500</v>
      </c>
      <c r="E144" s="141" t="s">
        <v>0</v>
      </c>
      <c r="F144" s="353"/>
      <c r="G144" s="354"/>
      <c r="H144" s="152">
        <f t="shared" ref="H144:H155" si="67">D144*F144</f>
        <v>0</v>
      </c>
      <c r="I144" s="153">
        <f t="shared" ref="I144:I155" si="68">D144*G144</f>
        <v>0</v>
      </c>
      <c r="J144" s="154">
        <f t="shared" ref="J144:J155" si="69">H144+I144</f>
        <v>0</v>
      </c>
      <c r="K144" s="208"/>
    </row>
    <row r="145" spans="1:11" s="136" customFormat="1">
      <c r="A145" s="146"/>
      <c r="B145" s="306" t="s">
        <v>252</v>
      </c>
      <c r="C145" s="143" t="s">
        <v>432</v>
      </c>
      <c r="D145" s="139">
        <v>120</v>
      </c>
      <c r="E145" s="141" t="s">
        <v>0</v>
      </c>
      <c r="F145" s="353"/>
      <c r="G145" s="354"/>
      <c r="H145" s="152">
        <f t="shared" ref="H145" si="70">D145*F145</f>
        <v>0</v>
      </c>
      <c r="I145" s="153">
        <f t="shared" ref="I145" si="71">D145*G145</f>
        <v>0</v>
      </c>
      <c r="J145" s="154">
        <f t="shared" ref="J145" si="72">H145+I145</f>
        <v>0</v>
      </c>
      <c r="K145" s="208"/>
    </row>
    <row r="146" spans="1:11" s="136" customFormat="1" ht="28.8">
      <c r="A146" s="146"/>
      <c r="B146" s="306" t="s">
        <v>253</v>
      </c>
      <c r="C146" s="143" t="s">
        <v>386</v>
      </c>
      <c r="D146" s="139">
        <v>200</v>
      </c>
      <c r="E146" s="141" t="s">
        <v>0</v>
      </c>
      <c r="F146" s="353"/>
      <c r="G146" s="354"/>
      <c r="H146" s="152">
        <f t="shared" si="67"/>
        <v>0</v>
      </c>
      <c r="I146" s="153">
        <f t="shared" si="68"/>
        <v>0</v>
      </c>
      <c r="J146" s="154">
        <f t="shared" si="69"/>
        <v>0</v>
      </c>
      <c r="K146" s="208"/>
    </row>
    <row r="147" spans="1:11" s="136" customFormat="1" ht="28.8">
      <c r="A147" s="146"/>
      <c r="B147" s="306" t="s">
        <v>254</v>
      </c>
      <c r="C147" s="143" t="s">
        <v>387</v>
      </c>
      <c r="D147" s="139">
        <v>200</v>
      </c>
      <c r="E147" s="141" t="s">
        <v>0</v>
      </c>
      <c r="F147" s="353"/>
      <c r="G147" s="354"/>
      <c r="H147" s="152">
        <f t="shared" si="67"/>
        <v>0</v>
      </c>
      <c r="I147" s="153">
        <f t="shared" si="68"/>
        <v>0</v>
      </c>
      <c r="J147" s="154">
        <f t="shared" si="69"/>
        <v>0</v>
      </c>
      <c r="K147" s="208"/>
    </row>
    <row r="148" spans="1:11" s="136" customFormat="1" ht="28.8">
      <c r="A148" s="146"/>
      <c r="B148" s="306" t="s">
        <v>255</v>
      </c>
      <c r="C148" s="143" t="s">
        <v>338</v>
      </c>
      <c r="D148" s="139">
        <v>50</v>
      </c>
      <c r="E148" s="141" t="s">
        <v>0</v>
      </c>
      <c r="F148" s="353"/>
      <c r="G148" s="354"/>
      <c r="H148" s="152">
        <f t="shared" si="67"/>
        <v>0</v>
      </c>
      <c r="I148" s="153">
        <f t="shared" si="68"/>
        <v>0</v>
      </c>
      <c r="J148" s="154">
        <f t="shared" si="69"/>
        <v>0</v>
      </c>
      <c r="K148" s="208"/>
    </row>
    <row r="149" spans="1:11" s="136" customFormat="1" ht="28.8">
      <c r="A149" s="146"/>
      <c r="B149" s="306" t="s">
        <v>256</v>
      </c>
      <c r="C149" s="143" t="s">
        <v>433</v>
      </c>
      <c r="D149" s="139">
        <v>240</v>
      </c>
      <c r="E149" s="141" t="s">
        <v>0</v>
      </c>
      <c r="F149" s="353"/>
      <c r="G149" s="354"/>
      <c r="H149" s="152">
        <f t="shared" ref="H149" si="73">D149*F149</f>
        <v>0</v>
      </c>
      <c r="I149" s="153">
        <f t="shared" ref="I149" si="74">D149*G149</f>
        <v>0</v>
      </c>
      <c r="J149" s="154">
        <f t="shared" ref="J149" si="75">H149+I149</f>
        <v>0</v>
      </c>
      <c r="K149" s="208"/>
    </row>
    <row r="150" spans="1:11">
      <c r="B150" s="306" t="s">
        <v>257</v>
      </c>
      <c r="C150" s="143" t="s">
        <v>62</v>
      </c>
      <c r="D150" s="139">
        <v>50</v>
      </c>
      <c r="E150" s="141" t="s">
        <v>0</v>
      </c>
      <c r="F150" s="361"/>
      <c r="G150" s="354"/>
      <c r="H150" s="152">
        <f t="shared" si="67"/>
        <v>0</v>
      </c>
      <c r="I150" s="153">
        <f t="shared" si="68"/>
        <v>0</v>
      </c>
      <c r="J150" s="154">
        <f t="shared" si="69"/>
        <v>0</v>
      </c>
      <c r="K150" s="208"/>
    </row>
    <row r="151" spans="1:11" s="136" customFormat="1">
      <c r="A151" s="144"/>
      <c r="B151" s="306" t="s">
        <v>258</v>
      </c>
      <c r="C151" s="143" t="s">
        <v>38</v>
      </c>
      <c r="D151" s="139">
        <v>50</v>
      </c>
      <c r="E151" s="141" t="s">
        <v>0</v>
      </c>
      <c r="F151" s="361"/>
      <c r="G151" s="354"/>
      <c r="H151" s="152">
        <f t="shared" si="67"/>
        <v>0</v>
      </c>
      <c r="I151" s="153">
        <f t="shared" si="68"/>
        <v>0</v>
      </c>
      <c r="J151" s="154">
        <f t="shared" si="69"/>
        <v>0</v>
      </c>
      <c r="K151" s="208"/>
    </row>
    <row r="152" spans="1:11" s="136" customFormat="1">
      <c r="A152" s="144"/>
      <c r="B152" s="306" t="s">
        <v>259</v>
      </c>
      <c r="C152" s="143" t="s">
        <v>39</v>
      </c>
      <c r="D152" s="139">
        <v>10</v>
      </c>
      <c r="E152" s="141" t="s">
        <v>0</v>
      </c>
      <c r="F152" s="353"/>
      <c r="G152" s="354"/>
      <c r="H152" s="152">
        <f t="shared" si="67"/>
        <v>0</v>
      </c>
      <c r="I152" s="153">
        <f t="shared" si="68"/>
        <v>0</v>
      </c>
      <c r="J152" s="154">
        <f t="shared" si="69"/>
        <v>0</v>
      </c>
      <c r="K152" s="208"/>
    </row>
    <row r="153" spans="1:11" s="136" customFormat="1">
      <c r="A153" s="144"/>
      <c r="B153" s="306" t="s">
        <v>260</v>
      </c>
      <c r="C153" s="143" t="s">
        <v>22</v>
      </c>
      <c r="D153" s="139">
        <f>D141+D142+D143+D144+D145+D148+D146+D147+D149</f>
        <v>5410</v>
      </c>
      <c r="E153" s="141" t="s">
        <v>0</v>
      </c>
      <c r="F153" s="353"/>
      <c r="G153" s="354"/>
      <c r="H153" s="152">
        <f t="shared" si="67"/>
        <v>0</v>
      </c>
      <c r="I153" s="153">
        <f t="shared" si="68"/>
        <v>0</v>
      </c>
      <c r="J153" s="154">
        <f t="shared" si="69"/>
        <v>0</v>
      </c>
      <c r="K153" s="208"/>
    </row>
    <row r="154" spans="1:11" s="136" customFormat="1">
      <c r="A154" s="144"/>
      <c r="B154" s="306" t="s">
        <v>448</v>
      </c>
      <c r="C154" s="143" t="s">
        <v>41</v>
      </c>
      <c r="D154" s="139">
        <v>1</v>
      </c>
      <c r="E154" s="141" t="s">
        <v>2</v>
      </c>
      <c r="F154" s="145"/>
      <c r="G154" s="203"/>
      <c r="H154" s="198">
        <f>SUM(H141:H152)*0.05</f>
        <v>0</v>
      </c>
      <c r="I154" s="153"/>
      <c r="J154" s="154">
        <f t="shared" si="69"/>
        <v>0</v>
      </c>
      <c r="K154" s="208"/>
    </row>
    <row r="155" spans="1:11" s="136" customFormat="1">
      <c r="A155" s="144"/>
      <c r="B155" s="306" t="s">
        <v>449</v>
      </c>
      <c r="C155" s="143" t="s">
        <v>40</v>
      </c>
      <c r="D155" s="139">
        <v>50</v>
      </c>
      <c r="E155" s="141" t="s">
        <v>1</v>
      </c>
      <c r="F155" s="353"/>
      <c r="G155" s="354"/>
      <c r="H155" s="152">
        <f t="shared" si="67"/>
        <v>0</v>
      </c>
      <c r="I155" s="153">
        <f t="shared" si="68"/>
        <v>0</v>
      </c>
      <c r="J155" s="154">
        <f t="shared" si="69"/>
        <v>0</v>
      </c>
      <c r="K155" s="208"/>
    </row>
    <row r="156" spans="1:11">
      <c r="B156" s="54"/>
      <c r="C156" s="20"/>
      <c r="D156" s="20"/>
      <c r="E156" s="22"/>
      <c r="F156" s="17"/>
      <c r="G156" s="19"/>
      <c r="H156" s="182">
        <f>SUM(H141:H155)</f>
        <v>0</v>
      </c>
      <c r="I156" s="183">
        <f>SUM(I141:I155)</f>
        <v>0</v>
      </c>
      <c r="J156" s="184">
        <f>H156+I156</f>
        <v>0</v>
      </c>
      <c r="K156" s="208"/>
    </row>
    <row r="157" spans="1:11">
      <c r="B157" s="54"/>
      <c r="C157" s="18"/>
      <c r="D157" s="18"/>
      <c r="E157" s="22"/>
      <c r="F157" s="17"/>
      <c r="G157" s="19"/>
      <c r="H157" s="23"/>
      <c r="I157" s="56"/>
      <c r="J157" s="57"/>
      <c r="K157" s="208"/>
    </row>
    <row r="158" spans="1:11">
      <c r="B158" s="190" t="s">
        <v>179</v>
      </c>
      <c r="C158" s="66" t="s">
        <v>17</v>
      </c>
      <c r="D158" s="67"/>
      <c r="E158" s="68"/>
      <c r="F158" s="69"/>
      <c r="G158" s="70"/>
      <c r="H158" s="71"/>
      <c r="I158" s="72"/>
      <c r="J158" s="73"/>
      <c r="K158" s="208"/>
    </row>
    <row r="159" spans="1:11" s="136" customFormat="1" ht="57.6">
      <c r="A159" s="146"/>
      <c r="B159" s="306" t="s">
        <v>180</v>
      </c>
      <c r="C159" s="143" t="s">
        <v>388</v>
      </c>
      <c r="D159" s="139">
        <v>400</v>
      </c>
      <c r="E159" s="141" t="s">
        <v>0</v>
      </c>
      <c r="F159" s="353"/>
      <c r="G159" s="354"/>
      <c r="H159" s="140">
        <f t="shared" ref="H159:H161" si="76">D159*F159</f>
        <v>0</v>
      </c>
      <c r="I159" s="147">
        <f t="shared" ref="I159:I161" si="77">D159*G159</f>
        <v>0</v>
      </c>
      <c r="J159" s="148">
        <f t="shared" ref="J159:J161" si="78">H159+I159</f>
        <v>0</v>
      </c>
      <c r="K159" s="208"/>
    </row>
    <row r="160" spans="1:11" ht="28.8">
      <c r="A160" s="122"/>
      <c r="B160" s="306" t="s">
        <v>181</v>
      </c>
      <c r="C160" s="143" t="s">
        <v>389</v>
      </c>
      <c r="D160" s="139">
        <v>30</v>
      </c>
      <c r="E160" s="26" t="s">
        <v>0</v>
      </c>
      <c r="F160" s="353"/>
      <c r="G160" s="354"/>
      <c r="H160" s="140">
        <f t="shared" si="76"/>
        <v>0</v>
      </c>
      <c r="I160" s="147">
        <f t="shared" si="77"/>
        <v>0</v>
      </c>
      <c r="J160" s="148">
        <f t="shared" si="78"/>
        <v>0</v>
      </c>
      <c r="K160" s="208"/>
    </row>
    <row r="161" spans="1:11" ht="28.8">
      <c r="A161" s="122"/>
      <c r="B161" s="306" t="s">
        <v>182</v>
      </c>
      <c r="C161" s="143" t="s">
        <v>390</v>
      </c>
      <c r="D161" s="139">
        <v>30</v>
      </c>
      <c r="E161" s="141" t="s">
        <v>1</v>
      </c>
      <c r="F161" s="353"/>
      <c r="G161" s="354"/>
      <c r="H161" s="140">
        <f t="shared" si="76"/>
        <v>0</v>
      </c>
      <c r="I161" s="147">
        <f t="shared" si="77"/>
        <v>0</v>
      </c>
      <c r="J161" s="148">
        <f t="shared" si="78"/>
        <v>0</v>
      </c>
      <c r="K161" s="208"/>
    </row>
    <row r="162" spans="1:11" s="136" customFormat="1" ht="43.2">
      <c r="A162" s="122"/>
      <c r="B162" s="306" t="s">
        <v>183</v>
      </c>
      <c r="C162" s="143" t="s">
        <v>450</v>
      </c>
      <c r="D162" s="139">
        <v>25</v>
      </c>
      <c r="E162" s="141" t="s">
        <v>0</v>
      </c>
      <c r="F162" s="353"/>
      <c r="G162" s="354"/>
      <c r="H162" s="140">
        <f t="shared" ref="H162:H165" si="79">D162*F162</f>
        <v>0</v>
      </c>
      <c r="I162" s="147">
        <f t="shared" ref="I162:I165" si="80">D162*G162</f>
        <v>0</v>
      </c>
      <c r="J162" s="148">
        <f t="shared" ref="J162:J165" si="81">H162+I162</f>
        <v>0</v>
      </c>
      <c r="K162" s="208"/>
    </row>
    <row r="163" spans="1:11" s="136" customFormat="1" ht="28.8">
      <c r="A163" s="122"/>
      <c r="B163" s="306" t="s">
        <v>184</v>
      </c>
      <c r="C163" s="143" t="s">
        <v>391</v>
      </c>
      <c r="D163" s="139">
        <v>340</v>
      </c>
      <c r="E163" s="141" t="s">
        <v>1</v>
      </c>
      <c r="F163" s="353"/>
      <c r="G163" s="354"/>
      <c r="H163" s="140">
        <f t="shared" ref="H163" si="82">D163*F163</f>
        <v>0</v>
      </c>
      <c r="I163" s="147">
        <f t="shared" ref="I163" si="83">D163*G163</f>
        <v>0</v>
      </c>
      <c r="J163" s="148">
        <f t="shared" ref="J163" si="84">H163+I163</f>
        <v>0</v>
      </c>
      <c r="K163" s="208"/>
    </row>
    <row r="164" spans="1:11" s="136" customFormat="1" ht="28.8">
      <c r="A164" s="122"/>
      <c r="B164" s="306" t="s">
        <v>185</v>
      </c>
      <c r="C164" s="143" t="s">
        <v>392</v>
      </c>
      <c r="D164" s="139">
        <v>170</v>
      </c>
      <c r="E164" s="141" t="s">
        <v>1</v>
      </c>
      <c r="F164" s="353"/>
      <c r="G164" s="354"/>
      <c r="H164" s="140">
        <f t="shared" si="79"/>
        <v>0</v>
      </c>
      <c r="I164" s="147">
        <f t="shared" si="80"/>
        <v>0</v>
      </c>
      <c r="J164" s="148">
        <f t="shared" si="81"/>
        <v>0</v>
      </c>
      <c r="K164" s="208"/>
    </row>
    <row r="165" spans="1:11" s="136" customFormat="1" ht="28.8">
      <c r="A165" s="122"/>
      <c r="B165" s="306" t="s">
        <v>186</v>
      </c>
      <c r="C165" s="143" t="s">
        <v>451</v>
      </c>
      <c r="D165" s="139">
        <v>500</v>
      </c>
      <c r="E165" s="141" t="s">
        <v>1</v>
      </c>
      <c r="F165" s="353"/>
      <c r="G165" s="354"/>
      <c r="H165" s="140">
        <f t="shared" si="79"/>
        <v>0</v>
      </c>
      <c r="I165" s="147">
        <f t="shared" si="80"/>
        <v>0</v>
      </c>
      <c r="J165" s="148">
        <f t="shared" si="81"/>
        <v>0</v>
      </c>
      <c r="K165" s="208"/>
    </row>
    <row r="166" spans="1:11" s="136" customFormat="1">
      <c r="A166" s="122"/>
      <c r="B166" s="306" t="s">
        <v>187</v>
      </c>
      <c r="C166" s="143" t="s">
        <v>65</v>
      </c>
      <c r="D166" s="181">
        <f>SUM(D159:D160,D162:D162)+(D165*0.3)</f>
        <v>605</v>
      </c>
      <c r="E166" s="197" t="s">
        <v>0</v>
      </c>
      <c r="F166" s="353"/>
      <c r="G166" s="354"/>
      <c r="H166" s="140">
        <f t="shared" ref="H166" si="85">D166*F166</f>
        <v>0</v>
      </c>
      <c r="I166" s="147">
        <f t="shared" ref="I166" si="86">D166*G166</f>
        <v>0</v>
      </c>
      <c r="J166" s="148">
        <f t="shared" ref="J166" si="87">H166+I166</f>
        <v>0</v>
      </c>
      <c r="K166" s="208"/>
    </row>
    <row r="167" spans="1:11" s="136" customFormat="1" ht="28.8">
      <c r="A167" s="122"/>
      <c r="B167" s="306" t="s">
        <v>188</v>
      </c>
      <c r="C167" s="143" t="s">
        <v>393</v>
      </c>
      <c r="D167" s="139">
        <v>2500</v>
      </c>
      <c r="E167" s="141" t="s">
        <v>0</v>
      </c>
      <c r="F167" s="361"/>
      <c r="G167" s="354"/>
      <c r="H167" s="140">
        <f t="shared" ref="H167:H170" si="88">D167*F167</f>
        <v>0</v>
      </c>
      <c r="I167" s="147">
        <f t="shared" ref="I167:I170" si="89">D167*G167</f>
        <v>0</v>
      </c>
      <c r="J167" s="148">
        <f t="shared" ref="J167:J170" si="90">H167+I167</f>
        <v>0</v>
      </c>
      <c r="K167" s="208"/>
    </row>
    <row r="168" spans="1:11" s="136" customFormat="1">
      <c r="A168" s="122"/>
      <c r="B168" s="306" t="s">
        <v>189</v>
      </c>
      <c r="C168" s="143" t="s">
        <v>394</v>
      </c>
      <c r="D168" s="139">
        <v>100</v>
      </c>
      <c r="E168" s="141" t="s">
        <v>0</v>
      </c>
      <c r="F168" s="361"/>
      <c r="G168" s="354"/>
      <c r="H168" s="140">
        <f t="shared" si="88"/>
        <v>0</v>
      </c>
      <c r="I168" s="147">
        <f t="shared" si="89"/>
        <v>0</v>
      </c>
      <c r="J168" s="148">
        <f t="shared" si="90"/>
        <v>0</v>
      </c>
      <c r="K168" s="208"/>
    </row>
    <row r="169" spans="1:11" s="136" customFormat="1">
      <c r="A169" s="122"/>
      <c r="B169" s="306" t="s">
        <v>190</v>
      </c>
      <c r="C169" s="143" t="s">
        <v>395</v>
      </c>
      <c r="D169" s="139">
        <v>2600</v>
      </c>
      <c r="E169" s="141" t="s">
        <v>1</v>
      </c>
      <c r="F169" s="361"/>
      <c r="G169" s="354"/>
      <c r="H169" s="140">
        <f t="shared" si="88"/>
        <v>0</v>
      </c>
      <c r="I169" s="147">
        <f t="shared" si="89"/>
        <v>0</v>
      </c>
      <c r="J169" s="148">
        <f t="shared" si="90"/>
        <v>0</v>
      </c>
      <c r="K169" s="208"/>
    </row>
    <row r="170" spans="1:11" s="136" customFormat="1">
      <c r="A170" s="122"/>
      <c r="B170" s="306" t="s">
        <v>191</v>
      </c>
      <c r="C170" s="143" t="s">
        <v>464</v>
      </c>
      <c r="D170" s="139">
        <v>500</v>
      </c>
      <c r="E170" s="141" t="s">
        <v>0</v>
      </c>
      <c r="F170" s="361"/>
      <c r="G170" s="354"/>
      <c r="H170" s="140">
        <f t="shared" si="88"/>
        <v>0</v>
      </c>
      <c r="I170" s="147">
        <f t="shared" si="89"/>
        <v>0</v>
      </c>
      <c r="J170" s="148">
        <f t="shared" si="90"/>
        <v>0</v>
      </c>
      <c r="K170" s="208"/>
    </row>
    <row r="171" spans="1:11">
      <c r="A171" s="122"/>
      <c r="B171" s="306" t="s">
        <v>192</v>
      </c>
      <c r="C171" s="143" t="s">
        <v>90</v>
      </c>
      <c r="D171" s="20">
        <v>1</v>
      </c>
      <c r="E171" s="141" t="s">
        <v>2</v>
      </c>
      <c r="F171" s="362"/>
      <c r="G171" s="354"/>
      <c r="H171" s="140">
        <f t="shared" ref="H171:H175" si="91">D171*F171</f>
        <v>0</v>
      </c>
      <c r="I171" s="147">
        <f t="shared" ref="I171:I175" si="92">D171*G171</f>
        <v>0</v>
      </c>
      <c r="J171" s="148">
        <f t="shared" ref="J171:J176" si="93">H171+I171</f>
        <v>0</v>
      </c>
      <c r="K171" s="208"/>
    </row>
    <row r="172" spans="1:11">
      <c r="B172" s="306" t="s">
        <v>193</v>
      </c>
      <c r="C172" s="143" t="s">
        <v>42</v>
      </c>
      <c r="D172" s="139">
        <v>1</v>
      </c>
      <c r="E172" s="141" t="s">
        <v>2</v>
      </c>
      <c r="F172" s="362"/>
      <c r="G172" s="354"/>
      <c r="H172" s="140">
        <f t="shared" si="91"/>
        <v>0</v>
      </c>
      <c r="I172" s="147">
        <f t="shared" si="92"/>
        <v>0</v>
      </c>
      <c r="J172" s="148">
        <f t="shared" si="93"/>
        <v>0</v>
      </c>
      <c r="K172" s="208"/>
    </row>
    <row r="173" spans="1:11" s="136" customFormat="1">
      <c r="A173" s="144"/>
      <c r="B173" s="306" t="s">
        <v>194</v>
      </c>
      <c r="C173" s="143" t="s">
        <v>43</v>
      </c>
      <c r="D173" s="134">
        <v>1</v>
      </c>
      <c r="E173" s="135" t="s">
        <v>2</v>
      </c>
      <c r="F173" s="142"/>
      <c r="G173" s="21"/>
      <c r="H173" s="180">
        <f>SUM(H159:H170)*0.015</f>
        <v>0</v>
      </c>
      <c r="I173" s="147"/>
      <c r="J173" s="148">
        <f t="shared" si="93"/>
        <v>0</v>
      </c>
      <c r="K173" s="208"/>
    </row>
    <row r="174" spans="1:11">
      <c r="B174" s="306" t="s">
        <v>195</v>
      </c>
      <c r="C174" s="55" t="s">
        <v>23</v>
      </c>
      <c r="D174" s="20">
        <v>1</v>
      </c>
      <c r="E174" s="141" t="s">
        <v>2</v>
      </c>
      <c r="F174" s="362"/>
      <c r="G174" s="354"/>
      <c r="H174" s="140">
        <f t="shared" si="91"/>
        <v>0</v>
      </c>
      <c r="I174" s="147">
        <f t="shared" si="92"/>
        <v>0</v>
      </c>
      <c r="J174" s="148">
        <f t="shared" si="93"/>
        <v>0</v>
      </c>
      <c r="K174" s="208"/>
    </row>
    <row r="175" spans="1:11" s="136" customFormat="1">
      <c r="A175" s="144"/>
      <c r="B175" s="306" t="s">
        <v>196</v>
      </c>
      <c r="C175" s="143" t="s">
        <v>30</v>
      </c>
      <c r="D175" s="181">
        <f>D166</f>
        <v>605</v>
      </c>
      <c r="E175" s="197" t="s">
        <v>0</v>
      </c>
      <c r="F175" s="362"/>
      <c r="G175" s="354"/>
      <c r="H175" s="140">
        <f t="shared" si="91"/>
        <v>0</v>
      </c>
      <c r="I175" s="147">
        <f t="shared" si="92"/>
        <v>0</v>
      </c>
      <c r="J175" s="148">
        <f t="shared" si="93"/>
        <v>0</v>
      </c>
      <c r="K175" s="208"/>
    </row>
    <row r="176" spans="1:11">
      <c r="B176" s="306" t="s">
        <v>197</v>
      </c>
      <c r="C176" s="143" t="s">
        <v>44</v>
      </c>
      <c r="D176" s="20">
        <v>1</v>
      </c>
      <c r="E176" s="26" t="s">
        <v>2</v>
      </c>
      <c r="F176" s="145"/>
      <c r="G176" s="21"/>
      <c r="H176" s="180">
        <f>SUM(H159:H175)*0.03</f>
        <v>0</v>
      </c>
      <c r="I176" s="196">
        <f>SUM(I159:I175)*0.03</f>
        <v>0</v>
      </c>
      <c r="J176" s="148">
        <f t="shared" si="93"/>
        <v>0</v>
      </c>
      <c r="K176" s="208"/>
    </row>
    <row r="177" spans="1:11">
      <c r="B177" s="54"/>
      <c r="C177" s="18"/>
      <c r="D177" s="18"/>
      <c r="E177" s="22"/>
      <c r="F177" s="17"/>
      <c r="G177" s="19"/>
      <c r="H177" s="182">
        <f>SUM(H159:H176)</f>
        <v>0</v>
      </c>
      <c r="I177" s="183">
        <f>SUM(I159:I176)</f>
        <v>0</v>
      </c>
      <c r="J177" s="184">
        <f>H177+I177</f>
        <v>0</v>
      </c>
      <c r="K177" s="208"/>
    </row>
    <row r="178" spans="1:11">
      <c r="B178" s="54"/>
      <c r="C178" s="18"/>
      <c r="D178" s="18"/>
      <c r="E178" s="22"/>
      <c r="F178" s="17"/>
      <c r="G178" s="19"/>
      <c r="H178" s="40"/>
      <c r="I178" s="41"/>
      <c r="J178" s="42"/>
      <c r="K178" s="208"/>
    </row>
    <row r="179" spans="1:11" s="136" customFormat="1">
      <c r="A179" s="144"/>
      <c r="B179" s="164" t="s">
        <v>198</v>
      </c>
      <c r="C179" s="167" t="s">
        <v>94</v>
      </c>
      <c r="D179" s="168"/>
      <c r="E179" s="165"/>
      <c r="F179" s="169"/>
      <c r="G179" s="166"/>
      <c r="H179" s="170"/>
      <c r="I179" s="171"/>
      <c r="J179" s="172"/>
      <c r="K179" s="208"/>
    </row>
    <row r="180" spans="1:11" s="136" customFormat="1">
      <c r="A180" s="144"/>
      <c r="B180" s="308" t="s">
        <v>199</v>
      </c>
      <c r="C180" s="195" t="s">
        <v>24</v>
      </c>
      <c r="D180" s="181">
        <f>D153</f>
        <v>5410</v>
      </c>
      <c r="E180" s="197" t="s">
        <v>0</v>
      </c>
      <c r="F180" s="362"/>
      <c r="G180" s="363"/>
      <c r="H180" s="140">
        <f t="shared" ref="H180:H184" si="94">D180*F180</f>
        <v>0</v>
      </c>
      <c r="I180" s="147">
        <f t="shared" ref="I180:I184" si="95">D180*G180</f>
        <v>0</v>
      </c>
      <c r="J180" s="148">
        <f t="shared" ref="J180:J184" si="96">H180+I180</f>
        <v>0</v>
      </c>
      <c r="K180" s="208"/>
    </row>
    <row r="181" spans="1:11" s="136" customFormat="1" ht="28.8">
      <c r="A181" s="144"/>
      <c r="B181" s="308" t="s">
        <v>200</v>
      </c>
      <c r="C181" s="195" t="s">
        <v>91</v>
      </c>
      <c r="D181" s="18">
        <v>30</v>
      </c>
      <c r="E181" s="22" t="s">
        <v>2</v>
      </c>
      <c r="F181" s="362"/>
      <c r="G181" s="354"/>
      <c r="H181" s="140">
        <f t="shared" si="94"/>
        <v>0</v>
      </c>
      <c r="I181" s="147">
        <f t="shared" si="95"/>
        <v>0</v>
      </c>
      <c r="J181" s="148">
        <f t="shared" si="96"/>
        <v>0</v>
      </c>
      <c r="K181" s="208"/>
    </row>
    <row r="182" spans="1:11" s="136" customFormat="1">
      <c r="A182" s="144"/>
      <c r="B182" s="308" t="s">
        <v>201</v>
      </c>
      <c r="C182" s="195" t="s">
        <v>66</v>
      </c>
      <c r="D182" s="18">
        <v>1</v>
      </c>
      <c r="E182" s="22" t="s">
        <v>2</v>
      </c>
      <c r="F182" s="362"/>
      <c r="G182" s="354"/>
      <c r="H182" s="140">
        <f t="shared" si="94"/>
        <v>0</v>
      </c>
      <c r="I182" s="147">
        <f t="shared" si="95"/>
        <v>0</v>
      </c>
      <c r="J182" s="148">
        <f t="shared" si="96"/>
        <v>0</v>
      </c>
      <c r="K182" s="208"/>
    </row>
    <row r="183" spans="1:11" s="136" customFormat="1">
      <c r="A183" s="144"/>
      <c r="B183" s="308" t="s">
        <v>202</v>
      </c>
      <c r="C183" s="18" t="s">
        <v>67</v>
      </c>
      <c r="D183" s="18">
        <v>1</v>
      </c>
      <c r="E183" s="22" t="s">
        <v>2</v>
      </c>
      <c r="F183" s="362"/>
      <c r="G183" s="354"/>
      <c r="H183" s="140">
        <f t="shared" si="94"/>
        <v>0</v>
      </c>
      <c r="I183" s="147">
        <f t="shared" si="95"/>
        <v>0</v>
      </c>
      <c r="J183" s="148">
        <f t="shared" si="96"/>
        <v>0</v>
      </c>
      <c r="K183" s="208"/>
    </row>
    <row r="184" spans="1:11" s="136" customFormat="1">
      <c r="A184" s="144"/>
      <c r="B184" s="308" t="s">
        <v>203</v>
      </c>
      <c r="C184" s="18" t="s">
        <v>68</v>
      </c>
      <c r="D184" s="18">
        <v>1</v>
      </c>
      <c r="E184" s="22" t="s">
        <v>2</v>
      </c>
      <c r="F184" s="362"/>
      <c r="G184" s="354"/>
      <c r="H184" s="140">
        <f t="shared" si="94"/>
        <v>0</v>
      </c>
      <c r="I184" s="147">
        <f t="shared" si="95"/>
        <v>0</v>
      </c>
      <c r="J184" s="148">
        <f t="shared" si="96"/>
        <v>0</v>
      </c>
      <c r="K184" s="208"/>
    </row>
    <row r="185" spans="1:11" s="136" customFormat="1">
      <c r="A185" s="144"/>
      <c r="B185" s="54"/>
      <c r="C185" s="18"/>
      <c r="D185" s="18"/>
      <c r="E185" s="22"/>
      <c r="F185" s="137"/>
      <c r="G185" s="138"/>
      <c r="H185" s="182">
        <f>SUM(H180:H184)</f>
        <v>0</v>
      </c>
      <c r="I185" s="183">
        <f>SUM(I180:I184)</f>
        <v>0</v>
      </c>
      <c r="J185" s="184">
        <f>SUM(H185:I185)</f>
        <v>0</v>
      </c>
      <c r="K185" s="208"/>
    </row>
    <row r="186" spans="1:11" s="136" customFormat="1">
      <c r="A186" s="144"/>
      <c r="B186" s="54"/>
      <c r="C186" s="18"/>
      <c r="D186" s="18"/>
      <c r="E186" s="22"/>
      <c r="F186" s="137"/>
      <c r="G186" s="138"/>
      <c r="H186" s="40"/>
      <c r="I186" s="41"/>
      <c r="J186" s="42"/>
      <c r="K186" s="208"/>
    </row>
    <row r="187" spans="1:11" s="136" customFormat="1">
      <c r="A187" s="144"/>
      <c r="B187" s="189" t="s">
        <v>204</v>
      </c>
      <c r="C187" s="199" t="s">
        <v>69</v>
      </c>
      <c r="D187" s="173"/>
      <c r="E187" s="174"/>
      <c r="F187" s="175"/>
      <c r="G187" s="176"/>
      <c r="H187" s="177"/>
      <c r="I187" s="178"/>
      <c r="J187" s="179"/>
      <c r="K187" s="208"/>
    </row>
    <row r="188" spans="1:11" s="136" customFormat="1">
      <c r="A188" s="144"/>
      <c r="B188" s="54"/>
      <c r="C188" s="18"/>
      <c r="D188" s="18"/>
      <c r="E188" s="22"/>
      <c r="F188" s="137"/>
      <c r="G188" s="138"/>
      <c r="H188" s="40"/>
      <c r="I188" s="41"/>
      <c r="J188" s="42"/>
      <c r="K188" s="208"/>
    </row>
    <row r="189" spans="1:11">
      <c r="B189" s="200" t="s">
        <v>205</v>
      </c>
      <c r="C189" s="74" t="s">
        <v>18</v>
      </c>
      <c r="D189" s="75"/>
      <c r="E189" s="76"/>
      <c r="F189" s="77"/>
      <c r="G189" s="78"/>
      <c r="H189" s="79"/>
      <c r="I189" s="80"/>
      <c r="J189" s="81"/>
      <c r="K189" s="208"/>
    </row>
    <row r="190" spans="1:11" s="132" customFormat="1">
      <c r="A190" s="133"/>
      <c r="B190" s="306" t="s">
        <v>206</v>
      </c>
      <c r="C190" s="143" t="s">
        <v>70</v>
      </c>
      <c r="D190" s="139">
        <v>1</v>
      </c>
      <c r="E190" s="141" t="s">
        <v>1</v>
      </c>
      <c r="F190" s="362"/>
      <c r="G190" s="363"/>
      <c r="H190" s="140">
        <f>D190*F190</f>
        <v>0</v>
      </c>
      <c r="I190" s="147">
        <f>D190*G190</f>
        <v>0</v>
      </c>
      <c r="J190" s="148">
        <f>H190+I190</f>
        <v>0</v>
      </c>
      <c r="K190" s="209"/>
    </row>
    <row r="191" spans="1:11" s="132" customFormat="1">
      <c r="A191" s="133"/>
      <c r="B191" s="306" t="s">
        <v>207</v>
      </c>
      <c r="C191" s="143" t="s">
        <v>71</v>
      </c>
      <c r="D191" s="139">
        <v>3</v>
      </c>
      <c r="E191" s="141" t="s">
        <v>1</v>
      </c>
      <c r="F191" s="362"/>
      <c r="G191" s="363"/>
      <c r="H191" s="140">
        <f t="shared" ref="H191:H218" si="97">D191*F191</f>
        <v>0</v>
      </c>
      <c r="I191" s="147">
        <f t="shared" ref="I191:I218" si="98">D191*G191</f>
        <v>0</v>
      </c>
      <c r="J191" s="148">
        <f t="shared" ref="J191:J218" si="99">H191+I191</f>
        <v>0</v>
      </c>
      <c r="K191" s="209"/>
    </row>
    <row r="192" spans="1:11" s="132" customFormat="1">
      <c r="A192" s="133"/>
      <c r="B192" s="306" t="s">
        <v>208</v>
      </c>
      <c r="C192" s="143" t="s">
        <v>83</v>
      </c>
      <c r="D192" s="139">
        <v>6</v>
      </c>
      <c r="E192" s="141" t="s">
        <v>72</v>
      </c>
      <c r="F192" s="362"/>
      <c r="G192" s="363"/>
      <c r="H192" s="140">
        <f t="shared" si="97"/>
        <v>0</v>
      </c>
      <c r="I192" s="147">
        <f t="shared" si="98"/>
        <v>0</v>
      </c>
      <c r="J192" s="148">
        <f t="shared" si="99"/>
        <v>0</v>
      </c>
      <c r="K192" s="209"/>
    </row>
    <row r="193" spans="1:11" s="132" customFormat="1">
      <c r="A193" s="133"/>
      <c r="B193" s="306" t="s">
        <v>209</v>
      </c>
      <c r="C193" s="143" t="s">
        <v>32</v>
      </c>
      <c r="D193" s="139">
        <v>20</v>
      </c>
      <c r="E193" s="141" t="s">
        <v>27</v>
      </c>
      <c r="F193" s="362"/>
      <c r="G193" s="363"/>
      <c r="H193" s="140">
        <f t="shared" si="97"/>
        <v>0</v>
      </c>
      <c r="I193" s="147">
        <f t="shared" si="98"/>
        <v>0</v>
      </c>
      <c r="J193" s="148">
        <f t="shared" si="99"/>
        <v>0</v>
      </c>
      <c r="K193" s="209"/>
    </row>
    <row r="194" spans="1:11" s="132" customFormat="1" ht="28.8">
      <c r="A194" s="133"/>
      <c r="B194" s="306" t="s">
        <v>210</v>
      </c>
      <c r="C194" s="143" t="s">
        <v>81</v>
      </c>
      <c r="D194" s="139">
        <v>6</v>
      </c>
      <c r="E194" s="141" t="s">
        <v>72</v>
      </c>
      <c r="F194" s="362"/>
      <c r="G194" s="363"/>
      <c r="H194" s="140">
        <f t="shared" si="97"/>
        <v>0</v>
      </c>
      <c r="I194" s="147">
        <f t="shared" si="98"/>
        <v>0</v>
      </c>
      <c r="J194" s="148">
        <f t="shared" si="99"/>
        <v>0</v>
      </c>
      <c r="K194" s="209"/>
    </row>
    <row r="195" spans="1:11" s="132" customFormat="1">
      <c r="A195" s="133"/>
      <c r="B195" s="306" t="s">
        <v>211</v>
      </c>
      <c r="C195" s="143" t="s">
        <v>92</v>
      </c>
      <c r="D195" s="139">
        <v>64</v>
      </c>
      <c r="E195" s="141" t="s">
        <v>27</v>
      </c>
      <c r="F195" s="362"/>
      <c r="G195" s="356"/>
      <c r="H195" s="140">
        <f t="shared" si="97"/>
        <v>0</v>
      </c>
      <c r="I195" s="147">
        <f t="shared" si="98"/>
        <v>0</v>
      </c>
      <c r="J195" s="188">
        <f t="shared" si="99"/>
        <v>0</v>
      </c>
      <c r="K195" s="209"/>
    </row>
    <row r="196" spans="1:11" s="132" customFormat="1">
      <c r="A196" s="133"/>
      <c r="B196" s="306" t="s">
        <v>212</v>
      </c>
      <c r="C196" s="143" t="s">
        <v>45</v>
      </c>
      <c r="D196" s="139">
        <v>16</v>
      </c>
      <c r="E196" s="141" t="s">
        <v>27</v>
      </c>
      <c r="F196" s="362"/>
      <c r="G196" s="356"/>
      <c r="H196" s="140">
        <f t="shared" si="97"/>
        <v>0</v>
      </c>
      <c r="I196" s="147">
        <f t="shared" si="98"/>
        <v>0</v>
      </c>
      <c r="J196" s="148">
        <f t="shared" si="99"/>
        <v>0</v>
      </c>
      <c r="K196" s="209"/>
    </row>
    <row r="197" spans="1:11">
      <c r="B197" s="306" t="s">
        <v>213</v>
      </c>
      <c r="C197" s="143" t="s">
        <v>93</v>
      </c>
      <c r="D197" s="139">
        <v>32</v>
      </c>
      <c r="E197" s="141" t="s">
        <v>27</v>
      </c>
      <c r="F197" s="362"/>
      <c r="G197" s="363"/>
      <c r="H197" s="140">
        <f t="shared" si="97"/>
        <v>0</v>
      </c>
      <c r="I197" s="147">
        <f t="shared" si="98"/>
        <v>0</v>
      </c>
      <c r="J197" s="148">
        <f t="shared" si="99"/>
        <v>0</v>
      </c>
      <c r="K197" s="208"/>
    </row>
    <row r="198" spans="1:11" s="136" customFormat="1">
      <c r="A198" s="144"/>
      <c r="B198" s="306" t="s">
        <v>214</v>
      </c>
      <c r="C198" s="143" t="s">
        <v>460</v>
      </c>
      <c r="D198" s="139">
        <v>8</v>
      </c>
      <c r="E198" s="141" t="s">
        <v>27</v>
      </c>
      <c r="F198" s="362"/>
      <c r="G198" s="363"/>
      <c r="H198" s="140">
        <f t="shared" ref="H198" si="100">D198*F198</f>
        <v>0</v>
      </c>
      <c r="I198" s="147">
        <f t="shared" ref="I198" si="101">D198*G198</f>
        <v>0</v>
      </c>
      <c r="J198" s="148">
        <f t="shared" ref="J198" si="102">H198+I198</f>
        <v>0</v>
      </c>
      <c r="K198" s="208"/>
    </row>
    <row r="199" spans="1:11" s="136" customFormat="1">
      <c r="A199" s="144"/>
      <c r="B199" s="306" t="s">
        <v>215</v>
      </c>
      <c r="C199" s="143" t="s">
        <v>73</v>
      </c>
      <c r="D199" s="139">
        <v>32</v>
      </c>
      <c r="E199" s="141" t="s">
        <v>27</v>
      </c>
      <c r="F199" s="362"/>
      <c r="G199" s="363"/>
      <c r="H199" s="140">
        <f t="shared" si="97"/>
        <v>0</v>
      </c>
      <c r="I199" s="147">
        <f t="shared" si="98"/>
        <v>0</v>
      </c>
      <c r="J199" s="148">
        <f t="shared" si="99"/>
        <v>0</v>
      </c>
      <c r="K199" s="208"/>
    </row>
    <row r="200" spans="1:11" s="136" customFormat="1">
      <c r="A200" s="144"/>
      <c r="B200" s="306" t="s">
        <v>216</v>
      </c>
      <c r="C200" s="143" t="s">
        <v>74</v>
      </c>
      <c r="D200" s="134">
        <v>32</v>
      </c>
      <c r="E200" s="141" t="s">
        <v>27</v>
      </c>
      <c r="F200" s="362"/>
      <c r="G200" s="363"/>
      <c r="H200" s="140">
        <f t="shared" si="97"/>
        <v>0</v>
      </c>
      <c r="I200" s="147">
        <f t="shared" si="98"/>
        <v>0</v>
      </c>
      <c r="J200" s="148">
        <f t="shared" si="99"/>
        <v>0</v>
      </c>
      <c r="K200" s="208"/>
    </row>
    <row r="201" spans="1:11" s="136" customFormat="1">
      <c r="A201" s="144"/>
      <c r="B201" s="306" t="s">
        <v>217</v>
      </c>
      <c r="C201" s="143" t="s">
        <v>48</v>
      </c>
      <c r="D201" s="134">
        <v>32</v>
      </c>
      <c r="E201" s="141" t="s">
        <v>27</v>
      </c>
      <c r="F201" s="362"/>
      <c r="G201" s="356"/>
      <c r="H201" s="140">
        <f t="shared" si="97"/>
        <v>0</v>
      </c>
      <c r="I201" s="147">
        <f t="shared" si="98"/>
        <v>0</v>
      </c>
      <c r="J201" s="148">
        <f t="shared" si="99"/>
        <v>0</v>
      </c>
      <c r="K201" s="208"/>
    </row>
    <row r="202" spans="1:11" s="136" customFormat="1">
      <c r="A202" s="144"/>
      <c r="B202" s="306" t="s">
        <v>218</v>
      </c>
      <c r="C202" s="143" t="s">
        <v>33</v>
      </c>
      <c r="D202" s="134">
        <v>160</v>
      </c>
      <c r="E202" s="141" t="s">
        <v>27</v>
      </c>
      <c r="F202" s="362"/>
      <c r="G202" s="363"/>
      <c r="H202" s="140">
        <f t="shared" si="97"/>
        <v>0</v>
      </c>
      <c r="I202" s="147">
        <f t="shared" si="98"/>
        <v>0</v>
      </c>
      <c r="J202" s="148">
        <f t="shared" si="99"/>
        <v>0</v>
      </c>
      <c r="K202" s="208"/>
    </row>
    <row r="203" spans="1:11" s="136" customFormat="1">
      <c r="A203" s="144"/>
      <c r="B203" s="306" t="s">
        <v>219</v>
      </c>
      <c r="C203" s="143" t="s">
        <v>28</v>
      </c>
      <c r="D203" s="134">
        <v>64</v>
      </c>
      <c r="E203" s="141" t="s">
        <v>27</v>
      </c>
      <c r="F203" s="362"/>
      <c r="G203" s="363"/>
      <c r="H203" s="140">
        <f t="shared" si="97"/>
        <v>0</v>
      </c>
      <c r="I203" s="147">
        <f t="shared" si="98"/>
        <v>0</v>
      </c>
      <c r="J203" s="148">
        <f t="shared" si="99"/>
        <v>0</v>
      </c>
      <c r="K203" s="208"/>
    </row>
    <row r="204" spans="1:11" s="136" customFormat="1">
      <c r="A204" s="144"/>
      <c r="B204" s="306" t="s">
        <v>220</v>
      </c>
      <c r="C204" s="143" t="s">
        <v>46</v>
      </c>
      <c r="D204" s="134">
        <v>32</v>
      </c>
      <c r="E204" s="141" t="s">
        <v>27</v>
      </c>
      <c r="F204" s="362"/>
      <c r="G204" s="363"/>
      <c r="H204" s="140">
        <f t="shared" si="97"/>
        <v>0</v>
      </c>
      <c r="I204" s="147">
        <f t="shared" si="98"/>
        <v>0</v>
      </c>
      <c r="J204" s="148">
        <f t="shared" si="99"/>
        <v>0</v>
      </c>
      <c r="K204" s="208"/>
    </row>
    <row r="205" spans="1:11" s="136" customFormat="1">
      <c r="A205" s="144"/>
      <c r="B205" s="306" t="s">
        <v>221</v>
      </c>
      <c r="C205" s="143" t="s">
        <v>47</v>
      </c>
      <c r="D205" s="134">
        <v>32</v>
      </c>
      <c r="E205" s="141" t="s">
        <v>27</v>
      </c>
      <c r="F205" s="362"/>
      <c r="G205" s="363"/>
      <c r="H205" s="140">
        <f t="shared" si="97"/>
        <v>0</v>
      </c>
      <c r="I205" s="147">
        <f t="shared" si="98"/>
        <v>0</v>
      </c>
      <c r="J205" s="148">
        <f t="shared" si="99"/>
        <v>0</v>
      </c>
      <c r="K205" s="208"/>
    </row>
    <row r="206" spans="1:11" s="136" customFormat="1">
      <c r="A206" s="144"/>
      <c r="B206" s="306" t="s">
        <v>222</v>
      </c>
      <c r="C206" s="143" t="s">
        <v>75</v>
      </c>
      <c r="D206" s="134">
        <v>16</v>
      </c>
      <c r="E206" s="141" t="s">
        <v>27</v>
      </c>
      <c r="F206" s="362"/>
      <c r="G206" s="363"/>
      <c r="H206" s="140">
        <f t="shared" si="97"/>
        <v>0</v>
      </c>
      <c r="I206" s="147">
        <f t="shared" si="98"/>
        <v>0</v>
      </c>
      <c r="J206" s="148">
        <f t="shared" si="99"/>
        <v>0</v>
      </c>
      <c r="K206" s="208"/>
    </row>
    <row r="207" spans="1:11" s="136" customFormat="1">
      <c r="A207" s="144"/>
      <c r="B207" s="306" t="s">
        <v>223</v>
      </c>
      <c r="C207" s="143" t="s">
        <v>76</v>
      </c>
      <c r="D207" s="134">
        <v>16</v>
      </c>
      <c r="E207" s="141" t="s">
        <v>27</v>
      </c>
      <c r="F207" s="362"/>
      <c r="G207" s="363"/>
      <c r="H207" s="140">
        <f t="shared" si="97"/>
        <v>0</v>
      </c>
      <c r="I207" s="147">
        <f t="shared" si="98"/>
        <v>0</v>
      </c>
      <c r="J207" s="148">
        <f t="shared" si="99"/>
        <v>0</v>
      </c>
      <c r="K207" s="208"/>
    </row>
    <row r="208" spans="1:11">
      <c r="B208" s="306" t="s">
        <v>224</v>
      </c>
      <c r="C208" s="55" t="s">
        <v>25</v>
      </c>
      <c r="D208" s="20">
        <v>40</v>
      </c>
      <c r="E208" s="26" t="s">
        <v>27</v>
      </c>
      <c r="F208" s="362"/>
      <c r="G208" s="363"/>
      <c r="H208" s="140">
        <f t="shared" si="97"/>
        <v>0</v>
      </c>
      <c r="I208" s="147">
        <f t="shared" si="98"/>
        <v>0</v>
      </c>
      <c r="J208" s="148">
        <f t="shared" si="99"/>
        <v>0</v>
      </c>
      <c r="K208" s="208"/>
    </row>
    <row r="209" spans="1:11">
      <c r="B209" s="306" t="s">
        <v>225</v>
      </c>
      <c r="C209" s="143" t="s">
        <v>36</v>
      </c>
      <c r="D209" s="20">
        <v>24</v>
      </c>
      <c r="E209" s="26" t="s">
        <v>27</v>
      </c>
      <c r="F209" s="362"/>
      <c r="G209" s="363"/>
      <c r="H209" s="140">
        <f t="shared" si="97"/>
        <v>0</v>
      </c>
      <c r="I209" s="147">
        <f t="shared" si="98"/>
        <v>0</v>
      </c>
      <c r="J209" s="148">
        <f t="shared" si="99"/>
        <v>0</v>
      </c>
      <c r="K209" s="208"/>
    </row>
    <row r="210" spans="1:11">
      <c r="B210" s="306" t="s">
        <v>226</v>
      </c>
      <c r="C210" s="143" t="s">
        <v>35</v>
      </c>
      <c r="D210" s="20">
        <v>16</v>
      </c>
      <c r="E210" s="26" t="s">
        <v>27</v>
      </c>
      <c r="F210" s="362"/>
      <c r="G210" s="363"/>
      <c r="H210" s="140">
        <f t="shared" si="97"/>
        <v>0</v>
      </c>
      <c r="I210" s="147">
        <f t="shared" si="98"/>
        <v>0</v>
      </c>
      <c r="J210" s="148">
        <f t="shared" si="99"/>
        <v>0</v>
      </c>
      <c r="K210" s="208"/>
    </row>
    <row r="211" spans="1:11">
      <c r="B211" s="306" t="s">
        <v>227</v>
      </c>
      <c r="C211" s="143" t="s">
        <v>77</v>
      </c>
      <c r="D211" s="20">
        <v>8</v>
      </c>
      <c r="E211" s="26" t="s">
        <v>27</v>
      </c>
      <c r="F211" s="362"/>
      <c r="G211" s="363"/>
      <c r="H211" s="140">
        <f t="shared" si="97"/>
        <v>0</v>
      </c>
      <c r="I211" s="147">
        <f t="shared" si="98"/>
        <v>0</v>
      </c>
      <c r="J211" s="148">
        <f t="shared" si="99"/>
        <v>0</v>
      </c>
      <c r="K211" s="208"/>
    </row>
    <row r="212" spans="1:11">
      <c r="B212" s="306" t="s">
        <v>228</v>
      </c>
      <c r="C212" s="143" t="s">
        <v>78</v>
      </c>
      <c r="D212" s="20">
        <v>1</v>
      </c>
      <c r="E212" s="26" t="s">
        <v>2</v>
      </c>
      <c r="F212" s="362"/>
      <c r="G212" s="363"/>
      <c r="H212" s="140">
        <f t="shared" si="97"/>
        <v>0</v>
      </c>
      <c r="I212" s="147">
        <f t="shared" si="98"/>
        <v>0</v>
      </c>
      <c r="J212" s="148">
        <f t="shared" si="99"/>
        <v>0</v>
      </c>
      <c r="K212" s="208"/>
    </row>
    <row r="213" spans="1:11" s="136" customFormat="1" ht="28.8">
      <c r="A213" s="144"/>
      <c r="B213" s="306" t="s">
        <v>229</v>
      </c>
      <c r="C213" s="143" t="s">
        <v>79</v>
      </c>
      <c r="D213" s="139">
        <v>40</v>
      </c>
      <c r="E213" s="141" t="s">
        <v>27</v>
      </c>
      <c r="F213" s="362"/>
      <c r="G213" s="356"/>
      <c r="H213" s="140">
        <f t="shared" si="97"/>
        <v>0</v>
      </c>
      <c r="I213" s="147">
        <f t="shared" si="98"/>
        <v>0</v>
      </c>
      <c r="J213" s="148">
        <f t="shared" si="99"/>
        <v>0</v>
      </c>
      <c r="K213" s="208"/>
    </row>
    <row r="214" spans="1:11" s="136" customFormat="1">
      <c r="A214" s="144"/>
      <c r="B214" s="306" t="s">
        <v>230</v>
      </c>
      <c r="C214" s="143" t="s">
        <v>34</v>
      </c>
      <c r="D214" s="139">
        <v>1</v>
      </c>
      <c r="E214" s="141" t="s">
        <v>2</v>
      </c>
      <c r="F214" s="362"/>
      <c r="G214" s="354"/>
      <c r="H214" s="140">
        <f t="shared" si="97"/>
        <v>0</v>
      </c>
      <c r="I214" s="147">
        <f t="shared" si="98"/>
        <v>0</v>
      </c>
      <c r="J214" s="148">
        <f t="shared" si="99"/>
        <v>0</v>
      </c>
      <c r="K214" s="208"/>
    </row>
    <row r="215" spans="1:11" s="136" customFormat="1">
      <c r="A215" s="144"/>
      <c r="B215" s="306" t="s">
        <v>231</v>
      </c>
      <c r="C215" s="143" t="s">
        <v>29</v>
      </c>
      <c r="D215" s="139">
        <v>24</v>
      </c>
      <c r="E215" s="141" t="s">
        <v>27</v>
      </c>
      <c r="F215" s="362"/>
      <c r="G215" s="363"/>
      <c r="H215" s="140">
        <f t="shared" si="97"/>
        <v>0</v>
      </c>
      <c r="I215" s="147">
        <f t="shared" si="98"/>
        <v>0</v>
      </c>
      <c r="J215" s="148">
        <f t="shared" si="99"/>
        <v>0</v>
      </c>
      <c r="K215" s="208"/>
    </row>
    <row r="216" spans="1:11">
      <c r="B216" s="306" t="s">
        <v>232</v>
      </c>
      <c r="C216" s="55" t="s">
        <v>26</v>
      </c>
      <c r="D216" s="20">
        <v>1</v>
      </c>
      <c r="E216" s="26" t="s">
        <v>2</v>
      </c>
      <c r="F216" s="362"/>
      <c r="G216" s="354"/>
      <c r="H216" s="140">
        <f t="shared" si="97"/>
        <v>0</v>
      </c>
      <c r="I216" s="147">
        <f t="shared" si="98"/>
        <v>0</v>
      </c>
      <c r="J216" s="148">
        <f t="shared" si="99"/>
        <v>0</v>
      </c>
      <c r="K216" s="208"/>
    </row>
    <row r="217" spans="1:11" ht="72">
      <c r="B217" s="306" t="s">
        <v>233</v>
      </c>
      <c r="C217" s="143" t="s">
        <v>31</v>
      </c>
      <c r="D217" s="20">
        <v>1</v>
      </c>
      <c r="E217" s="26" t="s">
        <v>2</v>
      </c>
      <c r="F217" s="362"/>
      <c r="G217" s="363"/>
      <c r="H217" s="140">
        <f t="shared" si="97"/>
        <v>0</v>
      </c>
      <c r="I217" s="147">
        <f t="shared" si="98"/>
        <v>0</v>
      </c>
      <c r="J217" s="148">
        <f t="shared" si="99"/>
        <v>0</v>
      </c>
      <c r="K217" s="208"/>
    </row>
    <row r="218" spans="1:11" s="136" customFormat="1" ht="43.2">
      <c r="A218" s="144"/>
      <c r="B218" s="306" t="s">
        <v>459</v>
      </c>
      <c r="C218" s="143" t="s">
        <v>80</v>
      </c>
      <c r="D218" s="139">
        <v>1</v>
      </c>
      <c r="E218" s="141" t="s">
        <v>2</v>
      </c>
      <c r="F218" s="362"/>
      <c r="G218" s="354"/>
      <c r="H218" s="140">
        <f t="shared" si="97"/>
        <v>0</v>
      </c>
      <c r="I218" s="147">
        <f t="shared" si="98"/>
        <v>0</v>
      </c>
      <c r="J218" s="148">
        <f t="shared" si="99"/>
        <v>0</v>
      </c>
      <c r="K218" s="208"/>
    </row>
    <row r="219" spans="1:11">
      <c r="B219" s="54"/>
      <c r="C219" s="18"/>
      <c r="D219" s="18"/>
      <c r="E219" s="22"/>
      <c r="F219" s="142"/>
      <c r="G219" s="21"/>
      <c r="H219" s="182">
        <f>SUM(H190:H218)</f>
        <v>0</v>
      </c>
      <c r="I219" s="186">
        <f>SUM(I190:I218)</f>
        <v>0</v>
      </c>
      <c r="J219" s="187">
        <f>H219+I219</f>
        <v>0</v>
      </c>
      <c r="K219" s="208"/>
    </row>
    <row r="220" spans="1:11">
      <c r="B220" s="82"/>
      <c r="C220" s="83"/>
      <c r="D220" s="83"/>
      <c r="E220" s="84"/>
      <c r="F220" s="321"/>
      <c r="G220" s="322"/>
      <c r="H220" s="87"/>
      <c r="I220" s="88"/>
      <c r="J220" s="89"/>
      <c r="K220" s="208"/>
    </row>
    <row r="221" spans="1:11" ht="15" thickBot="1">
      <c r="B221" s="350"/>
      <c r="C221" s="351"/>
      <c r="D221" s="351"/>
      <c r="E221" s="351"/>
      <c r="F221" s="44"/>
      <c r="G221" s="45"/>
      <c r="H221" s="46"/>
      <c r="I221" s="47"/>
      <c r="J221" s="48"/>
      <c r="K221" s="208"/>
    </row>
    <row r="222" spans="1:11" ht="15" thickBot="1">
      <c r="B222" s="49"/>
      <c r="C222" s="50" t="s">
        <v>434</v>
      </c>
      <c r="D222" s="90">
        <v>1</v>
      </c>
      <c r="E222" s="91" t="s">
        <v>2</v>
      </c>
      <c r="F222" s="51"/>
      <c r="G222" s="52"/>
      <c r="H222" s="92">
        <f>H138+H156+H177+H185+H219</f>
        <v>0</v>
      </c>
      <c r="I222" s="92">
        <f>I138+I156+I177+I185+I219</f>
        <v>0</v>
      </c>
      <c r="J222" s="93">
        <f>H222+I222</f>
        <v>0</v>
      </c>
      <c r="K222" s="208"/>
    </row>
    <row r="223" spans="1:11">
      <c r="B223" s="129"/>
      <c r="C223" s="129"/>
      <c r="D223" s="129"/>
      <c r="E223" s="129"/>
      <c r="F223" s="129"/>
      <c r="G223" s="129"/>
      <c r="H223" s="129"/>
      <c r="I223" s="129"/>
      <c r="J223" s="129"/>
      <c r="K223" s="208"/>
    </row>
    <row r="224" spans="1:11" s="136" customFormat="1" ht="15" thickBot="1">
      <c r="A224" s="144"/>
      <c r="B224" s="53"/>
      <c r="C224" s="53"/>
      <c r="D224" s="53"/>
      <c r="E224" s="53"/>
      <c r="F224" s="53"/>
      <c r="G224" s="53"/>
      <c r="H224" s="53"/>
      <c r="I224" s="53"/>
      <c r="J224" s="53"/>
      <c r="K224" s="208"/>
    </row>
    <row r="225" spans="1:11" s="136" customFormat="1">
      <c r="A225" s="144"/>
      <c r="B225" s="245"/>
      <c r="C225" s="246" t="s">
        <v>3</v>
      </c>
      <c r="D225" s="348" t="s">
        <v>4</v>
      </c>
      <c r="E225" s="349"/>
      <c r="F225" s="247" t="s">
        <v>5</v>
      </c>
      <c r="G225" s="248" t="s">
        <v>5</v>
      </c>
      <c r="H225" s="249" t="s">
        <v>6</v>
      </c>
      <c r="I225" s="250" t="s">
        <v>6</v>
      </c>
      <c r="J225" s="251" t="s">
        <v>5</v>
      </c>
    </row>
    <row r="226" spans="1:11" s="136" customFormat="1" ht="15" thickBot="1">
      <c r="A226" s="144"/>
      <c r="B226" s="252"/>
      <c r="C226" s="253" t="s">
        <v>7</v>
      </c>
      <c r="D226" s="233" t="s">
        <v>8</v>
      </c>
      <c r="E226" s="234" t="s">
        <v>9</v>
      </c>
      <c r="F226" s="235" t="s">
        <v>10</v>
      </c>
      <c r="G226" s="233" t="s">
        <v>11</v>
      </c>
      <c r="H226" s="236" t="s">
        <v>12</v>
      </c>
      <c r="I226" s="237" t="s">
        <v>13</v>
      </c>
      <c r="J226" s="16" t="s">
        <v>6</v>
      </c>
    </row>
    <row r="227" spans="1:11" s="136" customFormat="1" ht="15.6" thickTop="1" thickBot="1">
      <c r="A227" s="144"/>
      <c r="B227" s="27" t="s">
        <v>14</v>
      </c>
      <c r="C227" s="28"/>
      <c r="D227" s="29"/>
      <c r="E227" s="29"/>
      <c r="F227" s="30"/>
      <c r="G227" s="31"/>
      <c r="H227" s="29"/>
      <c r="I227" s="29"/>
      <c r="J227" s="32"/>
      <c r="K227" s="208"/>
    </row>
    <row r="228" spans="1:11" s="136" customFormat="1" ht="15" thickBot="1">
      <c r="A228" s="144"/>
      <c r="B228" s="265"/>
      <c r="C228" s="270" t="s">
        <v>418</v>
      </c>
      <c r="D228" s="266"/>
      <c r="E228" s="266"/>
      <c r="F228" s="267"/>
      <c r="G228" s="268"/>
      <c r="H228" s="266"/>
      <c r="I228" s="266"/>
      <c r="J228" s="269"/>
      <c r="K228" s="208"/>
    </row>
    <row r="229" spans="1:11" s="136" customFormat="1">
      <c r="A229" s="144"/>
      <c r="B229" s="192" t="s">
        <v>234</v>
      </c>
      <c r="C229" s="43" t="s">
        <v>57</v>
      </c>
      <c r="D229" s="33"/>
      <c r="E229" s="34"/>
      <c r="F229" s="35"/>
      <c r="G229" s="36"/>
      <c r="H229" s="37"/>
      <c r="I229" s="38"/>
      <c r="J229" s="39"/>
      <c r="K229" s="208"/>
    </row>
    <row r="230" spans="1:11" s="136" customFormat="1">
      <c r="A230" s="144"/>
      <c r="B230" s="155"/>
      <c r="C230" s="149" t="s">
        <v>413</v>
      </c>
      <c r="D230" s="156"/>
      <c r="E230" s="157"/>
      <c r="F230" s="150"/>
      <c r="G230" s="158"/>
      <c r="H230" s="152"/>
      <c r="I230" s="153"/>
      <c r="J230" s="154"/>
      <c r="K230" s="208"/>
    </row>
    <row r="231" spans="1:11" s="136" customFormat="1" ht="43.2">
      <c r="A231" s="144"/>
      <c r="B231" s="328" t="s">
        <v>235</v>
      </c>
      <c r="C231" s="194" t="s">
        <v>368</v>
      </c>
      <c r="D231" s="156">
        <v>55</v>
      </c>
      <c r="E231" s="157" t="s">
        <v>1</v>
      </c>
      <c r="F231" s="353"/>
      <c r="G231" s="354"/>
      <c r="H231" s="152">
        <f t="shared" ref="H231:H234" si="103">D231*F231</f>
        <v>0</v>
      </c>
      <c r="I231" s="153">
        <f t="shared" ref="I231:I234" si="104">D231*G231</f>
        <v>0</v>
      </c>
      <c r="J231" s="154">
        <f t="shared" ref="J231:J234" si="105">H231+I231</f>
        <v>0</v>
      </c>
      <c r="K231" s="208"/>
    </row>
    <row r="232" spans="1:11" s="136" customFormat="1">
      <c r="A232" s="144"/>
      <c r="B232" s="328" t="s">
        <v>236</v>
      </c>
      <c r="C232" s="194" t="s">
        <v>369</v>
      </c>
      <c r="D232" s="156">
        <v>55</v>
      </c>
      <c r="E232" s="157" t="s">
        <v>1</v>
      </c>
      <c r="F232" s="353"/>
      <c r="G232" s="354"/>
      <c r="H232" s="152">
        <f t="shared" si="103"/>
        <v>0</v>
      </c>
      <c r="I232" s="153">
        <f t="shared" si="104"/>
        <v>0</v>
      </c>
      <c r="J232" s="154">
        <f t="shared" si="105"/>
        <v>0</v>
      </c>
      <c r="K232" s="208"/>
    </row>
    <row r="233" spans="1:11" s="136" customFormat="1">
      <c r="A233" s="144"/>
      <c r="B233" s="328" t="s">
        <v>237</v>
      </c>
      <c r="C233" s="194" t="s">
        <v>370</v>
      </c>
      <c r="D233" s="156">
        <v>55</v>
      </c>
      <c r="E233" s="157" t="s">
        <v>1</v>
      </c>
      <c r="F233" s="353"/>
      <c r="G233" s="354"/>
      <c r="H233" s="152">
        <f t="shared" si="103"/>
        <v>0</v>
      </c>
      <c r="I233" s="153">
        <f t="shared" si="104"/>
        <v>0</v>
      </c>
      <c r="J233" s="154">
        <f t="shared" si="105"/>
        <v>0</v>
      </c>
      <c r="K233" s="208"/>
    </row>
    <row r="234" spans="1:11" s="136" customFormat="1">
      <c r="A234" s="144"/>
      <c r="B234" s="328" t="s">
        <v>238</v>
      </c>
      <c r="C234" s="194" t="s">
        <v>371</v>
      </c>
      <c r="D234" s="156">
        <v>55</v>
      </c>
      <c r="E234" s="157" t="s">
        <v>1</v>
      </c>
      <c r="F234" s="353"/>
      <c r="G234" s="354"/>
      <c r="H234" s="152">
        <f t="shared" si="103"/>
        <v>0</v>
      </c>
      <c r="I234" s="153">
        <f t="shared" si="104"/>
        <v>0</v>
      </c>
      <c r="J234" s="154">
        <f t="shared" si="105"/>
        <v>0</v>
      </c>
      <c r="K234" s="208"/>
    </row>
    <row r="235" spans="1:11" s="136" customFormat="1">
      <c r="A235" s="144"/>
      <c r="B235" s="155"/>
      <c r="C235" s="159"/>
      <c r="D235" s="156"/>
      <c r="E235" s="157"/>
      <c r="F235" s="150"/>
      <c r="G235" s="158"/>
      <c r="H235" s="152"/>
      <c r="I235" s="153"/>
      <c r="J235" s="154"/>
      <c r="K235" s="208"/>
    </row>
    <row r="236" spans="1:11" s="136" customFormat="1">
      <c r="A236" s="144"/>
      <c r="B236" s="155"/>
      <c r="C236" s="149" t="s">
        <v>412</v>
      </c>
      <c r="D236" s="156"/>
      <c r="E236" s="157"/>
      <c r="F236" s="150"/>
      <c r="G236" s="158"/>
      <c r="H236" s="152"/>
      <c r="I236" s="153"/>
      <c r="J236" s="154"/>
      <c r="K236" s="208"/>
    </row>
    <row r="237" spans="1:11" s="136" customFormat="1">
      <c r="A237" s="144"/>
      <c r="B237" s="329" t="s">
        <v>239</v>
      </c>
      <c r="C237" s="263" t="s">
        <v>372</v>
      </c>
      <c r="D237" s="261">
        <v>9</v>
      </c>
      <c r="E237" s="262" t="s">
        <v>1</v>
      </c>
      <c r="F237" s="353"/>
      <c r="G237" s="354"/>
      <c r="H237" s="152">
        <f t="shared" ref="H237:H240" si="106">D237*F237</f>
        <v>0</v>
      </c>
      <c r="I237" s="153">
        <f t="shared" ref="I237:I240" si="107">D237*G237</f>
        <v>0</v>
      </c>
      <c r="J237" s="154">
        <f t="shared" ref="J237:J240" si="108">H237+I237</f>
        <v>0</v>
      </c>
      <c r="K237" s="208"/>
    </row>
    <row r="238" spans="1:11" s="136" customFormat="1">
      <c r="A238" s="144"/>
      <c r="B238" s="329" t="s">
        <v>240</v>
      </c>
      <c r="C238" s="194" t="s">
        <v>373</v>
      </c>
      <c r="D238" s="156">
        <v>9</v>
      </c>
      <c r="E238" s="157" t="s">
        <v>1</v>
      </c>
      <c r="F238" s="353"/>
      <c r="G238" s="354"/>
      <c r="H238" s="152">
        <f t="shared" si="106"/>
        <v>0</v>
      </c>
      <c r="I238" s="153">
        <f t="shared" si="107"/>
        <v>0</v>
      </c>
      <c r="J238" s="154">
        <f t="shared" si="108"/>
        <v>0</v>
      </c>
      <c r="K238" s="208"/>
    </row>
    <row r="239" spans="1:11" s="136" customFormat="1">
      <c r="A239" s="144"/>
      <c r="B239" s="329" t="s">
        <v>241</v>
      </c>
      <c r="C239" s="194" t="s">
        <v>374</v>
      </c>
      <c r="D239" s="156">
        <v>9</v>
      </c>
      <c r="E239" s="157" t="s">
        <v>1</v>
      </c>
      <c r="F239" s="353"/>
      <c r="G239" s="354"/>
      <c r="H239" s="152">
        <f t="shared" si="106"/>
        <v>0</v>
      </c>
      <c r="I239" s="153">
        <f t="shared" si="107"/>
        <v>0</v>
      </c>
      <c r="J239" s="154">
        <f t="shared" si="108"/>
        <v>0</v>
      </c>
      <c r="K239" s="208"/>
    </row>
    <row r="240" spans="1:11" s="136" customFormat="1">
      <c r="A240" s="144"/>
      <c r="B240" s="329" t="s">
        <v>242</v>
      </c>
      <c r="C240" s="143" t="s">
        <v>52</v>
      </c>
      <c r="D240" s="156">
        <v>9</v>
      </c>
      <c r="E240" s="157" t="s">
        <v>1</v>
      </c>
      <c r="F240" s="353"/>
      <c r="G240" s="354"/>
      <c r="H240" s="152">
        <f t="shared" si="106"/>
        <v>0</v>
      </c>
      <c r="I240" s="153">
        <f t="shared" si="107"/>
        <v>0</v>
      </c>
      <c r="J240" s="154">
        <f t="shared" si="108"/>
        <v>0</v>
      </c>
      <c r="K240" s="208"/>
    </row>
    <row r="241" spans="1:11" s="136" customFormat="1">
      <c r="A241" s="144"/>
      <c r="B241" s="329"/>
      <c r="C241" s="194"/>
      <c r="D241" s="156"/>
      <c r="E241" s="157"/>
      <c r="F241" s="150"/>
      <c r="G241" s="203"/>
      <c r="H241" s="152"/>
      <c r="I241" s="153"/>
      <c r="J241" s="154"/>
      <c r="K241" s="208"/>
    </row>
    <row r="242" spans="1:11" s="136" customFormat="1">
      <c r="A242" s="144"/>
      <c r="B242" s="155"/>
      <c r="C242" s="149" t="s">
        <v>411</v>
      </c>
      <c r="D242" s="156"/>
      <c r="E242" s="157"/>
      <c r="F242" s="150"/>
      <c r="G242" s="158"/>
      <c r="H242" s="152"/>
      <c r="I242" s="153"/>
      <c r="J242" s="154"/>
      <c r="K242" s="208"/>
    </row>
    <row r="243" spans="1:11" s="136" customFormat="1" ht="43.2">
      <c r="A243" s="144"/>
      <c r="B243" s="329" t="s">
        <v>243</v>
      </c>
      <c r="C243" s="263" t="s">
        <v>377</v>
      </c>
      <c r="D243" s="259">
        <v>6</v>
      </c>
      <c r="E243" s="260" t="s">
        <v>1</v>
      </c>
      <c r="F243" s="353"/>
      <c r="G243" s="354"/>
      <c r="H243" s="152">
        <f t="shared" ref="H243:H246" si="109">D243*F243</f>
        <v>0</v>
      </c>
      <c r="I243" s="153">
        <f t="shared" ref="I243:I246" si="110">D243*G243</f>
        <v>0</v>
      </c>
      <c r="J243" s="154">
        <f t="shared" ref="J243:J246" si="111">H243+I243</f>
        <v>0</v>
      </c>
      <c r="K243" s="208"/>
    </row>
    <row r="244" spans="1:11" s="136" customFormat="1">
      <c r="A244" s="144"/>
      <c r="B244" s="329" t="s">
        <v>244</v>
      </c>
      <c r="C244" s="263" t="s">
        <v>378</v>
      </c>
      <c r="D244" s="259">
        <v>6</v>
      </c>
      <c r="E244" s="260" t="s">
        <v>1</v>
      </c>
      <c r="F244" s="353"/>
      <c r="G244" s="354"/>
      <c r="H244" s="152">
        <f t="shared" si="109"/>
        <v>0</v>
      </c>
      <c r="I244" s="153">
        <f t="shared" si="110"/>
        <v>0</v>
      </c>
      <c r="J244" s="154">
        <f t="shared" si="111"/>
        <v>0</v>
      </c>
      <c r="K244" s="208"/>
    </row>
    <row r="245" spans="1:11" s="136" customFormat="1">
      <c r="A245" s="144"/>
      <c r="B245" s="329" t="s">
        <v>245</v>
      </c>
      <c r="C245" s="261" t="s">
        <v>88</v>
      </c>
      <c r="D245" s="259">
        <v>6</v>
      </c>
      <c r="E245" s="260" t="s">
        <v>1</v>
      </c>
      <c r="F245" s="353"/>
      <c r="G245" s="354"/>
      <c r="H245" s="152">
        <f t="shared" si="109"/>
        <v>0</v>
      </c>
      <c r="I245" s="153">
        <f t="shared" si="110"/>
        <v>0</v>
      </c>
      <c r="J245" s="154">
        <f t="shared" si="111"/>
        <v>0</v>
      </c>
      <c r="K245" s="208"/>
    </row>
    <row r="246" spans="1:11" s="136" customFormat="1">
      <c r="A246" s="144"/>
      <c r="B246" s="329" t="s">
        <v>246</v>
      </c>
      <c r="C246" s="261" t="s">
        <v>89</v>
      </c>
      <c r="D246" s="259">
        <v>6</v>
      </c>
      <c r="E246" s="260" t="s">
        <v>1</v>
      </c>
      <c r="F246" s="353"/>
      <c r="G246" s="354"/>
      <c r="H246" s="152">
        <f t="shared" si="109"/>
        <v>0</v>
      </c>
      <c r="I246" s="153">
        <f t="shared" si="110"/>
        <v>0</v>
      </c>
      <c r="J246" s="154">
        <f t="shared" si="111"/>
        <v>0</v>
      </c>
      <c r="K246" s="208"/>
    </row>
    <row r="247" spans="1:11" s="136" customFormat="1">
      <c r="A247" s="144"/>
      <c r="B247" s="329"/>
      <c r="C247" s="261"/>
      <c r="D247" s="259"/>
      <c r="E247" s="260"/>
      <c r="F247" s="150"/>
      <c r="G247" s="203"/>
      <c r="H247" s="152"/>
      <c r="I247" s="153"/>
      <c r="J247" s="154"/>
      <c r="K247" s="208"/>
    </row>
    <row r="248" spans="1:11" s="136" customFormat="1">
      <c r="A248" s="144"/>
      <c r="B248" s="329" t="s">
        <v>247</v>
      </c>
      <c r="C248" s="159" t="s">
        <v>64</v>
      </c>
      <c r="D248" s="159">
        <v>1</v>
      </c>
      <c r="E248" s="162" t="s">
        <v>2</v>
      </c>
      <c r="F248" s="150"/>
      <c r="G248" s="151"/>
      <c r="H248" s="198">
        <f>SUM(H230:H246)*0.01</f>
        <v>0</v>
      </c>
      <c r="I248" s="201">
        <f>SUM(I230:I246)*0.01</f>
        <v>0</v>
      </c>
      <c r="J248" s="185">
        <f t="shared" ref="J248" si="112">H248+I248</f>
        <v>0</v>
      </c>
      <c r="K248" s="208"/>
    </row>
    <row r="249" spans="1:11" s="136" customFormat="1">
      <c r="A249" s="144"/>
      <c r="B249" s="54"/>
      <c r="C249" s="18"/>
      <c r="D249" s="18"/>
      <c r="E249" s="22"/>
      <c r="F249" s="137"/>
      <c r="G249" s="138"/>
      <c r="H249" s="182">
        <f>SUM(H230:H248)</f>
        <v>0</v>
      </c>
      <c r="I249" s="183">
        <f>SUM(I230:I248)</f>
        <v>0</v>
      </c>
      <c r="J249" s="184">
        <f>I249+H249</f>
        <v>0</v>
      </c>
      <c r="K249" s="208"/>
    </row>
    <row r="250" spans="1:11" s="136" customFormat="1">
      <c r="A250" s="144"/>
      <c r="B250" s="82"/>
      <c r="C250" s="83"/>
      <c r="D250" s="83"/>
      <c r="E250" s="84"/>
      <c r="F250" s="85"/>
      <c r="G250" s="86"/>
      <c r="H250" s="87"/>
      <c r="I250" s="88"/>
      <c r="J250" s="89"/>
      <c r="K250" s="208"/>
    </row>
    <row r="251" spans="1:11" s="136" customFormat="1" ht="15" thickBot="1">
      <c r="A251" s="144"/>
      <c r="B251" s="350"/>
      <c r="C251" s="351"/>
      <c r="D251" s="351"/>
      <c r="E251" s="351"/>
      <c r="F251" s="44"/>
      <c r="G251" s="45"/>
      <c r="H251" s="46"/>
      <c r="I251" s="47"/>
      <c r="J251" s="48"/>
      <c r="K251" s="208"/>
    </row>
    <row r="252" spans="1:11" s="136" customFormat="1" ht="15" thickBot="1">
      <c r="A252" s="144"/>
      <c r="B252" s="49"/>
      <c r="C252" s="50" t="s">
        <v>435</v>
      </c>
      <c r="D252" s="90">
        <v>1</v>
      </c>
      <c r="E252" s="91" t="s">
        <v>2</v>
      </c>
      <c r="F252" s="51"/>
      <c r="G252" s="52"/>
      <c r="H252" s="92">
        <f>H249</f>
        <v>0</v>
      </c>
      <c r="I252" s="92">
        <f>I249</f>
        <v>0</v>
      </c>
      <c r="J252" s="93">
        <f>H252+I252</f>
        <v>0</v>
      </c>
      <c r="K252" s="208"/>
    </row>
    <row r="253" spans="1:11" s="136" customFormat="1">
      <c r="A253" s="144"/>
      <c r="B253" s="129"/>
      <c r="C253" s="129"/>
      <c r="D253" s="129"/>
      <c r="E253" s="129"/>
      <c r="F253" s="129"/>
      <c r="G253" s="129"/>
      <c r="H253" s="129"/>
      <c r="I253" s="129"/>
      <c r="J253" s="129"/>
      <c r="K253" s="208"/>
    </row>
    <row r="254" spans="1:11" s="136" customFormat="1" ht="15" thickBot="1">
      <c r="A254" s="144"/>
      <c r="B254" s="53"/>
      <c r="C254" s="53"/>
      <c r="D254" s="53"/>
      <c r="E254" s="53"/>
      <c r="F254" s="53"/>
      <c r="G254" s="53"/>
      <c r="H254" s="53"/>
      <c r="I254" s="53"/>
      <c r="J254" s="53"/>
      <c r="K254" s="208"/>
    </row>
    <row r="255" spans="1:11" s="136" customFormat="1">
      <c r="A255" s="144"/>
      <c r="B255" s="245"/>
      <c r="C255" s="246" t="s">
        <v>3</v>
      </c>
      <c r="D255" s="348" t="s">
        <v>4</v>
      </c>
      <c r="E255" s="349"/>
      <c r="F255" s="247" t="s">
        <v>5</v>
      </c>
      <c r="G255" s="248" t="s">
        <v>5</v>
      </c>
      <c r="H255" s="249" t="s">
        <v>6</v>
      </c>
      <c r="I255" s="250" t="s">
        <v>6</v>
      </c>
      <c r="J255" s="251" t="s">
        <v>5</v>
      </c>
    </row>
    <row r="256" spans="1:11" s="136" customFormat="1" ht="15" thickBot="1">
      <c r="A256" s="144"/>
      <c r="B256" s="252"/>
      <c r="C256" s="253" t="s">
        <v>7</v>
      </c>
      <c r="D256" s="233" t="s">
        <v>8</v>
      </c>
      <c r="E256" s="234" t="s">
        <v>9</v>
      </c>
      <c r="F256" s="235" t="s">
        <v>10</v>
      </c>
      <c r="G256" s="233" t="s">
        <v>11</v>
      </c>
      <c r="H256" s="236" t="s">
        <v>12</v>
      </c>
      <c r="I256" s="237" t="s">
        <v>13</v>
      </c>
      <c r="J256" s="16" t="s">
        <v>6</v>
      </c>
    </row>
    <row r="257" spans="1:11" s="136" customFormat="1" ht="15.6" thickTop="1" thickBot="1">
      <c r="A257" s="144"/>
      <c r="B257" s="27" t="s">
        <v>14</v>
      </c>
      <c r="C257" s="28"/>
      <c r="D257" s="29"/>
      <c r="E257" s="29"/>
      <c r="F257" s="30"/>
      <c r="G257" s="31"/>
      <c r="H257" s="29"/>
      <c r="I257" s="29"/>
      <c r="J257" s="32"/>
      <c r="K257" s="208"/>
    </row>
    <row r="258" spans="1:11" s="136" customFormat="1" ht="15" thickBot="1">
      <c r="A258" s="144"/>
      <c r="B258" s="265"/>
      <c r="C258" s="270" t="s">
        <v>436</v>
      </c>
      <c r="D258" s="266"/>
      <c r="E258" s="266"/>
      <c r="F258" s="267"/>
      <c r="G258" s="268"/>
      <c r="H258" s="266"/>
      <c r="I258" s="266"/>
      <c r="J258" s="269"/>
      <c r="K258" s="208"/>
    </row>
    <row r="259" spans="1:11" s="136" customFormat="1">
      <c r="A259" s="144"/>
      <c r="B259" s="192" t="s">
        <v>438</v>
      </c>
      <c r="C259" s="43" t="s">
        <v>57</v>
      </c>
      <c r="D259" s="33"/>
      <c r="E259" s="34"/>
      <c r="F259" s="35"/>
      <c r="G259" s="36"/>
      <c r="H259" s="37"/>
      <c r="I259" s="38"/>
      <c r="J259" s="39"/>
      <c r="K259" s="208"/>
    </row>
    <row r="260" spans="1:11" s="136" customFormat="1">
      <c r="A260" s="144"/>
      <c r="B260" s="155"/>
      <c r="C260" s="149" t="s">
        <v>413</v>
      </c>
      <c r="D260" s="156"/>
      <c r="E260" s="157"/>
      <c r="F260" s="150"/>
      <c r="G260" s="158"/>
      <c r="H260" s="152"/>
      <c r="I260" s="153"/>
      <c r="J260" s="154"/>
      <c r="K260" s="208"/>
    </row>
    <row r="261" spans="1:11" s="136" customFormat="1" ht="43.2">
      <c r="A261" s="144"/>
      <c r="B261" s="328" t="s">
        <v>439</v>
      </c>
      <c r="C261" s="194" t="s">
        <v>368</v>
      </c>
      <c r="D261" s="156">
        <v>6</v>
      </c>
      <c r="E261" s="157" t="s">
        <v>1</v>
      </c>
      <c r="F261" s="353"/>
      <c r="G261" s="354"/>
      <c r="H261" s="152">
        <f t="shared" ref="H261:H264" si="113">D261*F261</f>
        <v>0</v>
      </c>
      <c r="I261" s="153">
        <f t="shared" ref="I261:I264" si="114">D261*G261</f>
        <v>0</v>
      </c>
      <c r="J261" s="154">
        <f t="shared" ref="J261:J264" si="115">H261+I261</f>
        <v>0</v>
      </c>
      <c r="K261" s="208"/>
    </row>
    <row r="262" spans="1:11" s="136" customFormat="1">
      <c r="A262" s="144"/>
      <c r="B262" s="328" t="s">
        <v>440</v>
      </c>
      <c r="C262" s="194" t="s">
        <v>369</v>
      </c>
      <c r="D262" s="156">
        <v>6</v>
      </c>
      <c r="E262" s="157" t="s">
        <v>1</v>
      </c>
      <c r="F262" s="353"/>
      <c r="G262" s="354"/>
      <c r="H262" s="152">
        <f t="shared" si="113"/>
        <v>0</v>
      </c>
      <c r="I262" s="153">
        <f t="shared" si="114"/>
        <v>0</v>
      </c>
      <c r="J262" s="154">
        <f t="shared" si="115"/>
        <v>0</v>
      </c>
      <c r="K262" s="208"/>
    </row>
    <row r="263" spans="1:11" s="136" customFormat="1">
      <c r="A263" s="144"/>
      <c r="B263" s="328" t="s">
        <v>441</v>
      </c>
      <c r="C263" s="194" t="s">
        <v>370</v>
      </c>
      <c r="D263" s="156">
        <v>6</v>
      </c>
      <c r="E263" s="157" t="s">
        <v>1</v>
      </c>
      <c r="F263" s="353"/>
      <c r="G263" s="354"/>
      <c r="H263" s="152">
        <f t="shared" si="113"/>
        <v>0</v>
      </c>
      <c r="I263" s="153">
        <f t="shared" si="114"/>
        <v>0</v>
      </c>
      <c r="J263" s="154">
        <f t="shared" si="115"/>
        <v>0</v>
      </c>
      <c r="K263" s="208"/>
    </row>
    <row r="264" spans="1:11" s="136" customFormat="1">
      <c r="A264" s="144"/>
      <c r="B264" s="328" t="s">
        <v>442</v>
      </c>
      <c r="C264" s="194" t="s">
        <v>371</v>
      </c>
      <c r="D264" s="156">
        <v>6</v>
      </c>
      <c r="E264" s="157" t="s">
        <v>1</v>
      </c>
      <c r="F264" s="353"/>
      <c r="G264" s="354"/>
      <c r="H264" s="152">
        <f t="shared" si="113"/>
        <v>0</v>
      </c>
      <c r="I264" s="153">
        <f t="shared" si="114"/>
        <v>0</v>
      </c>
      <c r="J264" s="154">
        <f t="shared" si="115"/>
        <v>0</v>
      </c>
      <c r="K264" s="208"/>
    </row>
    <row r="265" spans="1:11" s="136" customFormat="1">
      <c r="A265" s="144"/>
      <c r="B265" s="155"/>
      <c r="C265" s="159"/>
      <c r="D265" s="156"/>
      <c r="E265" s="157"/>
      <c r="F265" s="150"/>
      <c r="G265" s="158"/>
      <c r="H265" s="152"/>
      <c r="I265" s="153"/>
      <c r="J265" s="154"/>
      <c r="K265" s="208"/>
    </row>
    <row r="266" spans="1:11" s="136" customFormat="1">
      <c r="A266" s="144"/>
      <c r="B266" s="155"/>
      <c r="C266" s="149" t="s">
        <v>412</v>
      </c>
      <c r="D266" s="156"/>
      <c r="E266" s="157"/>
      <c r="F266" s="150"/>
      <c r="G266" s="158"/>
      <c r="H266" s="152"/>
      <c r="I266" s="153"/>
      <c r="J266" s="154"/>
      <c r="K266" s="208"/>
    </row>
    <row r="267" spans="1:11" s="136" customFormat="1">
      <c r="A267" s="144"/>
      <c r="B267" s="329" t="s">
        <v>443</v>
      </c>
      <c r="C267" s="263" t="s">
        <v>372</v>
      </c>
      <c r="D267" s="261">
        <v>5</v>
      </c>
      <c r="E267" s="262" t="s">
        <v>1</v>
      </c>
      <c r="F267" s="353"/>
      <c r="G267" s="354"/>
      <c r="H267" s="152">
        <f t="shared" ref="H267:H270" si="116">D267*F267</f>
        <v>0</v>
      </c>
      <c r="I267" s="153">
        <f t="shared" ref="I267:I270" si="117">D267*G267</f>
        <v>0</v>
      </c>
      <c r="J267" s="154">
        <f t="shared" ref="J267:J272" si="118">H267+I267</f>
        <v>0</v>
      </c>
      <c r="K267" s="208"/>
    </row>
    <row r="268" spans="1:11" s="136" customFormat="1">
      <c r="A268" s="144"/>
      <c r="B268" s="329" t="s">
        <v>444</v>
      </c>
      <c r="C268" s="194" t="s">
        <v>373</v>
      </c>
      <c r="D268" s="156">
        <v>5</v>
      </c>
      <c r="E268" s="157" t="s">
        <v>1</v>
      </c>
      <c r="F268" s="353"/>
      <c r="G268" s="354"/>
      <c r="H268" s="152">
        <f t="shared" si="116"/>
        <v>0</v>
      </c>
      <c r="I268" s="153">
        <f t="shared" si="117"/>
        <v>0</v>
      </c>
      <c r="J268" s="154">
        <f t="shared" si="118"/>
        <v>0</v>
      </c>
      <c r="K268" s="208"/>
    </row>
    <row r="269" spans="1:11" s="136" customFormat="1">
      <c r="A269" s="144"/>
      <c r="B269" s="329" t="s">
        <v>445</v>
      </c>
      <c r="C269" s="194" t="s">
        <v>374</v>
      </c>
      <c r="D269" s="156">
        <v>5</v>
      </c>
      <c r="E269" s="157" t="s">
        <v>1</v>
      </c>
      <c r="F269" s="353"/>
      <c r="G269" s="354"/>
      <c r="H269" s="152">
        <f t="shared" si="116"/>
        <v>0</v>
      </c>
      <c r="I269" s="153">
        <f t="shared" si="117"/>
        <v>0</v>
      </c>
      <c r="J269" s="154">
        <f t="shared" si="118"/>
        <v>0</v>
      </c>
      <c r="K269" s="208"/>
    </row>
    <row r="270" spans="1:11" s="136" customFormat="1">
      <c r="A270" s="144"/>
      <c r="B270" s="329" t="s">
        <v>446</v>
      </c>
      <c r="C270" s="143" t="s">
        <v>52</v>
      </c>
      <c r="D270" s="156">
        <v>5</v>
      </c>
      <c r="E270" s="157" t="s">
        <v>1</v>
      </c>
      <c r="F270" s="353"/>
      <c r="G270" s="354"/>
      <c r="H270" s="152">
        <f t="shared" si="116"/>
        <v>0</v>
      </c>
      <c r="I270" s="153">
        <f t="shared" si="117"/>
        <v>0</v>
      </c>
      <c r="J270" s="154">
        <f t="shared" si="118"/>
        <v>0</v>
      </c>
      <c r="K270" s="208"/>
    </row>
    <row r="271" spans="1:11" s="136" customFormat="1">
      <c r="A271" s="144"/>
      <c r="B271" s="329"/>
      <c r="C271" s="194"/>
      <c r="D271" s="156"/>
      <c r="E271" s="157"/>
      <c r="F271" s="150"/>
      <c r="G271" s="203"/>
      <c r="H271" s="152"/>
      <c r="I271" s="153"/>
      <c r="J271" s="154"/>
      <c r="K271" s="208"/>
    </row>
    <row r="272" spans="1:11" s="136" customFormat="1">
      <c r="A272" s="144"/>
      <c r="B272" s="329" t="s">
        <v>447</v>
      </c>
      <c r="C272" s="159" t="s">
        <v>64</v>
      </c>
      <c r="D272" s="159">
        <v>1</v>
      </c>
      <c r="E272" s="162" t="s">
        <v>2</v>
      </c>
      <c r="F272" s="150"/>
      <c r="G272" s="151"/>
      <c r="H272" s="198">
        <f>SUM(H260:H270)*0.01</f>
        <v>0</v>
      </c>
      <c r="I272" s="201">
        <f>SUM(I260:I270)*0.01</f>
        <v>0</v>
      </c>
      <c r="J272" s="185">
        <f t="shared" si="118"/>
        <v>0</v>
      </c>
      <c r="K272" s="208"/>
    </row>
    <row r="273" spans="1:11" s="136" customFormat="1">
      <c r="A273" s="144"/>
      <c r="B273" s="54"/>
      <c r="C273" s="18"/>
      <c r="D273" s="18"/>
      <c r="E273" s="22"/>
      <c r="F273" s="137"/>
      <c r="G273" s="138"/>
      <c r="H273" s="182">
        <f>SUM(H260:H272)</f>
        <v>0</v>
      </c>
      <c r="I273" s="183">
        <f>SUM(I260:I272)</f>
        <v>0</v>
      </c>
      <c r="J273" s="184">
        <f>I273+H273</f>
        <v>0</v>
      </c>
      <c r="K273" s="208"/>
    </row>
    <row r="274" spans="1:11" s="136" customFormat="1">
      <c r="A274" s="144"/>
      <c r="B274" s="82"/>
      <c r="C274" s="83"/>
      <c r="D274" s="83"/>
      <c r="E274" s="84"/>
      <c r="F274" s="85"/>
      <c r="G274" s="86"/>
      <c r="H274" s="87"/>
      <c r="I274" s="88"/>
      <c r="J274" s="89"/>
      <c r="K274" s="208"/>
    </row>
    <row r="275" spans="1:11" s="136" customFormat="1" ht="15" thickBot="1">
      <c r="A275" s="144"/>
      <c r="B275" s="350"/>
      <c r="C275" s="351"/>
      <c r="D275" s="351"/>
      <c r="E275" s="351"/>
      <c r="F275" s="44"/>
      <c r="G275" s="45"/>
      <c r="H275" s="46"/>
      <c r="I275" s="47"/>
      <c r="J275" s="48"/>
      <c r="K275" s="208"/>
    </row>
    <row r="276" spans="1:11" s="136" customFormat="1" ht="15" thickBot="1">
      <c r="A276" s="144"/>
      <c r="B276" s="49"/>
      <c r="C276" s="50" t="s">
        <v>452</v>
      </c>
      <c r="D276" s="90">
        <v>1</v>
      </c>
      <c r="E276" s="91" t="s">
        <v>2</v>
      </c>
      <c r="F276" s="51"/>
      <c r="G276" s="52"/>
      <c r="H276" s="92">
        <f>H273</f>
        <v>0</v>
      </c>
      <c r="I276" s="92">
        <f>I273</f>
        <v>0</v>
      </c>
      <c r="J276" s="93">
        <f>H276+I276</f>
        <v>0</v>
      </c>
      <c r="K276" s="208"/>
    </row>
  </sheetData>
  <sheetProtection algorithmName="SHA-512" hashValue="PqkGpwrYTqfyXChKyX6RafkHupFnwBbtVSNY9ZXcmmuPmG08KvepxitXCDXymB/jjQFxZQPTrNKsBkMPwqnPMg==" saltValue="sB1vTUyqty5aH3I4qivs3Q==" spinCount="100000" sheet="1" selectLockedCells="1"/>
  <mergeCells count="12">
    <mergeCell ref="D255:E255"/>
    <mergeCell ref="B275:E275"/>
    <mergeCell ref="I4:J5"/>
    <mergeCell ref="I9:J9"/>
    <mergeCell ref="I10:J10"/>
    <mergeCell ref="D38:E38"/>
    <mergeCell ref="C36:J36"/>
    <mergeCell ref="B251:E251"/>
    <mergeCell ref="D225:E225"/>
    <mergeCell ref="B221:E221"/>
    <mergeCell ref="B33:C33"/>
    <mergeCell ref="H4:H5"/>
  </mergeCells>
  <phoneticPr fontId="53" type="noConversion"/>
  <pageMargins left="0.51181102362204722" right="0.51181102362204722" top="0.78740157480314965" bottom="1.0236220472440944" header="0.39370078740157483" footer="0.31496062992125984"/>
  <pageSetup paperSize="9" scale="74" firstPageNumber="2" fitToHeight="4" orientation="landscape" r:id="rId1"/>
  <headerFooter>
    <oddHeader xml:space="preserve">&amp;R&amp;"-,Obyčejné"&amp;16&amp;P/&amp;N  &amp;"Arial CE,Obyčejné"&amp;10 </oddHeader>
  </headerFooter>
  <rowBreaks count="10" manualBreakCount="10">
    <brk id="33" min="1" max="9" man="1"/>
    <brk id="37" min="1" max="9" man="1"/>
    <brk id="60" min="1" max="9" man="1"/>
    <brk id="92" min="1" max="9" man="1"/>
    <brk id="116" min="1" max="9" man="1"/>
    <brk id="139" min="1" max="9" man="1"/>
    <brk id="157" min="1" max="9" man="1"/>
    <brk id="188" min="1" max="9" man="1"/>
    <brk id="224" min="1" max="9" man="1"/>
    <brk id="254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EAB41-275A-439F-88AB-4A831F1597C3}">
  <dimension ref="A2:K165"/>
  <sheetViews>
    <sheetView view="pageBreakPreview" topLeftCell="A28" zoomScale="145" zoomScaleNormal="130" zoomScaleSheetLayoutView="145" zoomScalePageLayoutView="55" workbookViewId="0">
      <selection activeCell="F44" sqref="F44"/>
    </sheetView>
  </sheetViews>
  <sheetFormatPr defaultColWidth="9.109375" defaultRowHeight="14.4"/>
  <cols>
    <col min="1" max="1" width="11.109375" style="144" customWidth="1"/>
    <col min="2" max="2" width="7.6640625" style="136" customWidth="1"/>
    <col min="3" max="3" width="72.88671875" style="136" customWidth="1"/>
    <col min="4" max="4" width="8.77734375" style="136" customWidth="1"/>
    <col min="5" max="5" width="8" style="136" customWidth="1"/>
    <col min="6" max="7" width="14" style="136" customWidth="1"/>
    <col min="8" max="9" width="16.6640625" style="136" customWidth="1"/>
    <col min="10" max="10" width="17.21875" style="136" customWidth="1"/>
    <col min="11" max="11" width="11.109375" style="136" customWidth="1"/>
    <col min="12" max="16384" width="9.109375" style="136"/>
  </cols>
  <sheetData>
    <row r="2" spans="2:10" ht="15" thickBot="1"/>
    <row r="3" spans="2:10" ht="18" customHeight="1">
      <c r="B3" s="104"/>
      <c r="C3" s="105"/>
      <c r="D3" s="105"/>
      <c r="E3" s="105"/>
      <c r="F3" s="105"/>
      <c r="G3" s="105"/>
      <c r="H3" s="105"/>
      <c r="I3" s="105"/>
      <c r="J3" s="106"/>
    </row>
    <row r="4" spans="2:10" ht="18" customHeight="1">
      <c r="B4" s="107"/>
      <c r="C4" s="258" t="s">
        <v>423</v>
      </c>
      <c r="D4" s="108"/>
      <c r="E4" s="108"/>
      <c r="F4" s="108"/>
      <c r="G4" s="108"/>
      <c r="H4" s="339"/>
      <c r="I4" s="340"/>
      <c r="J4" s="341"/>
    </row>
    <row r="5" spans="2:10" ht="18" customHeight="1">
      <c r="B5" s="107"/>
      <c r="C5" s="254"/>
      <c r="D5" s="108"/>
      <c r="E5" s="108"/>
      <c r="F5" s="108"/>
      <c r="G5" s="108"/>
      <c r="H5" s="339"/>
      <c r="I5" s="342"/>
      <c r="J5" s="341"/>
    </row>
    <row r="6" spans="2:10" ht="18" customHeight="1">
      <c r="B6" s="107"/>
      <c r="C6" s="254"/>
      <c r="D6" s="108"/>
      <c r="E6" s="108"/>
      <c r="F6" s="108"/>
      <c r="G6" s="108"/>
      <c r="I6" s="108"/>
      <c r="J6" s="109"/>
    </row>
    <row r="7" spans="2:10" ht="18" customHeight="1">
      <c r="B7" s="107"/>
      <c r="C7" s="255" t="s">
        <v>416</v>
      </c>
      <c r="D7" s="108"/>
      <c r="E7" s="108"/>
      <c r="F7" s="108"/>
      <c r="G7" s="108"/>
      <c r="H7" s="108" t="s">
        <v>19</v>
      </c>
      <c r="I7" s="324" t="s">
        <v>414</v>
      </c>
      <c r="J7" s="323"/>
    </row>
    <row r="8" spans="2:10" ht="18" customHeight="1">
      <c r="B8" s="107"/>
      <c r="C8" s="123" t="s">
        <v>84</v>
      </c>
      <c r="D8" s="256"/>
      <c r="E8" s="256"/>
      <c r="F8" s="256"/>
      <c r="G8" s="256"/>
      <c r="H8" s="108" t="s">
        <v>20</v>
      </c>
      <c r="I8" s="325" t="s">
        <v>415</v>
      </c>
      <c r="J8" s="117"/>
    </row>
    <row r="9" spans="2:10" ht="18" customHeight="1">
      <c r="B9" s="107"/>
      <c r="C9" s="257"/>
      <c r="D9" s="108"/>
      <c r="E9" s="108"/>
      <c r="F9" s="108"/>
      <c r="G9" s="108"/>
      <c r="H9" s="108" t="s">
        <v>21</v>
      </c>
      <c r="I9" s="343">
        <v>0</v>
      </c>
      <c r="J9" s="344"/>
    </row>
    <row r="10" spans="2:10" ht="18" customHeight="1">
      <c r="B10" s="107"/>
      <c r="C10" s="110" t="s">
        <v>85</v>
      </c>
      <c r="D10" s="108"/>
      <c r="E10" s="108"/>
      <c r="F10" s="108"/>
      <c r="G10" s="108"/>
      <c r="H10" s="108"/>
      <c r="I10" s="345"/>
      <c r="J10" s="344"/>
    </row>
    <row r="11" spans="2:10" ht="18" customHeight="1" thickBot="1">
      <c r="B11" s="112"/>
      <c r="C11" s="113"/>
      <c r="D11" s="114"/>
      <c r="E11" s="114"/>
      <c r="F11" s="114"/>
      <c r="G11" s="114"/>
      <c r="H11" s="114"/>
      <c r="I11" s="114"/>
      <c r="J11" s="115"/>
    </row>
    <row r="12" spans="2:10" ht="14.25" customHeight="1" thickTop="1">
      <c r="B12" s="107"/>
      <c r="C12" s="110"/>
      <c r="D12" s="108"/>
      <c r="E12" s="108"/>
      <c r="F12" s="108"/>
      <c r="G12" s="108"/>
      <c r="H12" s="108"/>
      <c r="I12" s="108"/>
      <c r="J12" s="109"/>
    </row>
    <row r="13" spans="2:10">
      <c r="B13" s="99"/>
      <c r="C13" s="100"/>
      <c r="D13" s="100"/>
      <c r="E13" s="100"/>
      <c r="F13" s="100"/>
      <c r="G13" s="100"/>
      <c r="H13" s="100"/>
      <c r="I13" s="100"/>
      <c r="J13" s="111"/>
    </row>
    <row r="14" spans="2:10">
      <c r="B14" s="95"/>
      <c r="C14" s="278" t="s">
        <v>95</v>
      </c>
      <c r="D14" s="96"/>
      <c r="E14" s="96"/>
      <c r="F14" s="116"/>
      <c r="G14" s="96"/>
      <c r="H14" s="119"/>
      <c r="I14" s="97"/>
      <c r="J14" s="98"/>
    </row>
    <row r="15" spans="2:10">
      <c r="B15" s="95"/>
      <c r="C15" s="326" t="s">
        <v>424</v>
      </c>
      <c r="D15" s="96"/>
      <c r="E15" s="96"/>
      <c r="F15" s="116"/>
      <c r="G15" s="96"/>
      <c r="H15" s="119"/>
      <c r="I15" s="276">
        <f>J133</f>
        <v>0</v>
      </c>
      <c r="J15" s="98"/>
    </row>
    <row r="16" spans="2:10">
      <c r="B16" s="95"/>
      <c r="C16" s="326" t="s">
        <v>425</v>
      </c>
      <c r="D16" s="96"/>
      <c r="E16" s="96"/>
      <c r="F16" s="116"/>
      <c r="G16" s="96"/>
      <c r="H16" s="119"/>
      <c r="I16" s="276">
        <f>J150</f>
        <v>0</v>
      </c>
      <c r="J16" s="98"/>
    </row>
    <row r="17" spans="2:10">
      <c r="B17" s="95"/>
      <c r="C17" s="327" t="s">
        <v>426</v>
      </c>
      <c r="D17" s="96"/>
      <c r="E17" s="96"/>
      <c r="F17" s="116"/>
      <c r="G17" s="96"/>
      <c r="H17" s="119"/>
      <c r="I17" s="277">
        <f>J165</f>
        <v>0</v>
      </c>
      <c r="J17" s="98"/>
    </row>
    <row r="18" spans="2:10">
      <c r="B18" s="95"/>
      <c r="C18" s="278" t="s">
        <v>109</v>
      </c>
      <c r="D18" s="96"/>
      <c r="E18" s="96"/>
      <c r="F18" s="116"/>
      <c r="G18" s="96"/>
      <c r="H18" s="119"/>
      <c r="I18" s="97">
        <f>SUM(I15:I17)</f>
        <v>0</v>
      </c>
      <c r="J18" s="98"/>
    </row>
    <row r="19" spans="2:10">
      <c r="B19" s="95"/>
      <c r="C19" s="210"/>
      <c r="D19" s="96"/>
      <c r="E19" s="96"/>
      <c r="F19" s="116"/>
      <c r="G19" s="96"/>
      <c r="H19" s="119"/>
      <c r="I19" s="97"/>
      <c r="J19" s="98"/>
    </row>
    <row r="20" spans="2:10">
      <c r="B20" s="95"/>
      <c r="C20" s="210"/>
      <c r="D20" s="96"/>
      <c r="E20" s="96"/>
      <c r="F20" s="116"/>
      <c r="G20" s="96"/>
      <c r="H20" s="119"/>
      <c r="I20" s="97"/>
      <c r="J20" s="98"/>
    </row>
    <row r="21" spans="2:10">
      <c r="B21" s="95"/>
      <c r="C21" s="121"/>
      <c r="D21" s="96"/>
      <c r="E21" s="96"/>
      <c r="F21" s="116"/>
      <c r="G21" s="96"/>
      <c r="H21" s="119"/>
      <c r="I21" s="97"/>
      <c r="J21" s="98"/>
    </row>
    <row r="22" spans="2:10">
      <c r="B22" s="95"/>
      <c r="C22" s="210"/>
      <c r="D22" s="96"/>
      <c r="E22" s="96"/>
      <c r="F22" s="96"/>
      <c r="G22" s="96"/>
      <c r="H22" s="119"/>
      <c r="I22" s="97"/>
      <c r="J22" s="98"/>
    </row>
    <row r="23" spans="2:10" ht="29.25" customHeight="1">
      <c r="B23" s="95"/>
      <c r="C23" s="121"/>
      <c r="D23" s="96"/>
      <c r="E23" s="96"/>
      <c r="F23" s="96"/>
      <c r="G23" s="96"/>
      <c r="H23" s="119"/>
      <c r="I23" s="97"/>
      <c r="J23" s="98"/>
    </row>
    <row r="24" spans="2:10">
      <c r="B24" s="95"/>
      <c r="C24" s="210"/>
      <c r="D24" s="96"/>
      <c r="E24" s="96"/>
      <c r="F24" s="96"/>
      <c r="G24" s="96"/>
      <c r="H24" s="119"/>
      <c r="I24" s="97"/>
      <c r="J24" s="98"/>
    </row>
    <row r="25" spans="2:10">
      <c r="B25" s="95"/>
      <c r="C25" s="121"/>
      <c r="D25" s="96"/>
      <c r="E25" s="96"/>
      <c r="F25" s="96"/>
      <c r="G25" s="96"/>
      <c r="H25" s="119"/>
      <c r="I25" s="97"/>
      <c r="J25" s="98"/>
    </row>
    <row r="26" spans="2:10">
      <c r="B26" s="99"/>
      <c r="C26" s="121"/>
      <c r="D26" s="96"/>
      <c r="E26" s="96"/>
      <c r="F26" s="96"/>
      <c r="G26" s="96"/>
      <c r="H26" s="119"/>
      <c r="I26" s="101"/>
      <c r="J26" s="102"/>
    </row>
    <row r="27" spans="2:10">
      <c r="B27" s="99"/>
      <c r="C27" s="212"/>
      <c r="D27" s="213"/>
      <c r="E27" s="213"/>
      <c r="F27" s="213"/>
      <c r="G27" s="213"/>
      <c r="H27" s="214"/>
      <c r="J27" s="102"/>
    </row>
    <row r="28" spans="2:10">
      <c r="B28" s="99"/>
      <c r="C28" s="210"/>
      <c r="D28" s="211"/>
      <c r="E28" s="100"/>
      <c r="F28" s="100"/>
      <c r="G28" s="100"/>
      <c r="H28" s="101"/>
      <c r="I28" s="101"/>
      <c r="J28" s="102"/>
    </row>
    <row r="29" spans="2:10">
      <c r="B29" s="99"/>
      <c r="C29" s="100"/>
      <c r="D29" s="100"/>
      <c r="E29" s="100"/>
      <c r="F29" s="100"/>
      <c r="G29" s="100"/>
      <c r="H29" s="120"/>
      <c r="I29" s="214"/>
      <c r="J29" s="102"/>
    </row>
    <row r="30" spans="2:10">
      <c r="B30" s="124"/>
      <c r="C30" s="103"/>
      <c r="D30" s="103"/>
      <c r="E30" s="103"/>
      <c r="F30" s="103"/>
      <c r="G30" s="103"/>
      <c r="H30" s="125"/>
      <c r="I30" s="126"/>
      <c r="J30" s="102"/>
    </row>
    <row r="31" spans="2:10">
      <c r="B31" s="99"/>
      <c r="C31" s="100"/>
      <c r="D31" s="100"/>
      <c r="E31" s="100"/>
      <c r="F31" s="100"/>
      <c r="G31" s="100"/>
      <c r="H31" s="127"/>
      <c r="I31" s="128"/>
      <c r="J31" s="102"/>
    </row>
    <row r="32" spans="2:10">
      <c r="B32" s="95"/>
      <c r="C32" s="271"/>
      <c r="D32" s="96"/>
      <c r="E32" s="96"/>
      <c r="F32" s="96"/>
      <c r="G32" s="96"/>
      <c r="H32" s="97"/>
      <c r="I32" s="130"/>
      <c r="J32" s="98"/>
    </row>
    <row r="33" spans="1:11" ht="15" thickBot="1">
      <c r="B33" s="346"/>
      <c r="C33" s="347"/>
      <c r="D33" s="272"/>
      <c r="E33" s="272"/>
      <c r="F33" s="272"/>
      <c r="G33" s="272"/>
      <c r="H33" s="273"/>
      <c r="I33" s="274"/>
      <c r="J33" s="275"/>
    </row>
    <row r="34" spans="1:11">
      <c r="B34" s="94"/>
      <c r="C34" s="94"/>
      <c r="D34" s="94"/>
      <c r="E34" s="94"/>
      <c r="F34" s="94"/>
      <c r="G34" s="94"/>
      <c r="H34" s="94"/>
      <c r="I34" s="94"/>
      <c r="J34" s="94"/>
    </row>
    <row r="35" spans="1:11">
      <c r="B35" s="136" t="s">
        <v>15</v>
      </c>
    </row>
    <row r="36" spans="1:11" ht="348.6" customHeight="1">
      <c r="C36" s="337" t="s">
        <v>481</v>
      </c>
      <c r="D36" s="338"/>
      <c r="E36" s="338"/>
      <c r="F36" s="338"/>
      <c r="G36" s="338"/>
      <c r="H36" s="338"/>
      <c r="I36" s="338"/>
      <c r="J36" s="338"/>
    </row>
    <row r="37" spans="1:11" ht="15" thickBot="1"/>
    <row r="38" spans="1:11">
      <c r="B38" s="245"/>
      <c r="C38" s="246" t="s">
        <v>3</v>
      </c>
      <c r="D38" s="348" t="s">
        <v>4</v>
      </c>
      <c r="E38" s="349"/>
      <c r="F38" s="247" t="s">
        <v>5</v>
      </c>
      <c r="G38" s="248" t="s">
        <v>5</v>
      </c>
      <c r="H38" s="249" t="s">
        <v>6</v>
      </c>
      <c r="I38" s="250" t="s">
        <v>6</v>
      </c>
      <c r="J38" s="251" t="s">
        <v>5</v>
      </c>
    </row>
    <row r="39" spans="1:11" ht="15" thickBot="1">
      <c r="B39" s="252"/>
      <c r="C39" s="253" t="s">
        <v>7</v>
      </c>
      <c r="D39" s="233" t="s">
        <v>8</v>
      </c>
      <c r="E39" s="234" t="s">
        <v>9</v>
      </c>
      <c r="F39" s="235" t="s">
        <v>10</v>
      </c>
      <c r="G39" s="233" t="s">
        <v>11</v>
      </c>
      <c r="H39" s="236" t="s">
        <v>12</v>
      </c>
      <c r="I39" s="237" t="s">
        <v>13</v>
      </c>
      <c r="J39" s="16" t="s">
        <v>6</v>
      </c>
    </row>
    <row r="40" spans="1:11" ht="15.6" thickTop="1" thickBot="1">
      <c r="B40" s="215" t="s">
        <v>95</v>
      </c>
      <c r="C40" s="218"/>
      <c r="D40" s="222"/>
      <c r="E40" s="222"/>
      <c r="F40" s="221"/>
      <c r="G40" s="217"/>
      <c r="H40" s="222"/>
      <c r="I40" s="222"/>
      <c r="J40" s="219"/>
      <c r="K40" s="208"/>
    </row>
    <row r="41" spans="1:11" ht="15" thickBot="1">
      <c r="B41" s="279"/>
      <c r="C41" s="284" t="s">
        <v>465</v>
      </c>
      <c r="D41" s="280"/>
      <c r="E41" s="280"/>
      <c r="F41" s="281"/>
      <c r="G41" s="282"/>
      <c r="H41" s="280"/>
      <c r="I41" s="280"/>
      <c r="J41" s="283"/>
      <c r="K41" s="208"/>
    </row>
    <row r="42" spans="1:11">
      <c r="B42" s="192" t="s">
        <v>261</v>
      </c>
      <c r="C42" s="43" t="s">
        <v>57</v>
      </c>
      <c r="D42" s="33"/>
      <c r="E42" s="34"/>
      <c r="F42" s="35"/>
      <c r="G42" s="36"/>
      <c r="H42" s="37"/>
      <c r="I42" s="38"/>
      <c r="J42" s="39"/>
      <c r="K42" s="208"/>
    </row>
    <row r="43" spans="1:11" s="132" customFormat="1">
      <c r="A43" s="133"/>
      <c r="B43" s="163"/>
      <c r="C43" s="149" t="s">
        <v>86</v>
      </c>
      <c r="D43" s="159"/>
      <c r="E43" s="162"/>
      <c r="F43" s="150"/>
      <c r="G43" s="151"/>
      <c r="H43" s="152"/>
      <c r="I43" s="153"/>
      <c r="J43" s="154"/>
      <c r="K43" s="209"/>
    </row>
    <row r="44" spans="1:11" s="132" customFormat="1">
      <c r="A44" s="133"/>
      <c r="B44" s="306" t="s">
        <v>262</v>
      </c>
      <c r="C44" s="194" t="s">
        <v>340</v>
      </c>
      <c r="D44" s="159">
        <v>1</v>
      </c>
      <c r="E44" s="162" t="s">
        <v>1</v>
      </c>
      <c r="F44" s="353"/>
      <c r="G44" s="354"/>
      <c r="H44" s="152">
        <f t="shared" ref="H44" si="0">D44*F44</f>
        <v>0</v>
      </c>
      <c r="I44" s="153">
        <f t="shared" ref="I44" si="1">D44*G44</f>
        <v>0</v>
      </c>
      <c r="J44" s="154">
        <f t="shared" ref="J44" si="2">H44+I44</f>
        <v>0</v>
      </c>
      <c r="K44" s="209"/>
    </row>
    <row r="45" spans="1:11" s="132" customFormat="1" ht="28.8">
      <c r="A45" s="133"/>
      <c r="B45" s="306" t="s">
        <v>263</v>
      </c>
      <c r="C45" s="194" t="s">
        <v>339</v>
      </c>
      <c r="D45" s="159">
        <v>1</v>
      </c>
      <c r="E45" s="162" t="s">
        <v>2</v>
      </c>
      <c r="F45" s="353"/>
      <c r="G45" s="354"/>
      <c r="H45" s="152">
        <f t="shared" ref="H45" si="3">D45*F45</f>
        <v>0</v>
      </c>
      <c r="I45" s="153">
        <f t="shared" ref="I45" si="4">D45*G45</f>
        <v>0</v>
      </c>
      <c r="J45" s="154">
        <f t="shared" ref="J45" si="5">H45+I45</f>
        <v>0</v>
      </c>
      <c r="K45" s="209"/>
    </row>
    <row r="46" spans="1:11" s="132" customFormat="1">
      <c r="A46" s="133"/>
      <c r="B46" s="223"/>
      <c r="C46" s="159"/>
      <c r="D46" s="159"/>
      <c r="E46" s="162"/>
      <c r="F46" s="150"/>
      <c r="G46" s="203"/>
      <c r="H46" s="152"/>
      <c r="I46" s="153"/>
      <c r="J46" s="154"/>
      <c r="K46" s="209"/>
    </row>
    <row r="47" spans="1:11" s="132" customFormat="1">
      <c r="A47" s="133"/>
      <c r="B47" s="163"/>
      <c r="C47" s="149" t="s">
        <v>96</v>
      </c>
      <c r="D47" s="159"/>
      <c r="E47" s="162"/>
      <c r="F47" s="150"/>
      <c r="G47" s="151"/>
      <c r="H47" s="152"/>
      <c r="I47" s="153"/>
      <c r="J47" s="154"/>
      <c r="K47" s="209"/>
    </row>
    <row r="48" spans="1:11" ht="86.4">
      <c r="B48" s="306" t="s">
        <v>264</v>
      </c>
      <c r="C48" s="194" t="s">
        <v>398</v>
      </c>
      <c r="D48" s="156">
        <v>1</v>
      </c>
      <c r="E48" s="157" t="s">
        <v>1</v>
      </c>
      <c r="F48" s="353"/>
      <c r="G48" s="354"/>
      <c r="H48" s="152">
        <f t="shared" ref="H48:H57" si="6">D48*F48</f>
        <v>0</v>
      </c>
      <c r="I48" s="153">
        <f t="shared" ref="I48:I57" si="7">D48*G48</f>
        <v>0</v>
      </c>
      <c r="J48" s="154">
        <f t="shared" ref="J48:J57" si="8">H48+I48</f>
        <v>0</v>
      </c>
      <c r="K48" s="208"/>
    </row>
    <row r="49" spans="2:11">
      <c r="B49" s="306" t="s">
        <v>265</v>
      </c>
      <c r="C49" s="194" t="s">
        <v>399</v>
      </c>
      <c r="D49" s="156">
        <v>1</v>
      </c>
      <c r="E49" s="157" t="s">
        <v>1</v>
      </c>
      <c r="F49" s="353"/>
      <c r="G49" s="354"/>
      <c r="H49" s="152">
        <f t="shared" si="6"/>
        <v>0</v>
      </c>
      <c r="I49" s="153">
        <f t="shared" si="7"/>
        <v>0</v>
      </c>
      <c r="J49" s="154">
        <f t="shared" si="8"/>
        <v>0</v>
      </c>
      <c r="K49" s="208"/>
    </row>
    <row r="50" spans="2:11" ht="28.8">
      <c r="B50" s="306" t="s">
        <v>266</v>
      </c>
      <c r="C50" s="194" t="s">
        <v>400</v>
      </c>
      <c r="D50" s="156">
        <v>1</v>
      </c>
      <c r="E50" s="157" t="s">
        <v>1</v>
      </c>
      <c r="F50" s="353"/>
      <c r="G50" s="354"/>
      <c r="H50" s="152">
        <f t="shared" si="6"/>
        <v>0</v>
      </c>
      <c r="I50" s="153">
        <f t="shared" si="7"/>
        <v>0</v>
      </c>
      <c r="J50" s="154">
        <f t="shared" si="8"/>
        <v>0</v>
      </c>
      <c r="K50" s="208"/>
    </row>
    <row r="51" spans="2:11" ht="57.6">
      <c r="B51" s="306" t="s">
        <v>267</v>
      </c>
      <c r="C51" s="194" t="s">
        <v>401</v>
      </c>
      <c r="D51" s="156">
        <v>1</v>
      </c>
      <c r="E51" s="157" t="s">
        <v>1</v>
      </c>
      <c r="F51" s="353"/>
      <c r="G51" s="354"/>
      <c r="H51" s="152">
        <f t="shared" si="6"/>
        <v>0</v>
      </c>
      <c r="I51" s="153">
        <f t="shared" si="7"/>
        <v>0</v>
      </c>
      <c r="J51" s="154">
        <f t="shared" si="8"/>
        <v>0</v>
      </c>
      <c r="K51" s="208"/>
    </row>
    <row r="52" spans="2:11">
      <c r="B52" s="306" t="s">
        <v>268</v>
      </c>
      <c r="C52" s="194" t="s">
        <v>402</v>
      </c>
      <c r="D52" s="156">
        <v>1</v>
      </c>
      <c r="E52" s="157" t="s">
        <v>1</v>
      </c>
      <c r="F52" s="353"/>
      <c r="G52" s="354"/>
      <c r="H52" s="152">
        <f t="shared" si="6"/>
        <v>0</v>
      </c>
      <c r="I52" s="153">
        <f t="shared" si="7"/>
        <v>0</v>
      </c>
      <c r="J52" s="154">
        <f t="shared" si="8"/>
        <v>0</v>
      </c>
      <c r="K52" s="208"/>
    </row>
    <row r="53" spans="2:11">
      <c r="B53" s="306" t="s">
        <v>269</v>
      </c>
      <c r="C53" s="194" t="s">
        <v>403</v>
      </c>
      <c r="D53" s="156">
        <v>1</v>
      </c>
      <c r="E53" s="157" t="s">
        <v>1</v>
      </c>
      <c r="F53" s="353"/>
      <c r="G53" s="354"/>
      <c r="H53" s="152">
        <f t="shared" ref="H53:H54" si="9">D53*F53</f>
        <v>0</v>
      </c>
      <c r="I53" s="153">
        <f t="shared" ref="I53:I54" si="10">D53*G53</f>
        <v>0</v>
      </c>
      <c r="J53" s="154">
        <f t="shared" ref="J53:J54" si="11">H53+I53</f>
        <v>0</v>
      </c>
      <c r="K53" s="208"/>
    </row>
    <row r="54" spans="2:11">
      <c r="B54" s="306" t="s">
        <v>270</v>
      </c>
      <c r="C54" s="194" t="s">
        <v>404</v>
      </c>
      <c r="D54" s="156">
        <v>1</v>
      </c>
      <c r="E54" s="157" t="s">
        <v>1</v>
      </c>
      <c r="F54" s="353"/>
      <c r="G54" s="354"/>
      <c r="H54" s="152">
        <f t="shared" si="9"/>
        <v>0</v>
      </c>
      <c r="I54" s="153">
        <f t="shared" si="10"/>
        <v>0</v>
      </c>
      <c r="J54" s="154">
        <f t="shared" si="11"/>
        <v>0</v>
      </c>
      <c r="K54" s="208"/>
    </row>
    <row r="55" spans="2:11" ht="72">
      <c r="B55" s="306" t="s">
        <v>271</v>
      </c>
      <c r="C55" s="194" t="s">
        <v>405</v>
      </c>
      <c r="D55" s="156">
        <v>1</v>
      </c>
      <c r="E55" s="157" t="s">
        <v>1</v>
      </c>
      <c r="F55" s="353"/>
      <c r="G55" s="354"/>
      <c r="H55" s="152">
        <f t="shared" si="6"/>
        <v>0</v>
      </c>
      <c r="I55" s="153">
        <f t="shared" si="7"/>
        <v>0</v>
      </c>
      <c r="J55" s="154">
        <f t="shared" si="8"/>
        <v>0</v>
      </c>
      <c r="K55" s="208"/>
    </row>
    <row r="56" spans="2:11">
      <c r="B56" s="306" t="s">
        <v>272</v>
      </c>
      <c r="C56" s="159" t="s">
        <v>99</v>
      </c>
      <c r="D56" s="156">
        <v>2</v>
      </c>
      <c r="E56" s="157" t="s">
        <v>1</v>
      </c>
      <c r="F56" s="353"/>
      <c r="G56" s="354"/>
      <c r="H56" s="152">
        <f t="shared" si="6"/>
        <v>0</v>
      </c>
      <c r="I56" s="153">
        <f t="shared" si="7"/>
        <v>0</v>
      </c>
      <c r="J56" s="154">
        <f t="shared" si="8"/>
        <v>0</v>
      </c>
      <c r="K56" s="208"/>
    </row>
    <row r="57" spans="2:11" ht="28.8">
      <c r="B57" s="306" t="s">
        <v>273</v>
      </c>
      <c r="C57" s="194" t="s">
        <v>98</v>
      </c>
      <c r="D57" s="156">
        <v>1</v>
      </c>
      <c r="E57" s="216" t="s">
        <v>2</v>
      </c>
      <c r="F57" s="353"/>
      <c r="G57" s="354"/>
      <c r="H57" s="152">
        <f t="shared" si="6"/>
        <v>0</v>
      </c>
      <c r="I57" s="153">
        <f t="shared" si="7"/>
        <v>0</v>
      </c>
      <c r="J57" s="154">
        <f t="shared" si="8"/>
        <v>0</v>
      </c>
      <c r="K57" s="208"/>
    </row>
    <row r="58" spans="2:11">
      <c r="B58" s="202"/>
      <c r="C58" s="159"/>
      <c r="D58" s="156"/>
      <c r="E58" s="157"/>
      <c r="F58" s="150"/>
      <c r="G58" s="158"/>
      <c r="H58" s="152"/>
      <c r="I58" s="153"/>
      <c r="J58" s="154"/>
      <c r="K58" s="208"/>
    </row>
    <row r="59" spans="2:11">
      <c r="B59" s="202"/>
      <c r="C59" s="204" t="s">
        <v>97</v>
      </c>
      <c r="D59" s="156"/>
      <c r="E59" s="157"/>
      <c r="F59" s="150"/>
      <c r="G59" s="158"/>
      <c r="H59" s="152"/>
      <c r="I59" s="153"/>
      <c r="J59" s="154"/>
      <c r="K59" s="208"/>
    </row>
    <row r="60" spans="2:11" ht="144">
      <c r="B60" s="306" t="s">
        <v>274</v>
      </c>
      <c r="C60" s="220" t="s">
        <v>406</v>
      </c>
      <c r="D60" s="285">
        <v>141</v>
      </c>
      <c r="E60" s="207" t="s">
        <v>1</v>
      </c>
      <c r="F60" s="353"/>
      <c r="G60" s="354"/>
      <c r="H60" s="152">
        <f t="shared" ref="H60:H61" si="12">D60*F60</f>
        <v>0</v>
      </c>
      <c r="I60" s="153">
        <f t="shared" ref="I60:I61" si="13">D60*G60</f>
        <v>0</v>
      </c>
      <c r="J60" s="154">
        <f t="shared" ref="J60:J61" si="14">H60+I60</f>
        <v>0</v>
      </c>
      <c r="K60" s="208"/>
    </row>
    <row r="61" spans="2:11" ht="172.8">
      <c r="B61" s="306" t="s">
        <v>275</v>
      </c>
      <c r="C61" s="263" t="s">
        <v>407</v>
      </c>
      <c r="D61" s="259">
        <v>44</v>
      </c>
      <c r="E61" s="260" t="s">
        <v>1</v>
      </c>
      <c r="F61" s="353"/>
      <c r="G61" s="354"/>
      <c r="H61" s="152">
        <f t="shared" si="12"/>
        <v>0</v>
      </c>
      <c r="I61" s="153">
        <f t="shared" si="13"/>
        <v>0</v>
      </c>
      <c r="J61" s="154">
        <f t="shared" si="14"/>
        <v>0</v>
      </c>
      <c r="K61" s="208"/>
    </row>
    <row r="62" spans="2:11" ht="158.4">
      <c r="B62" s="306" t="s">
        <v>276</v>
      </c>
      <c r="C62" s="263" t="s">
        <v>408</v>
      </c>
      <c r="D62" s="259">
        <v>1</v>
      </c>
      <c r="E62" s="260" t="s">
        <v>1</v>
      </c>
      <c r="F62" s="353"/>
      <c r="G62" s="354"/>
      <c r="H62" s="152">
        <f t="shared" ref="H62" si="15">D62*F62</f>
        <v>0</v>
      </c>
      <c r="I62" s="153">
        <f t="shared" ref="I62" si="16">D62*G62</f>
        <v>0</v>
      </c>
      <c r="J62" s="154">
        <f t="shared" ref="J62" si="17">H62+I62</f>
        <v>0</v>
      </c>
      <c r="K62" s="208"/>
    </row>
    <row r="63" spans="2:11">
      <c r="B63" s="306" t="s">
        <v>277</v>
      </c>
      <c r="C63" s="263" t="s">
        <v>409</v>
      </c>
      <c r="D63" s="259">
        <v>44</v>
      </c>
      <c r="E63" s="260" t="s">
        <v>1</v>
      </c>
      <c r="F63" s="353"/>
      <c r="G63" s="354"/>
      <c r="H63" s="152">
        <f t="shared" ref="H63:H64" si="18">D63*F63</f>
        <v>0</v>
      </c>
      <c r="I63" s="153">
        <f t="shared" ref="I63:I64" si="19">D63*G63</f>
        <v>0</v>
      </c>
      <c r="J63" s="154">
        <f t="shared" ref="J63:J64" si="20">H63+I63</f>
        <v>0</v>
      </c>
      <c r="K63" s="208"/>
    </row>
    <row r="64" spans="2:11">
      <c r="B64" s="306" t="s">
        <v>278</v>
      </c>
      <c r="C64" s="263" t="s">
        <v>410</v>
      </c>
      <c r="D64" s="259">
        <v>13</v>
      </c>
      <c r="E64" s="260" t="s">
        <v>1</v>
      </c>
      <c r="F64" s="353"/>
      <c r="G64" s="354"/>
      <c r="H64" s="152">
        <f t="shared" si="18"/>
        <v>0</v>
      </c>
      <c r="I64" s="153">
        <f t="shared" si="19"/>
        <v>0</v>
      </c>
      <c r="J64" s="154">
        <f t="shared" si="20"/>
        <v>0</v>
      </c>
      <c r="K64" s="208"/>
    </row>
    <row r="65" spans="1:11">
      <c r="B65" s="155"/>
      <c r="C65" s="159"/>
      <c r="D65" s="156"/>
      <c r="E65" s="157"/>
      <c r="F65" s="150"/>
      <c r="G65" s="158"/>
      <c r="H65" s="152"/>
      <c r="I65" s="153"/>
      <c r="J65" s="154"/>
      <c r="K65" s="208"/>
    </row>
    <row r="66" spans="1:11">
      <c r="B66" s="328" t="s">
        <v>279</v>
      </c>
      <c r="C66" s="159" t="s">
        <v>482</v>
      </c>
      <c r="D66" s="159">
        <v>1</v>
      </c>
      <c r="E66" s="162" t="s">
        <v>2</v>
      </c>
      <c r="F66" s="150"/>
      <c r="G66" s="151"/>
      <c r="H66" s="198">
        <f>SUM(H43:H65)*0.02</f>
        <v>0</v>
      </c>
      <c r="I66" s="201">
        <f>SUM(I43:I65)*0.02</f>
        <v>0</v>
      </c>
      <c r="J66" s="185">
        <f t="shared" ref="J66" si="21">H66+I66</f>
        <v>0</v>
      </c>
      <c r="K66" s="208"/>
    </row>
    <row r="67" spans="1:11">
      <c r="B67" s="54"/>
      <c r="C67" s="18"/>
      <c r="D67" s="18"/>
      <c r="E67" s="22"/>
      <c r="F67" s="142"/>
      <c r="G67" s="21"/>
      <c r="H67" s="182">
        <f>SUM(H43:H66)</f>
        <v>0</v>
      </c>
      <c r="I67" s="183">
        <f>SUM(I43:I66)</f>
        <v>0</v>
      </c>
      <c r="J67" s="184">
        <f>I67+H67</f>
        <v>0</v>
      </c>
      <c r="K67" s="208"/>
    </row>
    <row r="68" spans="1:11">
      <c r="B68" s="54"/>
      <c r="C68" s="18"/>
      <c r="D68" s="18"/>
      <c r="E68" s="22"/>
      <c r="F68" s="137"/>
      <c r="G68" s="138"/>
      <c r="H68" s="23"/>
      <c r="I68" s="24"/>
      <c r="J68" s="25"/>
      <c r="K68" s="208"/>
    </row>
    <row r="69" spans="1:11">
      <c r="B69" s="191" t="s">
        <v>280</v>
      </c>
      <c r="C69" s="58" t="s">
        <v>108</v>
      </c>
      <c r="D69" s="59"/>
      <c r="E69" s="60"/>
      <c r="F69" s="61"/>
      <c r="G69" s="62"/>
      <c r="H69" s="63"/>
      <c r="I69" s="64"/>
      <c r="J69" s="65"/>
      <c r="K69" s="208"/>
    </row>
    <row r="70" spans="1:11">
      <c r="A70" s="146"/>
      <c r="B70" s="306" t="s">
        <v>281</v>
      </c>
      <c r="C70" s="143" t="s">
        <v>383</v>
      </c>
      <c r="D70" s="139">
        <v>2400</v>
      </c>
      <c r="E70" s="141" t="s">
        <v>0</v>
      </c>
      <c r="F70" s="353"/>
      <c r="G70" s="354"/>
      <c r="H70" s="152">
        <f t="shared" ref="H70:H74" si="22">D70*F70</f>
        <v>0</v>
      </c>
      <c r="I70" s="153">
        <f t="shared" ref="I70:I74" si="23">D70*G70</f>
        <v>0</v>
      </c>
      <c r="J70" s="154">
        <f t="shared" ref="J70:J75" si="24">H70+I70</f>
        <v>0</v>
      </c>
      <c r="K70" s="208"/>
    </row>
    <row r="71" spans="1:11">
      <c r="A71" s="146"/>
      <c r="B71" s="306" t="s">
        <v>282</v>
      </c>
      <c r="C71" s="143" t="s">
        <v>385</v>
      </c>
      <c r="D71" s="139">
        <v>50</v>
      </c>
      <c r="E71" s="141" t="s">
        <v>0</v>
      </c>
      <c r="F71" s="353"/>
      <c r="G71" s="354"/>
      <c r="H71" s="152">
        <f t="shared" si="22"/>
        <v>0</v>
      </c>
      <c r="I71" s="153">
        <f t="shared" si="23"/>
        <v>0</v>
      </c>
      <c r="J71" s="154">
        <f t="shared" si="24"/>
        <v>0</v>
      </c>
      <c r="K71" s="208"/>
    </row>
    <row r="72" spans="1:11">
      <c r="B72" s="306" t="s">
        <v>283</v>
      </c>
      <c r="C72" s="143" t="s">
        <v>62</v>
      </c>
      <c r="D72" s="139">
        <v>50</v>
      </c>
      <c r="E72" s="141" t="s">
        <v>0</v>
      </c>
      <c r="F72" s="361"/>
      <c r="G72" s="354"/>
      <c r="H72" s="152">
        <f t="shared" si="22"/>
        <v>0</v>
      </c>
      <c r="I72" s="153">
        <f t="shared" si="23"/>
        <v>0</v>
      </c>
      <c r="J72" s="154">
        <f t="shared" si="24"/>
        <v>0</v>
      </c>
      <c r="K72" s="208"/>
    </row>
    <row r="73" spans="1:11">
      <c r="B73" s="306" t="s">
        <v>284</v>
      </c>
      <c r="C73" s="143" t="s">
        <v>38</v>
      </c>
      <c r="D73" s="139">
        <v>50</v>
      </c>
      <c r="E73" s="141" t="s">
        <v>0</v>
      </c>
      <c r="F73" s="361"/>
      <c r="G73" s="354"/>
      <c r="H73" s="152">
        <f t="shared" si="22"/>
        <v>0</v>
      </c>
      <c r="I73" s="153">
        <f t="shared" si="23"/>
        <v>0</v>
      </c>
      <c r="J73" s="154">
        <f t="shared" si="24"/>
        <v>0</v>
      </c>
      <c r="K73" s="208"/>
    </row>
    <row r="74" spans="1:11">
      <c r="B74" s="306" t="s">
        <v>285</v>
      </c>
      <c r="C74" s="143" t="s">
        <v>22</v>
      </c>
      <c r="D74" s="139">
        <f>D70+D71</f>
        <v>2450</v>
      </c>
      <c r="E74" s="141" t="s">
        <v>0</v>
      </c>
      <c r="F74" s="353"/>
      <c r="G74" s="354"/>
      <c r="H74" s="152">
        <f t="shared" si="22"/>
        <v>0</v>
      </c>
      <c r="I74" s="153">
        <f t="shared" si="23"/>
        <v>0</v>
      </c>
      <c r="J74" s="154">
        <f t="shared" si="24"/>
        <v>0</v>
      </c>
      <c r="K74" s="208"/>
    </row>
    <row r="75" spans="1:11">
      <c r="B75" s="306" t="s">
        <v>286</v>
      </c>
      <c r="C75" s="143" t="s">
        <v>41</v>
      </c>
      <c r="D75" s="139">
        <v>1</v>
      </c>
      <c r="E75" s="141" t="s">
        <v>2</v>
      </c>
      <c r="F75" s="145"/>
      <c r="G75" s="203"/>
      <c r="H75" s="198">
        <f>SUM(H70:H73)*0.05</f>
        <v>0</v>
      </c>
      <c r="I75" s="153"/>
      <c r="J75" s="154">
        <f t="shared" si="24"/>
        <v>0</v>
      </c>
      <c r="K75" s="208"/>
    </row>
    <row r="76" spans="1:11">
      <c r="B76" s="54"/>
      <c r="C76" s="139"/>
      <c r="D76" s="139"/>
      <c r="E76" s="22"/>
      <c r="F76" s="137"/>
      <c r="G76" s="138"/>
      <c r="H76" s="182">
        <f>SUM(H70:H75)</f>
        <v>0</v>
      </c>
      <c r="I76" s="183">
        <f>SUM(I70:I75)</f>
        <v>0</v>
      </c>
      <c r="J76" s="184">
        <f>H76+I76</f>
        <v>0</v>
      </c>
      <c r="K76" s="208"/>
    </row>
    <row r="77" spans="1:11">
      <c r="B77" s="54"/>
      <c r="C77" s="18"/>
      <c r="D77" s="18"/>
      <c r="E77" s="22"/>
      <c r="F77" s="137"/>
      <c r="G77" s="138"/>
      <c r="H77" s="23"/>
      <c r="I77" s="56"/>
      <c r="J77" s="57"/>
      <c r="K77" s="208"/>
    </row>
    <row r="78" spans="1:11">
      <c r="B78" s="190" t="s">
        <v>287</v>
      </c>
      <c r="C78" s="66" t="s">
        <v>107</v>
      </c>
      <c r="D78" s="67"/>
      <c r="E78" s="68"/>
      <c r="F78" s="69"/>
      <c r="G78" s="70"/>
      <c r="H78" s="71"/>
      <c r="I78" s="72"/>
      <c r="J78" s="73"/>
      <c r="K78" s="208"/>
    </row>
    <row r="79" spans="1:11" ht="57.6">
      <c r="A79" s="146"/>
      <c r="B79" s="306" t="s">
        <v>288</v>
      </c>
      <c r="C79" s="143" t="s">
        <v>388</v>
      </c>
      <c r="D79" s="139">
        <v>80</v>
      </c>
      <c r="E79" s="141" t="s">
        <v>0</v>
      </c>
      <c r="F79" s="353"/>
      <c r="G79" s="354"/>
      <c r="H79" s="140">
        <f t="shared" ref="H79:H90" si="25">D79*F79</f>
        <v>0</v>
      </c>
      <c r="I79" s="147">
        <f t="shared" ref="I79:I90" si="26">D79*G79</f>
        <v>0</v>
      </c>
      <c r="J79" s="148">
        <f t="shared" ref="J79:J91" si="27">H79+I79</f>
        <v>0</v>
      </c>
      <c r="K79" s="208"/>
    </row>
    <row r="80" spans="1:11" ht="28.8">
      <c r="A80" s="122"/>
      <c r="B80" s="306" t="s">
        <v>289</v>
      </c>
      <c r="C80" s="143" t="s">
        <v>389</v>
      </c>
      <c r="D80" s="139">
        <v>100</v>
      </c>
      <c r="E80" s="141" t="s">
        <v>0</v>
      </c>
      <c r="F80" s="353"/>
      <c r="G80" s="354"/>
      <c r="H80" s="140">
        <f t="shared" si="25"/>
        <v>0</v>
      </c>
      <c r="I80" s="147">
        <f t="shared" si="26"/>
        <v>0</v>
      </c>
      <c r="J80" s="148">
        <f t="shared" si="27"/>
        <v>0</v>
      </c>
      <c r="K80" s="208"/>
    </row>
    <row r="81" spans="1:11" ht="28.8">
      <c r="A81" s="122"/>
      <c r="B81" s="306" t="s">
        <v>290</v>
      </c>
      <c r="C81" s="143" t="s">
        <v>390</v>
      </c>
      <c r="D81" s="139">
        <v>100</v>
      </c>
      <c r="E81" s="141" t="s">
        <v>1</v>
      </c>
      <c r="F81" s="353"/>
      <c r="G81" s="354"/>
      <c r="H81" s="140">
        <f t="shared" si="25"/>
        <v>0</v>
      </c>
      <c r="I81" s="147">
        <f t="shared" si="26"/>
        <v>0</v>
      </c>
      <c r="J81" s="148">
        <f t="shared" si="27"/>
        <v>0</v>
      </c>
      <c r="K81" s="208"/>
    </row>
    <row r="82" spans="1:11" ht="43.2">
      <c r="A82" s="122"/>
      <c r="B82" s="306" t="s">
        <v>291</v>
      </c>
      <c r="C82" s="143" t="s">
        <v>450</v>
      </c>
      <c r="D82" s="139">
        <v>25</v>
      </c>
      <c r="E82" s="141" t="s">
        <v>0</v>
      </c>
      <c r="F82" s="353"/>
      <c r="G82" s="354"/>
      <c r="H82" s="140">
        <f t="shared" si="25"/>
        <v>0</v>
      </c>
      <c r="I82" s="147">
        <f t="shared" si="26"/>
        <v>0</v>
      </c>
      <c r="J82" s="148">
        <f t="shared" si="27"/>
        <v>0</v>
      </c>
      <c r="K82" s="208"/>
    </row>
    <row r="83" spans="1:11" ht="28.8">
      <c r="A83" s="122"/>
      <c r="B83" s="306" t="s">
        <v>292</v>
      </c>
      <c r="C83" s="143" t="s">
        <v>392</v>
      </c>
      <c r="D83" s="139">
        <v>120</v>
      </c>
      <c r="E83" s="141" t="s">
        <v>1</v>
      </c>
      <c r="F83" s="353"/>
      <c r="G83" s="354"/>
      <c r="H83" s="140">
        <f t="shared" si="25"/>
        <v>0</v>
      </c>
      <c r="I83" s="147">
        <f t="shared" si="26"/>
        <v>0</v>
      </c>
      <c r="J83" s="148">
        <f t="shared" si="27"/>
        <v>0</v>
      </c>
      <c r="K83" s="208"/>
    </row>
    <row r="84" spans="1:11" ht="28.8">
      <c r="A84" s="122"/>
      <c r="B84" s="306" t="s">
        <v>293</v>
      </c>
      <c r="C84" s="143" t="s">
        <v>451</v>
      </c>
      <c r="D84" s="139">
        <v>5500</v>
      </c>
      <c r="E84" s="141" t="s">
        <v>1</v>
      </c>
      <c r="F84" s="353"/>
      <c r="G84" s="354"/>
      <c r="H84" s="140">
        <f t="shared" ref="H84" si="28">D84*F84</f>
        <v>0</v>
      </c>
      <c r="I84" s="147">
        <f t="shared" ref="I84" si="29">D84*G84</f>
        <v>0</v>
      </c>
      <c r="J84" s="148">
        <f t="shared" ref="J84" si="30">H84+I84</f>
        <v>0</v>
      </c>
      <c r="K84" s="208"/>
    </row>
    <row r="85" spans="1:11">
      <c r="A85" s="122"/>
      <c r="B85" s="306" t="s">
        <v>294</v>
      </c>
      <c r="C85" s="143" t="s">
        <v>65</v>
      </c>
      <c r="D85" s="181">
        <f>SUM(D79:D80,D82:D82)+(D84*0.3)</f>
        <v>1855</v>
      </c>
      <c r="E85" s="197" t="s">
        <v>0</v>
      </c>
      <c r="F85" s="353"/>
      <c r="G85" s="354"/>
      <c r="H85" s="140">
        <f t="shared" si="25"/>
        <v>0</v>
      </c>
      <c r="I85" s="147">
        <f t="shared" si="26"/>
        <v>0</v>
      </c>
      <c r="J85" s="148">
        <f t="shared" si="27"/>
        <v>0</v>
      </c>
      <c r="K85" s="208"/>
    </row>
    <row r="86" spans="1:11">
      <c r="A86" s="122"/>
      <c r="B86" s="306" t="s">
        <v>295</v>
      </c>
      <c r="C86" s="143" t="s">
        <v>90</v>
      </c>
      <c r="D86" s="139">
        <v>1</v>
      </c>
      <c r="E86" s="141" t="s">
        <v>2</v>
      </c>
      <c r="F86" s="362"/>
      <c r="G86" s="354"/>
      <c r="H86" s="140">
        <f t="shared" si="25"/>
        <v>0</v>
      </c>
      <c r="I86" s="147">
        <f t="shared" si="26"/>
        <v>0</v>
      </c>
      <c r="J86" s="148">
        <f t="shared" si="27"/>
        <v>0</v>
      </c>
      <c r="K86" s="208"/>
    </row>
    <row r="87" spans="1:11">
      <c r="B87" s="306" t="s">
        <v>296</v>
      </c>
      <c r="C87" s="143" t="s">
        <v>42</v>
      </c>
      <c r="D87" s="139">
        <v>1</v>
      </c>
      <c r="E87" s="141" t="s">
        <v>2</v>
      </c>
      <c r="F87" s="362"/>
      <c r="G87" s="354"/>
      <c r="H87" s="140">
        <f t="shared" si="25"/>
        <v>0</v>
      </c>
      <c r="I87" s="147">
        <f t="shared" si="26"/>
        <v>0</v>
      </c>
      <c r="J87" s="148">
        <f t="shared" si="27"/>
        <v>0</v>
      </c>
      <c r="K87" s="208"/>
    </row>
    <row r="88" spans="1:11">
      <c r="B88" s="306" t="s">
        <v>297</v>
      </c>
      <c r="C88" s="143" t="s">
        <v>43</v>
      </c>
      <c r="D88" s="134">
        <v>1</v>
      </c>
      <c r="E88" s="135" t="s">
        <v>2</v>
      </c>
      <c r="F88" s="142"/>
      <c r="G88" s="21"/>
      <c r="H88" s="180">
        <f>SUM(H79:H85)*0.015</f>
        <v>0</v>
      </c>
      <c r="I88" s="147"/>
      <c r="J88" s="148">
        <f t="shared" si="27"/>
        <v>0</v>
      </c>
      <c r="K88" s="208"/>
    </row>
    <row r="89" spans="1:11">
      <c r="B89" s="306" t="s">
        <v>298</v>
      </c>
      <c r="C89" s="143" t="s">
        <v>23</v>
      </c>
      <c r="D89" s="139">
        <v>1</v>
      </c>
      <c r="E89" s="141" t="s">
        <v>2</v>
      </c>
      <c r="F89" s="362"/>
      <c r="G89" s="354"/>
      <c r="H89" s="140">
        <f t="shared" si="25"/>
        <v>0</v>
      </c>
      <c r="I89" s="147">
        <f t="shared" si="26"/>
        <v>0</v>
      </c>
      <c r="J89" s="148">
        <f t="shared" si="27"/>
        <v>0</v>
      </c>
      <c r="K89" s="208"/>
    </row>
    <row r="90" spans="1:11">
      <c r="B90" s="306" t="s">
        <v>299</v>
      </c>
      <c r="C90" s="143" t="s">
        <v>30</v>
      </c>
      <c r="D90" s="181">
        <f>D85</f>
        <v>1855</v>
      </c>
      <c r="E90" s="197" t="s">
        <v>0</v>
      </c>
      <c r="F90" s="362"/>
      <c r="G90" s="354"/>
      <c r="H90" s="140">
        <f t="shared" si="25"/>
        <v>0</v>
      </c>
      <c r="I90" s="147">
        <f t="shared" si="26"/>
        <v>0</v>
      </c>
      <c r="J90" s="148">
        <f t="shared" si="27"/>
        <v>0</v>
      </c>
      <c r="K90" s="208"/>
    </row>
    <row r="91" spans="1:11">
      <c r="B91" s="306" t="s">
        <v>300</v>
      </c>
      <c r="C91" s="143" t="s">
        <v>44</v>
      </c>
      <c r="D91" s="139">
        <v>1</v>
      </c>
      <c r="E91" s="141" t="s">
        <v>2</v>
      </c>
      <c r="F91" s="145"/>
      <c r="G91" s="21"/>
      <c r="H91" s="180">
        <f>SUM(H79:H90)*0.03</f>
        <v>0</v>
      </c>
      <c r="I91" s="196">
        <f>SUM(I79:I90)*0.03</f>
        <v>0</v>
      </c>
      <c r="J91" s="148">
        <f t="shared" si="27"/>
        <v>0</v>
      </c>
      <c r="K91" s="208"/>
    </row>
    <row r="92" spans="1:11">
      <c r="B92" s="54"/>
      <c r="C92" s="18"/>
      <c r="D92" s="18"/>
      <c r="E92" s="22"/>
      <c r="F92" s="142"/>
      <c r="G92" s="21"/>
      <c r="H92" s="182">
        <f>SUM(H79:H91)</f>
        <v>0</v>
      </c>
      <c r="I92" s="183">
        <f>SUM(I79:I91)</f>
        <v>0</v>
      </c>
      <c r="J92" s="184">
        <f>H92+I92</f>
        <v>0</v>
      </c>
      <c r="K92" s="208"/>
    </row>
    <row r="93" spans="1:11">
      <c r="B93" s="54"/>
      <c r="C93" s="18"/>
      <c r="D93" s="18"/>
      <c r="E93" s="22"/>
      <c r="F93" s="142"/>
      <c r="G93" s="21"/>
      <c r="H93" s="40"/>
      <c r="I93" s="41"/>
      <c r="J93" s="42"/>
      <c r="K93" s="208"/>
    </row>
    <row r="94" spans="1:11">
      <c r="B94" s="164" t="s">
        <v>301</v>
      </c>
      <c r="C94" s="167" t="s">
        <v>106</v>
      </c>
      <c r="D94" s="168"/>
      <c r="E94" s="165"/>
      <c r="F94" s="169"/>
      <c r="G94" s="166"/>
      <c r="H94" s="170"/>
      <c r="I94" s="171"/>
      <c r="J94" s="172"/>
      <c r="K94" s="208"/>
    </row>
    <row r="95" spans="1:11">
      <c r="B95" s="308" t="s">
        <v>302</v>
      </c>
      <c r="C95" s="195" t="s">
        <v>24</v>
      </c>
      <c r="D95" s="181">
        <f>D74</f>
        <v>2450</v>
      </c>
      <c r="E95" s="197" t="s">
        <v>0</v>
      </c>
      <c r="F95" s="362"/>
      <c r="G95" s="363"/>
      <c r="H95" s="140">
        <f t="shared" ref="H95:H98" si="31">D95*F95</f>
        <v>0</v>
      </c>
      <c r="I95" s="147">
        <f t="shared" ref="I95:I98" si="32">D95*G95</f>
        <v>0</v>
      </c>
      <c r="J95" s="148">
        <f t="shared" ref="J95:J98" si="33">H95+I95</f>
        <v>0</v>
      </c>
      <c r="K95" s="208"/>
    </row>
    <row r="96" spans="1:11">
      <c r="B96" s="308" t="s">
        <v>303</v>
      </c>
      <c r="C96" s="195" t="s">
        <v>66</v>
      </c>
      <c r="D96" s="18">
        <v>1</v>
      </c>
      <c r="E96" s="22" t="s">
        <v>2</v>
      </c>
      <c r="F96" s="362"/>
      <c r="G96" s="354"/>
      <c r="H96" s="140">
        <f t="shared" si="31"/>
        <v>0</v>
      </c>
      <c r="I96" s="147">
        <f t="shared" si="32"/>
        <v>0</v>
      </c>
      <c r="J96" s="148">
        <f t="shared" si="33"/>
        <v>0</v>
      </c>
      <c r="K96" s="208"/>
    </row>
    <row r="97" spans="1:11">
      <c r="B97" s="308" t="s">
        <v>304</v>
      </c>
      <c r="C97" s="18" t="s">
        <v>67</v>
      </c>
      <c r="D97" s="18">
        <v>1</v>
      </c>
      <c r="E97" s="22" t="s">
        <v>2</v>
      </c>
      <c r="F97" s="362"/>
      <c r="G97" s="354"/>
      <c r="H97" s="140">
        <f t="shared" si="31"/>
        <v>0</v>
      </c>
      <c r="I97" s="147">
        <f t="shared" si="32"/>
        <v>0</v>
      </c>
      <c r="J97" s="148">
        <f t="shared" si="33"/>
        <v>0</v>
      </c>
      <c r="K97" s="208"/>
    </row>
    <row r="98" spans="1:11">
      <c r="B98" s="308" t="s">
        <v>305</v>
      </c>
      <c r="C98" s="18" t="s">
        <v>68</v>
      </c>
      <c r="D98" s="18">
        <v>1</v>
      </c>
      <c r="E98" s="22" t="s">
        <v>2</v>
      </c>
      <c r="F98" s="362"/>
      <c r="G98" s="354"/>
      <c r="H98" s="140">
        <f t="shared" si="31"/>
        <v>0</v>
      </c>
      <c r="I98" s="147">
        <f t="shared" si="32"/>
        <v>0</v>
      </c>
      <c r="J98" s="148">
        <f t="shared" si="33"/>
        <v>0</v>
      </c>
      <c r="K98" s="208"/>
    </row>
    <row r="99" spans="1:11">
      <c r="B99" s="54"/>
      <c r="C99" s="18"/>
      <c r="D99" s="18"/>
      <c r="E99" s="22"/>
      <c r="F99" s="142"/>
      <c r="G99" s="21"/>
      <c r="H99" s="182">
        <f>SUM(H95:H98)</f>
        <v>0</v>
      </c>
      <c r="I99" s="183">
        <f>SUM(I95:I98)</f>
        <v>0</v>
      </c>
      <c r="J99" s="184">
        <f>SUM(H99:I99)</f>
        <v>0</v>
      </c>
      <c r="K99" s="208"/>
    </row>
    <row r="100" spans="1:11">
      <c r="B100" s="54"/>
      <c r="C100" s="18"/>
      <c r="D100" s="18"/>
      <c r="E100" s="22"/>
      <c r="F100" s="137"/>
      <c r="G100" s="138"/>
      <c r="H100" s="40"/>
      <c r="I100" s="41"/>
      <c r="J100" s="42"/>
      <c r="K100" s="208"/>
    </row>
    <row r="101" spans="1:11">
      <c r="B101" s="189" t="s">
        <v>306</v>
      </c>
      <c r="C101" s="199" t="s">
        <v>69</v>
      </c>
      <c r="D101" s="173"/>
      <c r="E101" s="174"/>
      <c r="F101" s="175"/>
      <c r="G101" s="176"/>
      <c r="H101" s="177"/>
      <c r="I101" s="178"/>
      <c r="J101" s="179"/>
      <c r="K101" s="208"/>
    </row>
    <row r="102" spans="1:11">
      <c r="B102" s="54"/>
      <c r="C102" s="18"/>
      <c r="D102" s="18"/>
      <c r="E102" s="22"/>
      <c r="F102" s="137"/>
      <c r="G102" s="138"/>
      <c r="H102" s="40"/>
      <c r="I102" s="41"/>
      <c r="J102" s="42"/>
      <c r="K102" s="208"/>
    </row>
    <row r="103" spans="1:11">
      <c r="B103" s="200" t="s">
        <v>307</v>
      </c>
      <c r="C103" s="74" t="s">
        <v>105</v>
      </c>
      <c r="D103" s="75"/>
      <c r="E103" s="76"/>
      <c r="F103" s="77"/>
      <c r="G103" s="78"/>
      <c r="H103" s="79"/>
      <c r="I103" s="80"/>
      <c r="J103" s="81"/>
      <c r="K103" s="208"/>
    </row>
    <row r="104" spans="1:11" s="132" customFormat="1">
      <c r="A104" s="133"/>
      <c r="B104" s="306" t="s">
        <v>308</v>
      </c>
      <c r="C104" s="143" t="s">
        <v>100</v>
      </c>
      <c r="D104" s="139">
        <v>1</v>
      </c>
      <c r="E104" s="141" t="s">
        <v>1</v>
      </c>
      <c r="F104" s="362"/>
      <c r="G104" s="363"/>
      <c r="H104" s="140">
        <f>D104*F104</f>
        <v>0</v>
      </c>
      <c r="I104" s="147">
        <f>D104*G104</f>
        <v>0</v>
      </c>
      <c r="J104" s="148">
        <f>H104+I104</f>
        <v>0</v>
      </c>
      <c r="K104" s="209"/>
    </row>
    <row r="105" spans="1:11" s="132" customFormat="1">
      <c r="A105" s="133"/>
      <c r="B105" s="306" t="s">
        <v>309</v>
      </c>
      <c r="C105" s="143" t="s">
        <v>83</v>
      </c>
      <c r="D105" s="139">
        <v>6</v>
      </c>
      <c r="E105" s="141" t="s">
        <v>72</v>
      </c>
      <c r="F105" s="362"/>
      <c r="G105" s="363"/>
      <c r="H105" s="140">
        <f t="shared" ref="H105:H129" si="34">D105*F105</f>
        <v>0</v>
      </c>
      <c r="I105" s="147">
        <f t="shared" ref="I105:I129" si="35">D105*G105</f>
        <v>0</v>
      </c>
      <c r="J105" s="148">
        <f t="shared" ref="J105:J129" si="36">H105+I105</f>
        <v>0</v>
      </c>
      <c r="K105" s="209"/>
    </row>
    <row r="106" spans="1:11" s="132" customFormat="1">
      <c r="A106" s="133"/>
      <c r="B106" s="306" t="s">
        <v>310</v>
      </c>
      <c r="C106" s="143" t="s">
        <v>32</v>
      </c>
      <c r="D106" s="139">
        <v>20</v>
      </c>
      <c r="E106" s="141" t="s">
        <v>27</v>
      </c>
      <c r="F106" s="362"/>
      <c r="G106" s="363"/>
      <c r="H106" s="140">
        <f t="shared" si="34"/>
        <v>0</v>
      </c>
      <c r="I106" s="147">
        <f t="shared" si="35"/>
        <v>0</v>
      </c>
      <c r="J106" s="148">
        <f t="shared" si="36"/>
        <v>0</v>
      </c>
      <c r="K106" s="209"/>
    </row>
    <row r="107" spans="1:11" s="132" customFormat="1" ht="28.8">
      <c r="A107" s="133"/>
      <c r="B107" s="306" t="s">
        <v>311</v>
      </c>
      <c r="C107" s="143" t="s">
        <v>81</v>
      </c>
      <c r="D107" s="139">
        <v>6</v>
      </c>
      <c r="E107" s="141" t="s">
        <v>72</v>
      </c>
      <c r="F107" s="362"/>
      <c r="G107" s="363"/>
      <c r="H107" s="140">
        <f t="shared" si="34"/>
        <v>0</v>
      </c>
      <c r="I107" s="147">
        <f t="shared" si="35"/>
        <v>0</v>
      </c>
      <c r="J107" s="148">
        <f t="shared" si="36"/>
        <v>0</v>
      </c>
      <c r="K107" s="209"/>
    </row>
    <row r="108" spans="1:11" s="132" customFormat="1">
      <c r="A108" s="133"/>
      <c r="B108" s="306" t="s">
        <v>312</v>
      </c>
      <c r="C108" s="143" t="s">
        <v>92</v>
      </c>
      <c r="D108" s="139">
        <v>40</v>
      </c>
      <c r="E108" s="141" t="s">
        <v>27</v>
      </c>
      <c r="F108" s="362"/>
      <c r="G108" s="356"/>
      <c r="H108" s="140">
        <f t="shared" si="34"/>
        <v>0</v>
      </c>
      <c r="I108" s="147">
        <f t="shared" si="35"/>
        <v>0</v>
      </c>
      <c r="J108" s="188">
        <f t="shared" si="36"/>
        <v>0</v>
      </c>
      <c r="K108" s="209"/>
    </row>
    <row r="109" spans="1:11" s="132" customFormat="1" ht="28.95" customHeight="1">
      <c r="A109" s="133"/>
      <c r="B109" s="306" t="s">
        <v>313</v>
      </c>
      <c r="C109" s="143" t="s">
        <v>101</v>
      </c>
      <c r="D109" s="139">
        <v>8</v>
      </c>
      <c r="E109" s="141" t="s">
        <v>27</v>
      </c>
      <c r="F109" s="362"/>
      <c r="G109" s="356"/>
      <c r="H109" s="140">
        <f t="shared" si="34"/>
        <v>0</v>
      </c>
      <c r="I109" s="147">
        <f t="shared" si="35"/>
        <v>0</v>
      </c>
      <c r="J109" s="148">
        <f t="shared" si="36"/>
        <v>0</v>
      </c>
      <c r="K109" s="209"/>
    </row>
    <row r="110" spans="1:11">
      <c r="B110" s="306" t="s">
        <v>314</v>
      </c>
      <c r="C110" s="143" t="s">
        <v>102</v>
      </c>
      <c r="D110" s="139">
        <v>16</v>
      </c>
      <c r="E110" s="141" t="s">
        <v>27</v>
      </c>
      <c r="F110" s="362"/>
      <c r="G110" s="363"/>
      <c r="H110" s="140">
        <f t="shared" si="34"/>
        <v>0</v>
      </c>
      <c r="I110" s="147">
        <f t="shared" si="35"/>
        <v>0</v>
      </c>
      <c r="J110" s="148">
        <f t="shared" si="36"/>
        <v>0</v>
      </c>
      <c r="K110" s="208"/>
    </row>
    <row r="111" spans="1:11">
      <c r="B111" s="306" t="s">
        <v>315</v>
      </c>
      <c r="C111" s="143" t="s">
        <v>48</v>
      </c>
      <c r="D111" s="134">
        <v>32</v>
      </c>
      <c r="E111" s="141" t="s">
        <v>27</v>
      </c>
      <c r="F111" s="362"/>
      <c r="G111" s="356"/>
      <c r="H111" s="140">
        <f t="shared" si="34"/>
        <v>0</v>
      </c>
      <c r="I111" s="147">
        <f t="shared" si="35"/>
        <v>0</v>
      </c>
      <c r="J111" s="148">
        <f t="shared" si="36"/>
        <v>0</v>
      </c>
      <c r="K111" s="208"/>
    </row>
    <row r="112" spans="1:11">
      <c r="B112" s="306" t="s">
        <v>316</v>
      </c>
      <c r="C112" s="143" t="s">
        <v>33</v>
      </c>
      <c r="D112" s="134">
        <v>160</v>
      </c>
      <c r="E112" s="141" t="s">
        <v>27</v>
      </c>
      <c r="F112" s="362"/>
      <c r="G112" s="363"/>
      <c r="H112" s="140">
        <f t="shared" si="34"/>
        <v>0</v>
      </c>
      <c r="I112" s="147">
        <f t="shared" si="35"/>
        <v>0</v>
      </c>
      <c r="J112" s="148">
        <f t="shared" si="36"/>
        <v>0</v>
      </c>
      <c r="K112" s="208"/>
    </row>
    <row r="113" spans="2:11">
      <c r="B113" s="306" t="s">
        <v>317</v>
      </c>
      <c r="C113" s="143" t="s">
        <v>28</v>
      </c>
      <c r="D113" s="134">
        <v>64</v>
      </c>
      <c r="E113" s="141" t="s">
        <v>27</v>
      </c>
      <c r="F113" s="362"/>
      <c r="G113" s="363"/>
      <c r="H113" s="140">
        <f t="shared" si="34"/>
        <v>0</v>
      </c>
      <c r="I113" s="147">
        <f t="shared" si="35"/>
        <v>0</v>
      </c>
      <c r="J113" s="148">
        <f t="shared" si="36"/>
        <v>0</v>
      </c>
      <c r="K113" s="208"/>
    </row>
    <row r="114" spans="2:11">
      <c r="B114" s="306" t="s">
        <v>318</v>
      </c>
      <c r="C114" s="143" t="s">
        <v>46</v>
      </c>
      <c r="D114" s="134">
        <v>32</v>
      </c>
      <c r="E114" s="141" t="s">
        <v>27</v>
      </c>
      <c r="F114" s="362"/>
      <c r="G114" s="363"/>
      <c r="H114" s="140">
        <f t="shared" si="34"/>
        <v>0</v>
      </c>
      <c r="I114" s="147">
        <f t="shared" si="35"/>
        <v>0</v>
      </c>
      <c r="J114" s="148">
        <f t="shared" si="36"/>
        <v>0</v>
      </c>
      <c r="K114" s="208"/>
    </row>
    <row r="115" spans="2:11">
      <c r="B115" s="306" t="s">
        <v>319</v>
      </c>
      <c r="C115" s="143" t="s">
        <v>47</v>
      </c>
      <c r="D115" s="134">
        <v>32</v>
      </c>
      <c r="E115" s="141" t="s">
        <v>27</v>
      </c>
      <c r="F115" s="362"/>
      <c r="G115" s="363"/>
      <c r="H115" s="140">
        <f t="shared" si="34"/>
        <v>0</v>
      </c>
      <c r="I115" s="147">
        <f t="shared" si="35"/>
        <v>0</v>
      </c>
      <c r="J115" s="148">
        <f t="shared" si="36"/>
        <v>0</v>
      </c>
      <c r="K115" s="208"/>
    </row>
    <row r="116" spans="2:11">
      <c r="B116" s="306" t="s">
        <v>320</v>
      </c>
      <c r="C116" s="143" t="s">
        <v>75</v>
      </c>
      <c r="D116" s="134">
        <v>16</v>
      </c>
      <c r="E116" s="141" t="s">
        <v>27</v>
      </c>
      <c r="F116" s="362"/>
      <c r="G116" s="363"/>
      <c r="H116" s="140">
        <f t="shared" si="34"/>
        <v>0</v>
      </c>
      <c r="I116" s="147">
        <f t="shared" si="35"/>
        <v>0</v>
      </c>
      <c r="J116" s="148">
        <f t="shared" si="36"/>
        <v>0</v>
      </c>
      <c r="K116" s="208"/>
    </row>
    <row r="117" spans="2:11">
      <c r="B117" s="306" t="s">
        <v>321</v>
      </c>
      <c r="C117" s="143" t="s">
        <v>76</v>
      </c>
      <c r="D117" s="134">
        <v>16</v>
      </c>
      <c r="E117" s="141" t="s">
        <v>27</v>
      </c>
      <c r="F117" s="362"/>
      <c r="G117" s="363"/>
      <c r="H117" s="140">
        <f t="shared" si="34"/>
        <v>0</v>
      </c>
      <c r="I117" s="147">
        <f t="shared" si="35"/>
        <v>0</v>
      </c>
      <c r="J117" s="148">
        <f t="shared" si="36"/>
        <v>0</v>
      </c>
      <c r="K117" s="208"/>
    </row>
    <row r="118" spans="2:11">
      <c r="B118" s="306" t="s">
        <v>322</v>
      </c>
      <c r="C118" s="143" t="s">
        <v>25</v>
      </c>
      <c r="D118" s="139">
        <v>32</v>
      </c>
      <c r="E118" s="141" t="s">
        <v>27</v>
      </c>
      <c r="F118" s="362"/>
      <c r="G118" s="363"/>
      <c r="H118" s="140">
        <f t="shared" si="34"/>
        <v>0</v>
      </c>
      <c r="I118" s="147">
        <f t="shared" si="35"/>
        <v>0</v>
      </c>
      <c r="J118" s="148">
        <f t="shared" si="36"/>
        <v>0</v>
      </c>
      <c r="K118" s="208"/>
    </row>
    <row r="119" spans="2:11">
      <c r="B119" s="306" t="s">
        <v>323</v>
      </c>
      <c r="C119" s="143" t="s">
        <v>103</v>
      </c>
      <c r="D119" s="139">
        <v>32</v>
      </c>
      <c r="E119" s="141" t="s">
        <v>27</v>
      </c>
      <c r="F119" s="362"/>
      <c r="G119" s="363"/>
      <c r="H119" s="140">
        <f t="shared" ref="H119" si="37">D119*F119</f>
        <v>0</v>
      </c>
      <c r="I119" s="147">
        <f t="shared" ref="I119" si="38">D119*G119</f>
        <v>0</v>
      </c>
      <c r="J119" s="148">
        <f t="shared" ref="J119" si="39">H119+I119</f>
        <v>0</v>
      </c>
      <c r="K119" s="208"/>
    </row>
    <row r="120" spans="2:11">
      <c r="B120" s="306" t="s">
        <v>324</v>
      </c>
      <c r="C120" s="143" t="s">
        <v>36</v>
      </c>
      <c r="D120" s="139">
        <v>16</v>
      </c>
      <c r="E120" s="141" t="s">
        <v>27</v>
      </c>
      <c r="F120" s="362"/>
      <c r="G120" s="363"/>
      <c r="H120" s="140">
        <f t="shared" si="34"/>
        <v>0</v>
      </c>
      <c r="I120" s="147">
        <f t="shared" si="35"/>
        <v>0</v>
      </c>
      <c r="J120" s="148">
        <f t="shared" si="36"/>
        <v>0</v>
      </c>
      <c r="K120" s="208"/>
    </row>
    <row r="121" spans="2:11">
      <c r="B121" s="306" t="s">
        <v>325</v>
      </c>
      <c r="C121" s="143" t="s">
        <v>35</v>
      </c>
      <c r="D121" s="139">
        <v>16</v>
      </c>
      <c r="E121" s="141" t="s">
        <v>27</v>
      </c>
      <c r="F121" s="362"/>
      <c r="G121" s="363"/>
      <c r="H121" s="140">
        <f t="shared" si="34"/>
        <v>0</v>
      </c>
      <c r="I121" s="147">
        <f t="shared" si="35"/>
        <v>0</v>
      </c>
      <c r="J121" s="148">
        <f t="shared" si="36"/>
        <v>0</v>
      </c>
      <c r="K121" s="208"/>
    </row>
    <row r="122" spans="2:11">
      <c r="B122" s="306" t="s">
        <v>326</v>
      </c>
      <c r="C122" s="143" t="s">
        <v>77</v>
      </c>
      <c r="D122" s="139">
        <v>8</v>
      </c>
      <c r="E122" s="141" t="s">
        <v>27</v>
      </c>
      <c r="F122" s="362"/>
      <c r="G122" s="363"/>
      <c r="H122" s="140">
        <f t="shared" si="34"/>
        <v>0</v>
      </c>
      <c r="I122" s="147">
        <f t="shared" si="35"/>
        <v>0</v>
      </c>
      <c r="J122" s="148">
        <f t="shared" si="36"/>
        <v>0</v>
      </c>
      <c r="K122" s="208"/>
    </row>
    <row r="123" spans="2:11">
      <c r="B123" s="306" t="s">
        <v>327</v>
      </c>
      <c r="C123" s="143" t="s">
        <v>78</v>
      </c>
      <c r="D123" s="139">
        <v>1</v>
      </c>
      <c r="E123" s="141" t="s">
        <v>2</v>
      </c>
      <c r="F123" s="362"/>
      <c r="G123" s="363"/>
      <c r="H123" s="140">
        <f t="shared" si="34"/>
        <v>0</v>
      </c>
      <c r="I123" s="147">
        <f t="shared" si="35"/>
        <v>0</v>
      </c>
      <c r="J123" s="148">
        <f t="shared" si="36"/>
        <v>0</v>
      </c>
      <c r="K123" s="208"/>
    </row>
    <row r="124" spans="2:11" ht="28.8">
      <c r="B124" s="306" t="s">
        <v>328</v>
      </c>
      <c r="C124" s="143" t="s">
        <v>104</v>
      </c>
      <c r="D124" s="139">
        <v>40</v>
      </c>
      <c r="E124" s="141" t="s">
        <v>27</v>
      </c>
      <c r="F124" s="362"/>
      <c r="G124" s="356"/>
      <c r="H124" s="140">
        <f t="shared" si="34"/>
        <v>0</v>
      </c>
      <c r="I124" s="147">
        <f t="shared" si="35"/>
        <v>0</v>
      </c>
      <c r="J124" s="148">
        <f t="shared" si="36"/>
        <v>0</v>
      </c>
      <c r="K124" s="208"/>
    </row>
    <row r="125" spans="2:11">
      <c r="B125" s="306" t="s">
        <v>329</v>
      </c>
      <c r="C125" s="143" t="s">
        <v>34</v>
      </c>
      <c r="D125" s="139">
        <v>1</v>
      </c>
      <c r="E125" s="141" t="s">
        <v>2</v>
      </c>
      <c r="F125" s="362"/>
      <c r="G125" s="354"/>
      <c r="H125" s="140">
        <f t="shared" si="34"/>
        <v>0</v>
      </c>
      <c r="I125" s="147">
        <f t="shared" si="35"/>
        <v>0</v>
      </c>
      <c r="J125" s="148">
        <f t="shared" si="36"/>
        <v>0</v>
      </c>
      <c r="K125" s="208"/>
    </row>
    <row r="126" spans="2:11">
      <c r="B126" s="306" t="s">
        <v>330</v>
      </c>
      <c r="C126" s="143" t="s">
        <v>29</v>
      </c>
      <c r="D126" s="139">
        <v>16</v>
      </c>
      <c r="E126" s="141" t="s">
        <v>27</v>
      </c>
      <c r="F126" s="362"/>
      <c r="G126" s="363"/>
      <c r="H126" s="140">
        <f t="shared" si="34"/>
        <v>0</v>
      </c>
      <c r="I126" s="147">
        <f t="shared" si="35"/>
        <v>0</v>
      </c>
      <c r="J126" s="148">
        <f t="shared" si="36"/>
        <v>0</v>
      </c>
      <c r="K126" s="208"/>
    </row>
    <row r="127" spans="2:11">
      <c r="B127" s="306" t="s">
        <v>331</v>
      </c>
      <c r="C127" s="143" t="s">
        <v>26</v>
      </c>
      <c r="D127" s="139">
        <v>1</v>
      </c>
      <c r="E127" s="141" t="s">
        <v>2</v>
      </c>
      <c r="F127" s="362"/>
      <c r="G127" s="354"/>
      <c r="H127" s="140">
        <f t="shared" si="34"/>
        <v>0</v>
      </c>
      <c r="I127" s="147">
        <f t="shared" si="35"/>
        <v>0</v>
      </c>
      <c r="J127" s="148">
        <f t="shared" si="36"/>
        <v>0</v>
      </c>
      <c r="K127" s="208"/>
    </row>
    <row r="128" spans="2:11" ht="72">
      <c r="B128" s="306" t="s">
        <v>332</v>
      </c>
      <c r="C128" s="143" t="s">
        <v>31</v>
      </c>
      <c r="D128" s="139">
        <v>1</v>
      </c>
      <c r="E128" s="141" t="s">
        <v>2</v>
      </c>
      <c r="F128" s="362"/>
      <c r="G128" s="363"/>
      <c r="H128" s="140">
        <f t="shared" si="34"/>
        <v>0</v>
      </c>
      <c r="I128" s="147">
        <f t="shared" si="35"/>
        <v>0</v>
      </c>
      <c r="J128" s="148">
        <f t="shared" si="36"/>
        <v>0</v>
      </c>
      <c r="K128" s="208"/>
    </row>
    <row r="129" spans="2:11" ht="43.2">
      <c r="B129" s="306" t="s">
        <v>483</v>
      </c>
      <c r="C129" s="143" t="s">
        <v>80</v>
      </c>
      <c r="D129" s="139">
        <v>1</v>
      </c>
      <c r="E129" s="141" t="s">
        <v>2</v>
      </c>
      <c r="F129" s="362"/>
      <c r="G129" s="354"/>
      <c r="H129" s="140">
        <f t="shared" si="34"/>
        <v>0</v>
      </c>
      <c r="I129" s="147">
        <f t="shared" si="35"/>
        <v>0</v>
      </c>
      <c r="J129" s="148">
        <f t="shared" si="36"/>
        <v>0</v>
      </c>
      <c r="K129" s="208"/>
    </row>
    <row r="130" spans="2:11">
      <c r="B130" s="54"/>
      <c r="C130" s="18"/>
      <c r="D130" s="18"/>
      <c r="E130" s="22"/>
      <c r="F130" s="137"/>
      <c r="G130" s="138"/>
      <c r="H130" s="182">
        <f>SUM(H104:H129)</f>
        <v>0</v>
      </c>
      <c r="I130" s="186">
        <f>SUM(I104:I129)</f>
        <v>0</v>
      </c>
      <c r="J130" s="187">
        <f>H130+I130</f>
        <v>0</v>
      </c>
      <c r="K130" s="208"/>
    </row>
    <row r="131" spans="2:11">
      <c r="B131" s="82"/>
      <c r="C131" s="83"/>
      <c r="D131" s="83"/>
      <c r="E131" s="84"/>
      <c r="F131" s="85"/>
      <c r="G131" s="86"/>
      <c r="H131" s="87"/>
      <c r="I131" s="88"/>
      <c r="J131" s="89"/>
      <c r="K131" s="208"/>
    </row>
    <row r="132" spans="2:11" ht="15" thickBot="1">
      <c r="B132" s="350"/>
      <c r="C132" s="351"/>
      <c r="D132" s="351"/>
      <c r="E132" s="351"/>
      <c r="F132" s="44"/>
      <c r="G132" s="45"/>
      <c r="H132" s="46"/>
      <c r="I132" s="47"/>
      <c r="J132" s="48"/>
      <c r="K132" s="208"/>
    </row>
    <row r="133" spans="2:11" ht="15" thickBot="1">
      <c r="B133" s="49"/>
      <c r="C133" s="50" t="s">
        <v>110</v>
      </c>
      <c r="D133" s="90">
        <v>1</v>
      </c>
      <c r="E133" s="91" t="s">
        <v>2</v>
      </c>
      <c r="F133" s="51"/>
      <c r="G133" s="52"/>
      <c r="H133" s="92">
        <f>H67+H76+H92+H99+H130</f>
        <v>0</v>
      </c>
      <c r="I133" s="92">
        <f>I67+I76+I92+I99+I130</f>
        <v>0</v>
      </c>
      <c r="J133" s="93">
        <f>H133+I133</f>
        <v>0</v>
      </c>
      <c r="K133" s="208"/>
    </row>
    <row r="134" spans="2:11">
      <c r="B134" s="129"/>
      <c r="C134" s="129"/>
      <c r="D134" s="129"/>
      <c r="E134" s="129"/>
      <c r="F134" s="129"/>
      <c r="G134" s="129"/>
      <c r="H134" s="129"/>
      <c r="I134" s="129"/>
      <c r="J134" s="129"/>
      <c r="K134" s="208"/>
    </row>
    <row r="135" spans="2:11" ht="18" thickBot="1">
      <c r="B135" s="53"/>
      <c r="C135" s="131"/>
      <c r="D135" s="53"/>
      <c r="E135" s="53"/>
      <c r="F135" s="53"/>
      <c r="G135" s="53"/>
      <c r="H135" s="53"/>
      <c r="I135" s="53"/>
      <c r="J135" s="116"/>
      <c r="K135" s="208"/>
    </row>
    <row r="136" spans="2:11">
      <c r="B136" s="245"/>
      <c r="C136" s="246" t="s">
        <v>3</v>
      </c>
      <c r="D136" s="348" t="s">
        <v>4</v>
      </c>
      <c r="E136" s="349"/>
      <c r="F136" s="247" t="s">
        <v>5</v>
      </c>
      <c r="G136" s="248" t="s">
        <v>5</v>
      </c>
      <c r="H136" s="249" t="s">
        <v>6</v>
      </c>
      <c r="I136" s="250" t="s">
        <v>6</v>
      </c>
      <c r="J136" s="251" t="s">
        <v>5</v>
      </c>
    </row>
    <row r="137" spans="2:11" ht="15" thickBot="1">
      <c r="B137" s="252"/>
      <c r="C137" s="253" t="s">
        <v>7</v>
      </c>
      <c r="D137" s="233" t="s">
        <v>8</v>
      </c>
      <c r="E137" s="234" t="s">
        <v>9</v>
      </c>
      <c r="F137" s="235" t="s">
        <v>10</v>
      </c>
      <c r="G137" s="233" t="s">
        <v>11</v>
      </c>
      <c r="H137" s="236" t="s">
        <v>12</v>
      </c>
      <c r="I137" s="237" t="s">
        <v>13</v>
      </c>
      <c r="J137" s="16" t="s">
        <v>6</v>
      </c>
    </row>
    <row r="138" spans="2:11" ht="15.6" thickTop="1" thickBot="1">
      <c r="B138" s="215" t="s">
        <v>95</v>
      </c>
      <c r="C138" s="218"/>
      <c r="D138" s="222"/>
      <c r="E138" s="222"/>
      <c r="F138" s="221"/>
      <c r="G138" s="217"/>
      <c r="H138" s="222"/>
      <c r="I138" s="222"/>
      <c r="J138" s="219"/>
      <c r="K138" s="208"/>
    </row>
    <row r="139" spans="2:11" ht="15" thickBot="1">
      <c r="B139" s="279"/>
      <c r="C139" s="284" t="s">
        <v>418</v>
      </c>
      <c r="D139" s="280"/>
      <c r="E139" s="280"/>
      <c r="F139" s="281"/>
      <c r="G139" s="282"/>
      <c r="H139" s="280"/>
      <c r="I139" s="280"/>
      <c r="J139" s="283"/>
      <c r="K139" s="208"/>
    </row>
    <row r="140" spans="2:11">
      <c r="B140" s="192" t="s">
        <v>333</v>
      </c>
      <c r="C140" s="43" t="s">
        <v>57</v>
      </c>
      <c r="D140" s="33"/>
      <c r="E140" s="34"/>
      <c r="F140" s="35"/>
      <c r="G140" s="36"/>
      <c r="H140" s="37"/>
      <c r="I140" s="38"/>
      <c r="J140" s="39"/>
      <c r="K140" s="208"/>
    </row>
    <row r="141" spans="2:11">
      <c r="B141" s="202"/>
      <c r="C141" s="204" t="s">
        <v>97</v>
      </c>
      <c r="D141" s="156"/>
      <c r="E141" s="157"/>
      <c r="F141" s="150"/>
      <c r="G141" s="158"/>
      <c r="H141" s="152"/>
      <c r="I141" s="153"/>
      <c r="J141" s="154"/>
      <c r="K141" s="208"/>
    </row>
    <row r="142" spans="2:11" ht="144">
      <c r="B142" s="328" t="s">
        <v>334</v>
      </c>
      <c r="C142" s="220" t="s">
        <v>406</v>
      </c>
      <c r="D142" s="285">
        <v>32</v>
      </c>
      <c r="E142" s="205" t="s">
        <v>1</v>
      </c>
      <c r="F142" s="353"/>
      <c r="G142" s="354"/>
      <c r="H142" s="152">
        <f t="shared" ref="H142:H144" si="40">D142*F142</f>
        <v>0</v>
      </c>
      <c r="I142" s="153">
        <f t="shared" ref="I142:I144" si="41">D142*G142</f>
        <v>0</v>
      </c>
      <c r="J142" s="154">
        <f t="shared" ref="J142:J144" si="42">H142+I142</f>
        <v>0</v>
      </c>
      <c r="K142" s="208"/>
    </row>
    <row r="143" spans="2:11" ht="172.8">
      <c r="B143" s="328" t="s">
        <v>335</v>
      </c>
      <c r="C143" s="263" t="s">
        <v>407</v>
      </c>
      <c r="D143" s="259">
        <v>11</v>
      </c>
      <c r="E143" s="260" t="s">
        <v>1</v>
      </c>
      <c r="F143" s="353"/>
      <c r="G143" s="354"/>
      <c r="H143" s="152">
        <f t="shared" si="40"/>
        <v>0</v>
      </c>
      <c r="I143" s="153">
        <f t="shared" si="41"/>
        <v>0</v>
      </c>
      <c r="J143" s="154">
        <f t="shared" si="42"/>
        <v>0</v>
      </c>
      <c r="K143" s="208"/>
    </row>
    <row r="144" spans="2:11">
      <c r="B144" s="328" t="s">
        <v>336</v>
      </c>
      <c r="C144" s="263" t="s">
        <v>409</v>
      </c>
      <c r="D144" s="259">
        <v>11</v>
      </c>
      <c r="E144" s="260" t="s">
        <v>1</v>
      </c>
      <c r="F144" s="353"/>
      <c r="G144" s="354"/>
      <c r="H144" s="152">
        <f t="shared" si="40"/>
        <v>0</v>
      </c>
      <c r="I144" s="153">
        <f t="shared" si="41"/>
        <v>0</v>
      </c>
      <c r="J144" s="154">
        <f t="shared" si="42"/>
        <v>0</v>
      </c>
      <c r="K144" s="208"/>
    </row>
    <row r="145" spans="2:11">
      <c r="B145" s="155"/>
      <c r="C145" s="159"/>
      <c r="D145" s="156"/>
      <c r="E145" s="157"/>
      <c r="F145" s="150"/>
      <c r="G145" s="158"/>
      <c r="H145" s="152"/>
      <c r="I145" s="153"/>
      <c r="J145" s="154"/>
      <c r="K145" s="208"/>
    </row>
    <row r="146" spans="2:11">
      <c r="B146" s="328" t="s">
        <v>337</v>
      </c>
      <c r="C146" s="159" t="s">
        <v>482</v>
      </c>
      <c r="D146" s="159">
        <v>1</v>
      </c>
      <c r="E146" s="162" t="s">
        <v>2</v>
      </c>
      <c r="F146" s="150"/>
      <c r="G146" s="151"/>
      <c r="H146" s="198">
        <f>SUM(H141:H145)*0.02</f>
        <v>0</v>
      </c>
      <c r="I146" s="201">
        <f>SUM(I141:I145)*0.02</f>
        <v>0</v>
      </c>
      <c r="J146" s="185">
        <f t="shared" ref="J146" si="43">H146+I146</f>
        <v>0</v>
      </c>
      <c r="K146" s="208"/>
    </row>
    <row r="147" spans="2:11">
      <c r="B147" s="54"/>
      <c r="C147" s="18"/>
      <c r="D147" s="18"/>
      <c r="E147" s="22"/>
      <c r="F147" s="137"/>
      <c r="G147" s="138"/>
      <c r="H147" s="182">
        <f>SUM(H141:H146)</f>
        <v>0</v>
      </c>
      <c r="I147" s="183">
        <f>SUM(I141:I146)</f>
        <v>0</v>
      </c>
      <c r="J147" s="184">
        <f>I147+H147</f>
        <v>0</v>
      </c>
      <c r="K147" s="208"/>
    </row>
    <row r="148" spans="2:11">
      <c r="B148" s="82"/>
      <c r="C148" s="83"/>
      <c r="D148" s="83"/>
      <c r="E148" s="84"/>
      <c r="F148" s="85"/>
      <c r="G148" s="86"/>
      <c r="H148" s="87"/>
      <c r="I148" s="88"/>
      <c r="J148" s="89"/>
      <c r="K148" s="208"/>
    </row>
    <row r="149" spans="2:11" ht="15" thickBot="1">
      <c r="B149" s="350"/>
      <c r="C149" s="351"/>
      <c r="D149" s="351"/>
      <c r="E149" s="351"/>
      <c r="F149" s="44"/>
      <c r="G149" s="45"/>
      <c r="H149" s="46"/>
      <c r="I149" s="47"/>
      <c r="J149" s="48"/>
      <c r="K149" s="208"/>
    </row>
    <row r="150" spans="2:11" ht="15" thickBot="1">
      <c r="B150" s="49"/>
      <c r="C150" s="50" t="s">
        <v>453</v>
      </c>
      <c r="D150" s="90">
        <v>1</v>
      </c>
      <c r="E150" s="91" t="s">
        <v>2</v>
      </c>
      <c r="F150" s="51"/>
      <c r="G150" s="52"/>
      <c r="H150" s="92">
        <f>H147</f>
        <v>0</v>
      </c>
      <c r="I150" s="92">
        <f>I147</f>
        <v>0</v>
      </c>
      <c r="J150" s="93">
        <f>H150+I150</f>
        <v>0</v>
      </c>
      <c r="K150" s="208"/>
    </row>
    <row r="151" spans="2:11">
      <c r="B151" s="129"/>
      <c r="C151" s="129"/>
      <c r="D151" s="129"/>
      <c r="E151" s="129"/>
      <c r="F151" s="129"/>
      <c r="G151" s="129"/>
      <c r="H151" s="129"/>
      <c r="I151" s="129"/>
      <c r="J151" s="129"/>
      <c r="K151" s="208"/>
    </row>
    <row r="152" spans="2:11" ht="18" thickBot="1">
      <c r="B152" s="53"/>
      <c r="C152" s="131"/>
      <c r="D152" s="53"/>
      <c r="E152" s="53"/>
      <c r="F152" s="53"/>
      <c r="G152" s="53"/>
      <c r="H152" s="53"/>
      <c r="I152" s="53"/>
      <c r="J152" s="116"/>
      <c r="K152" s="208"/>
    </row>
    <row r="153" spans="2:11">
      <c r="B153" s="245"/>
      <c r="C153" s="246" t="s">
        <v>3</v>
      </c>
      <c r="D153" s="348" t="s">
        <v>4</v>
      </c>
      <c r="E153" s="349"/>
      <c r="F153" s="247" t="s">
        <v>5</v>
      </c>
      <c r="G153" s="248" t="s">
        <v>5</v>
      </c>
      <c r="H153" s="249" t="s">
        <v>6</v>
      </c>
      <c r="I153" s="250" t="s">
        <v>6</v>
      </c>
      <c r="J153" s="251" t="s">
        <v>5</v>
      </c>
    </row>
    <row r="154" spans="2:11" ht="15" thickBot="1">
      <c r="B154" s="252"/>
      <c r="C154" s="253" t="s">
        <v>7</v>
      </c>
      <c r="D154" s="233" t="s">
        <v>8</v>
      </c>
      <c r="E154" s="234" t="s">
        <v>9</v>
      </c>
      <c r="F154" s="235" t="s">
        <v>10</v>
      </c>
      <c r="G154" s="233" t="s">
        <v>11</v>
      </c>
      <c r="H154" s="236" t="s">
        <v>12</v>
      </c>
      <c r="I154" s="237" t="s">
        <v>13</v>
      </c>
      <c r="J154" s="16" t="s">
        <v>6</v>
      </c>
    </row>
    <row r="155" spans="2:11" ht="15.6" thickTop="1" thickBot="1">
      <c r="B155" s="215" t="s">
        <v>95</v>
      </c>
      <c r="C155" s="218"/>
      <c r="D155" s="222"/>
      <c r="E155" s="222"/>
      <c r="F155" s="221"/>
      <c r="G155" s="217"/>
      <c r="H155" s="222"/>
      <c r="I155" s="222"/>
      <c r="J155" s="219"/>
      <c r="K155" s="208"/>
    </row>
    <row r="156" spans="2:11" ht="15" thickBot="1">
      <c r="B156" s="279"/>
      <c r="C156" s="284" t="s">
        <v>436</v>
      </c>
      <c r="D156" s="280"/>
      <c r="E156" s="280"/>
      <c r="F156" s="281"/>
      <c r="G156" s="282"/>
      <c r="H156" s="280"/>
      <c r="I156" s="280"/>
      <c r="J156" s="283"/>
      <c r="K156" s="208"/>
    </row>
    <row r="157" spans="2:11">
      <c r="B157" s="192" t="s">
        <v>455</v>
      </c>
      <c r="C157" s="43" t="s">
        <v>57</v>
      </c>
      <c r="D157" s="33"/>
      <c r="E157" s="34"/>
      <c r="F157" s="35"/>
      <c r="G157" s="36"/>
      <c r="H157" s="37"/>
      <c r="I157" s="38"/>
      <c r="J157" s="39"/>
      <c r="K157" s="208"/>
    </row>
    <row r="158" spans="2:11">
      <c r="B158" s="202"/>
      <c r="C158" s="204" t="s">
        <v>97</v>
      </c>
      <c r="D158" s="156"/>
      <c r="E158" s="157"/>
      <c r="F158" s="150"/>
      <c r="G158" s="158"/>
      <c r="H158" s="152"/>
      <c r="I158" s="153"/>
      <c r="J158" s="154"/>
      <c r="K158" s="208"/>
    </row>
    <row r="159" spans="2:11" ht="144">
      <c r="B159" s="328" t="s">
        <v>456</v>
      </c>
      <c r="C159" s="220" t="s">
        <v>406</v>
      </c>
      <c r="D159" s="285">
        <v>5</v>
      </c>
      <c r="E159" s="205" t="s">
        <v>1</v>
      </c>
      <c r="F159" s="353"/>
      <c r="G159" s="354"/>
      <c r="H159" s="152">
        <f t="shared" ref="H159" si="44">D159*F159</f>
        <v>0</v>
      </c>
      <c r="I159" s="153">
        <f t="shared" ref="I159" si="45">D159*G159</f>
        <v>0</v>
      </c>
      <c r="J159" s="154">
        <f t="shared" ref="J159" si="46">H159+I159</f>
        <v>0</v>
      </c>
      <c r="K159" s="208"/>
    </row>
    <row r="160" spans="2:11">
      <c r="B160" s="155"/>
      <c r="C160" s="159"/>
      <c r="D160" s="156"/>
      <c r="E160" s="157"/>
      <c r="F160" s="150"/>
      <c r="G160" s="158"/>
      <c r="H160" s="152"/>
      <c r="I160" s="153"/>
      <c r="J160" s="154"/>
      <c r="K160" s="208"/>
    </row>
    <row r="161" spans="2:11">
      <c r="B161" s="328" t="s">
        <v>457</v>
      </c>
      <c r="C161" s="159" t="s">
        <v>482</v>
      </c>
      <c r="D161" s="159">
        <v>1</v>
      </c>
      <c r="E161" s="162" t="s">
        <v>2</v>
      </c>
      <c r="F161" s="150"/>
      <c r="G161" s="151"/>
      <c r="H161" s="198">
        <f>SUM(H158:H160)*0.02</f>
        <v>0</v>
      </c>
      <c r="I161" s="201">
        <f>SUM(I158:I160)*0.02</f>
        <v>0</v>
      </c>
      <c r="J161" s="185">
        <f t="shared" ref="J161" si="47">H161+I161</f>
        <v>0</v>
      </c>
      <c r="K161" s="208"/>
    </row>
    <row r="162" spans="2:11">
      <c r="B162" s="54"/>
      <c r="C162" s="18"/>
      <c r="D162" s="18"/>
      <c r="E162" s="22"/>
      <c r="F162" s="137"/>
      <c r="G162" s="138"/>
      <c r="H162" s="182">
        <f>SUM(H158:H161)</f>
        <v>0</v>
      </c>
      <c r="I162" s="183">
        <f>SUM(I158:I161)</f>
        <v>0</v>
      </c>
      <c r="J162" s="184">
        <f>I162+H162</f>
        <v>0</v>
      </c>
      <c r="K162" s="208"/>
    </row>
    <row r="163" spans="2:11">
      <c r="B163" s="82"/>
      <c r="C163" s="83"/>
      <c r="D163" s="83"/>
      <c r="E163" s="84"/>
      <c r="F163" s="85"/>
      <c r="G163" s="86"/>
      <c r="H163" s="87"/>
      <c r="I163" s="88"/>
      <c r="J163" s="89"/>
      <c r="K163" s="208"/>
    </row>
    <row r="164" spans="2:11" ht="15" thickBot="1">
      <c r="B164" s="350"/>
      <c r="C164" s="351"/>
      <c r="D164" s="351"/>
      <c r="E164" s="351"/>
      <c r="F164" s="44"/>
      <c r="G164" s="45"/>
      <c r="H164" s="46"/>
      <c r="I164" s="47"/>
      <c r="J164" s="48"/>
      <c r="K164" s="208"/>
    </row>
    <row r="165" spans="2:11" ht="15" thickBot="1">
      <c r="B165" s="49"/>
      <c r="C165" s="50" t="s">
        <v>454</v>
      </c>
      <c r="D165" s="90">
        <v>1</v>
      </c>
      <c r="E165" s="91" t="s">
        <v>2</v>
      </c>
      <c r="F165" s="51"/>
      <c r="G165" s="52"/>
      <c r="H165" s="92">
        <f>H162</f>
        <v>0</v>
      </c>
      <c r="I165" s="92">
        <f>I162</f>
        <v>0</v>
      </c>
      <c r="J165" s="93">
        <f>H165+I165</f>
        <v>0</v>
      </c>
      <c r="K165" s="208"/>
    </row>
  </sheetData>
  <sheetProtection algorithmName="SHA-512" hashValue="CPcYJ76OLV7d9QhNeX1TXJv26NyHoJZM+3BlOc4SoM3Ogbc0rQpkWQ5O/MKzwjg9oKK2M0mJwTF7CZxXEzToYA==" saltValue="8vZmGVm2lQ9y8qTzsXdD4A==" spinCount="100000" sheet="1" selectLockedCells="1"/>
  <mergeCells count="12">
    <mergeCell ref="D153:E153"/>
    <mergeCell ref="B164:E164"/>
    <mergeCell ref="I4:J5"/>
    <mergeCell ref="I9:J9"/>
    <mergeCell ref="I10:J10"/>
    <mergeCell ref="B33:C33"/>
    <mergeCell ref="C36:J36"/>
    <mergeCell ref="D136:E136"/>
    <mergeCell ref="B149:E149"/>
    <mergeCell ref="D38:E38"/>
    <mergeCell ref="B132:E132"/>
    <mergeCell ref="H4:H5"/>
  </mergeCells>
  <phoneticPr fontId="53" type="noConversion"/>
  <pageMargins left="0.51181102362204722" right="0.51181102362204722" top="0.78740157480314965" bottom="1.0236220472440944" header="0.39370078740157483" footer="0.31496062992125984"/>
  <pageSetup paperSize="9" scale="74" firstPageNumber="2" fitToHeight="4" orientation="landscape" r:id="rId1"/>
  <headerFooter>
    <oddHeader xml:space="preserve">&amp;R&amp;"-,Obyčejné"&amp;16&amp;P/&amp;N  &amp;"Arial CE,Obyčejné"&amp;10 </oddHeader>
  </headerFooter>
  <rowBreaks count="7" manualBreakCount="7">
    <brk id="33" min="1" max="9" man="1"/>
    <brk id="37" min="1" max="9" man="1"/>
    <brk id="58" min="1" max="9" man="1"/>
    <brk id="68" min="1" max="9" man="1"/>
    <brk id="102" min="1" max="9" man="1"/>
    <brk id="135" min="1" max="9" man="1"/>
    <brk id="152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Titulní list</vt:lpstr>
      <vt:lpstr>EPS</vt:lpstr>
      <vt:lpstr>ER</vt:lpstr>
      <vt:lpstr>EPS!Názvy_tisku</vt:lpstr>
      <vt:lpstr>ER!Názvy_tisku</vt:lpstr>
      <vt:lpstr>EPS!Oblast_tisku</vt:lpstr>
      <vt:lpstr>ER!Oblast_tisku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kdokolv</dc:creator>
  <cp:lastModifiedBy>Teplý Michal</cp:lastModifiedBy>
  <cp:lastPrinted>2022-11-16T11:27:29Z</cp:lastPrinted>
  <dcterms:created xsi:type="dcterms:W3CDTF">2002-08-19T06:11:56Z</dcterms:created>
  <dcterms:modified xsi:type="dcterms:W3CDTF">2022-11-16T11:34:56Z</dcterms:modified>
</cp:coreProperties>
</file>