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5726"/>
  <workbookPr codeName="ThisWorkbook" defaultThemeVersion="124226"/>
  <mc:AlternateContent xmlns:mc="http://schemas.openxmlformats.org/markup-compatibility/2006">
    <mc:Choice Requires="x15">
      <x15ac:absPath xmlns:x15ac="http://schemas.microsoft.com/office/spreadsheetml/2010/11/ac" url="X:\   _ Přenos DAT\                        _ DS Břeclav\ _  Dokumentace DPS\_ Hotovo odevzdáno\EDIT\"/>
    </mc:Choice>
  </mc:AlternateContent>
  <xr:revisionPtr revIDLastSave="0" documentId="13_ncr:1_{8B25A1B2-ECED-428B-8349-24CA40620F6F}" xr6:coauthVersionLast="47" xr6:coauthVersionMax="47" xr10:uidLastSave="{00000000-0000-0000-0000-000000000000}"/>
  <bookViews>
    <workbookView xWindow="-108" yWindow="-108" windowWidth="46296" windowHeight="25536" tabRatio="735" xr2:uid="{00000000-000D-0000-FFFF-FFFF00000000}"/>
  </bookViews>
  <sheets>
    <sheet name="Titulní list" sheetId="74" r:id="rId1"/>
    <sheet name="STA" sheetId="54" r:id="rId2"/>
    <sheet name="ACS" sheetId="73" r:id="rId3"/>
    <sheet name="VSS" sheetId="75" r:id="rId4"/>
    <sheet name="UKS" sheetId="76" r:id="rId5"/>
    <sheet name="SP" sheetId="77" r:id="rId6"/>
    <sheet name="SDS" sheetId="78" r:id="rId7"/>
  </sheets>
  <definedNames>
    <definedName name="_xlnm.Print_Titles" localSheetId="2">ACS!$39:$40</definedName>
    <definedName name="_xlnm.Print_Titles" localSheetId="6">SDS!$38:$39</definedName>
    <definedName name="_xlnm.Print_Titles" localSheetId="5">SP!$38:$39</definedName>
    <definedName name="_xlnm.Print_Titles" localSheetId="1">STA!$38:$39</definedName>
    <definedName name="_xlnm.Print_Titles" localSheetId="4">UKS!$39:$40</definedName>
    <definedName name="_xlnm.Print_Titles" localSheetId="3">VSS!$39:$40</definedName>
    <definedName name="_xlnm.Print_Area" localSheetId="2">ACS!$B$3:$J$168</definedName>
    <definedName name="_xlnm.Print_Area" localSheetId="6">SDS!$B$3:$J$96</definedName>
    <definedName name="_xlnm.Print_Area" localSheetId="5">SP!$B$3:$J$231</definedName>
    <definedName name="_xlnm.Print_Area" localSheetId="1">STA!$B$3:$J$149</definedName>
    <definedName name="_xlnm.Print_Area" localSheetId="0">'Titulní list'!$B$3:$J$52</definedName>
    <definedName name="_xlnm.Print_Area" localSheetId="4">UKS!$B$3:$J$171</definedName>
    <definedName name="_xlnm.Print_Area" localSheetId="3">VSS!$B$3:$J$140</definedName>
  </definedNames>
  <calcPr calcId="191029"/>
  <extLs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I48" i="77" l="1"/>
  <c r="H48" i="77"/>
  <c r="I127" i="77"/>
  <c r="H127" i="77"/>
  <c r="I105" i="77"/>
  <c r="H105" i="77"/>
  <c r="I83" i="77"/>
  <c r="H83" i="77"/>
  <c r="J83" i="77" s="1"/>
  <c r="I52" i="77"/>
  <c r="H52" i="77"/>
  <c r="I51" i="77"/>
  <c r="H51" i="77"/>
  <c r="J51" i="77" s="1"/>
  <c r="I54" i="77"/>
  <c r="H54" i="77"/>
  <c r="J48" i="77" l="1"/>
  <c r="J127" i="77"/>
  <c r="J52" i="77"/>
  <c r="J105" i="77"/>
  <c r="J54" i="77"/>
  <c r="I162" i="73" l="1"/>
  <c r="H162" i="73"/>
  <c r="J162" i="73" s="1"/>
  <c r="I51" i="73"/>
  <c r="H51" i="73"/>
  <c r="J51" i="73" l="1"/>
  <c r="I49" i="76"/>
  <c r="H49" i="76"/>
  <c r="J49" i="76" s="1"/>
  <c r="I166" i="76"/>
  <c r="I168" i="76" s="1"/>
  <c r="H166" i="76"/>
  <c r="I165" i="76"/>
  <c r="H165" i="76"/>
  <c r="H168" i="76" s="1"/>
  <c r="H150" i="76"/>
  <c r="I150" i="76"/>
  <c r="I154" i="76" s="1"/>
  <c r="H151" i="76"/>
  <c r="I151" i="76"/>
  <c r="H152" i="76"/>
  <c r="I152" i="76"/>
  <c r="I149" i="76"/>
  <c r="H149" i="76"/>
  <c r="I115" i="76"/>
  <c r="I116" i="76" s="1"/>
  <c r="H115" i="76"/>
  <c r="H116" i="76" s="1"/>
  <c r="I69" i="76"/>
  <c r="H69" i="76"/>
  <c r="I68" i="76"/>
  <c r="H68" i="76"/>
  <c r="I67" i="76"/>
  <c r="H67" i="76"/>
  <c r="I66" i="76"/>
  <c r="H66" i="76"/>
  <c r="I59" i="76"/>
  <c r="H59" i="76"/>
  <c r="I58" i="76"/>
  <c r="H58" i="76"/>
  <c r="I57" i="76"/>
  <c r="H57" i="76"/>
  <c r="I56" i="76"/>
  <c r="H56" i="76"/>
  <c r="I76" i="76"/>
  <c r="H76" i="76"/>
  <c r="I75" i="76"/>
  <c r="H75" i="76"/>
  <c r="I74" i="76"/>
  <c r="H74" i="76"/>
  <c r="I73" i="76"/>
  <c r="H73" i="76"/>
  <c r="I72" i="76"/>
  <c r="H72" i="76"/>
  <c r="I45" i="76"/>
  <c r="H45" i="76"/>
  <c r="I55" i="76"/>
  <c r="H55" i="76"/>
  <c r="I54" i="76"/>
  <c r="H54" i="76"/>
  <c r="I53" i="76"/>
  <c r="H53" i="76"/>
  <c r="I52" i="76"/>
  <c r="H52" i="76"/>
  <c r="I46" i="76"/>
  <c r="H46" i="76"/>
  <c r="I53" i="54"/>
  <c r="H53" i="54"/>
  <c r="I52" i="54"/>
  <c r="H52" i="54"/>
  <c r="I51" i="54"/>
  <c r="H51" i="54"/>
  <c r="I50" i="54"/>
  <c r="H50" i="54"/>
  <c r="I49" i="54"/>
  <c r="H49" i="54"/>
  <c r="I81" i="77"/>
  <c r="H81" i="77"/>
  <c r="I44" i="77"/>
  <c r="H44" i="77"/>
  <c r="I121" i="77"/>
  <c r="H121" i="77"/>
  <c r="I120" i="77"/>
  <c r="H120" i="77"/>
  <c r="I119" i="77"/>
  <c r="H119" i="77"/>
  <c r="I99" i="77"/>
  <c r="H99" i="77"/>
  <c r="I98" i="77"/>
  <c r="H98" i="77"/>
  <c r="I97" i="77"/>
  <c r="H97" i="77"/>
  <c r="I74" i="77"/>
  <c r="H74" i="77"/>
  <c r="I73" i="77"/>
  <c r="H73" i="77"/>
  <c r="I72" i="77"/>
  <c r="H72" i="77"/>
  <c r="H154" i="76" l="1"/>
  <c r="J81" i="77"/>
  <c r="J121" i="77"/>
  <c r="J74" i="77"/>
  <c r="J53" i="54"/>
  <c r="J49" i="54"/>
  <c r="J150" i="76"/>
  <c r="J166" i="76"/>
  <c r="J149" i="76"/>
  <c r="J152" i="76"/>
  <c r="J151" i="76"/>
  <c r="I169" i="76"/>
  <c r="J165" i="76"/>
  <c r="I155" i="76"/>
  <c r="I157" i="76" s="1"/>
  <c r="J116" i="76"/>
  <c r="J115" i="76"/>
  <c r="J58" i="76"/>
  <c r="J57" i="76"/>
  <c r="J69" i="76"/>
  <c r="J59" i="76"/>
  <c r="J66" i="76"/>
  <c r="J67" i="76"/>
  <c r="J68" i="76"/>
  <c r="J56" i="76"/>
  <c r="J76" i="76"/>
  <c r="J53" i="76"/>
  <c r="J74" i="76"/>
  <c r="J72" i="76"/>
  <c r="J75" i="76"/>
  <c r="J73" i="76"/>
  <c r="J55" i="76"/>
  <c r="J45" i="76"/>
  <c r="J52" i="76"/>
  <c r="J54" i="76"/>
  <c r="J46" i="76"/>
  <c r="J50" i="54"/>
  <c r="J52" i="54"/>
  <c r="J51" i="54"/>
  <c r="J99" i="77"/>
  <c r="J44" i="77"/>
  <c r="J97" i="77"/>
  <c r="J72" i="77"/>
  <c r="J119" i="77"/>
  <c r="J73" i="77"/>
  <c r="J120" i="77"/>
  <c r="J98" i="77"/>
  <c r="J168" i="76" l="1"/>
  <c r="H169" i="76"/>
  <c r="H171" i="76" s="1"/>
  <c r="I171" i="76"/>
  <c r="J154" i="76"/>
  <c r="H155" i="76"/>
  <c r="J171" i="76" l="1"/>
  <c r="J169" i="76"/>
  <c r="J155" i="76"/>
  <c r="H157" i="76"/>
  <c r="I32" i="74" l="1"/>
  <c r="I17" i="76"/>
  <c r="I143" i="54" l="1"/>
  <c r="H143" i="54"/>
  <c r="I142" i="54"/>
  <c r="H142" i="54"/>
  <c r="I66" i="54"/>
  <c r="H66" i="54"/>
  <c r="H44" i="54"/>
  <c r="I44" i="54"/>
  <c r="H45" i="54"/>
  <c r="I45" i="54"/>
  <c r="H46" i="54"/>
  <c r="I46" i="54"/>
  <c r="H47" i="54"/>
  <c r="I47" i="54"/>
  <c r="H48" i="54"/>
  <c r="I48" i="54"/>
  <c r="H54" i="54"/>
  <c r="I54" i="54"/>
  <c r="H55" i="54"/>
  <c r="I55" i="54"/>
  <c r="H56" i="54"/>
  <c r="I56" i="54"/>
  <c r="H57" i="54"/>
  <c r="I57" i="54"/>
  <c r="H58" i="54"/>
  <c r="I58" i="54"/>
  <c r="H59" i="54"/>
  <c r="I59" i="54"/>
  <c r="H60" i="54"/>
  <c r="I60" i="54"/>
  <c r="H61" i="54"/>
  <c r="I61" i="54"/>
  <c r="H62" i="54"/>
  <c r="I62" i="54"/>
  <c r="H63" i="54"/>
  <c r="I63" i="54"/>
  <c r="H64" i="54"/>
  <c r="I64" i="54"/>
  <c r="H65" i="54"/>
  <c r="I65" i="54"/>
  <c r="H67" i="54"/>
  <c r="I67" i="54"/>
  <c r="I99" i="54"/>
  <c r="H99" i="54"/>
  <c r="I73" i="54"/>
  <c r="H73" i="54"/>
  <c r="I43" i="54"/>
  <c r="H43" i="54"/>
  <c r="I161" i="73"/>
  <c r="H161" i="73"/>
  <c r="I160" i="73"/>
  <c r="H160" i="73"/>
  <c r="I159" i="73"/>
  <c r="H159" i="73"/>
  <c r="I158" i="73"/>
  <c r="H158" i="73"/>
  <c r="H164" i="73" s="1"/>
  <c r="I174" i="77"/>
  <c r="I175" i="77" s="1"/>
  <c r="H174" i="77"/>
  <c r="H175" i="77" s="1"/>
  <c r="I82" i="75"/>
  <c r="I83" i="75" s="1"/>
  <c r="H82" i="75"/>
  <c r="H83" i="75" s="1"/>
  <c r="J83" i="75" s="1"/>
  <c r="I101" i="73"/>
  <c r="H101" i="73"/>
  <c r="I80" i="73"/>
  <c r="H80" i="73"/>
  <c r="I79" i="73"/>
  <c r="H79" i="73"/>
  <c r="I78" i="73"/>
  <c r="H78" i="73"/>
  <c r="I77" i="73"/>
  <c r="H77" i="73"/>
  <c r="I48" i="73"/>
  <c r="H48" i="73"/>
  <c r="I47" i="73"/>
  <c r="H47" i="73"/>
  <c r="I46" i="73"/>
  <c r="H46" i="73"/>
  <c r="I55" i="73"/>
  <c r="H55" i="73"/>
  <c r="I64" i="73"/>
  <c r="H64" i="73"/>
  <c r="I45" i="73"/>
  <c r="H45" i="73"/>
  <c r="I134" i="75"/>
  <c r="I136" i="75" s="1"/>
  <c r="H134" i="75"/>
  <c r="H136" i="75" s="1"/>
  <c r="I64" i="75"/>
  <c r="H64" i="75"/>
  <c r="I118" i="77"/>
  <c r="H118" i="77"/>
  <c r="I117" i="77"/>
  <c r="H117" i="77"/>
  <c r="I116" i="77"/>
  <c r="H116" i="77"/>
  <c r="J116" i="77" s="1"/>
  <c r="I96" i="77"/>
  <c r="H96" i="77"/>
  <c r="I95" i="77"/>
  <c r="H95" i="77"/>
  <c r="I94" i="77"/>
  <c r="H94" i="77"/>
  <c r="I225" i="77"/>
  <c r="H225" i="77"/>
  <c r="I221" i="77"/>
  <c r="H221" i="77"/>
  <c r="I66" i="77"/>
  <c r="H66" i="77"/>
  <c r="I62" i="77"/>
  <c r="H62" i="77"/>
  <c r="I217" i="77"/>
  <c r="H217" i="77"/>
  <c r="I213" i="77"/>
  <c r="H213" i="77"/>
  <c r="I212" i="77"/>
  <c r="H212" i="77"/>
  <c r="J82" i="75" l="1"/>
  <c r="J117" i="77"/>
  <c r="J175" i="77"/>
  <c r="I164" i="73"/>
  <c r="J161" i="73"/>
  <c r="J66" i="54"/>
  <c r="J142" i="54"/>
  <c r="H145" i="54"/>
  <c r="I145" i="54"/>
  <c r="I146" i="54" s="1"/>
  <c r="H146" i="54"/>
  <c r="H149" i="54" s="1"/>
  <c r="J95" i="77"/>
  <c r="J118" i="77"/>
  <c r="J143" i="54"/>
  <c r="J46" i="54"/>
  <c r="J145" i="54"/>
  <c r="J57" i="54"/>
  <c r="J61" i="54"/>
  <c r="J44" i="54"/>
  <c r="J48" i="54"/>
  <c r="J55" i="54"/>
  <c r="J99" i="54"/>
  <c r="J63" i="54"/>
  <c r="J64" i="54"/>
  <c r="J59" i="54"/>
  <c r="J65" i="54"/>
  <c r="J54" i="54"/>
  <c r="J58" i="54"/>
  <c r="J67" i="54"/>
  <c r="J56" i="54"/>
  <c r="J60" i="54"/>
  <c r="J62" i="54"/>
  <c r="J47" i="54"/>
  <c r="J45" i="54"/>
  <c r="J43" i="54"/>
  <c r="J73" i="54"/>
  <c r="H165" i="73"/>
  <c r="H168" i="73" s="1"/>
  <c r="I165" i="73"/>
  <c r="I168" i="73" s="1"/>
  <c r="J160" i="73"/>
  <c r="J101" i="73"/>
  <c r="J158" i="73"/>
  <c r="J159" i="73"/>
  <c r="J78" i="73"/>
  <c r="J174" i="77"/>
  <c r="J134" i="75"/>
  <c r="J79" i="73"/>
  <c r="J80" i="73"/>
  <c r="J48" i="73"/>
  <c r="J47" i="73"/>
  <c r="J46" i="73"/>
  <c r="J77" i="73"/>
  <c r="J55" i="73"/>
  <c r="J64" i="73"/>
  <c r="J45" i="73"/>
  <c r="I137" i="75"/>
  <c r="H137" i="75"/>
  <c r="H140" i="75" s="1"/>
  <c r="J64" i="75"/>
  <c r="J96" i="77"/>
  <c r="J94" i="77"/>
  <c r="J225" i="77"/>
  <c r="J221" i="77"/>
  <c r="J62" i="77"/>
  <c r="J66" i="77"/>
  <c r="J213" i="77"/>
  <c r="J217" i="77"/>
  <c r="J212" i="77"/>
  <c r="J137" i="75" l="1"/>
  <c r="I149" i="54"/>
  <c r="I140" i="75"/>
  <c r="J140" i="75" s="1"/>
  <c r="J136" i="75"/>
  <c r="J146" i="54" l="1"/>
  <c r="I26" i="74"/>
  <c r="I17" i="75"/>
  <c r="I71" i="77" l="1"/>
  <c r="H71" i="77"/>
  <c r="I70" i="77"/>
  <c r="H70" i="77"/>
  <c r="I69" i="77"/>
  <c r="H69" i="77"/>
  <c r="I135" i="77"/>
  <c r="H135" i="77"/>
  <c r="I134" i="77"/>
  <c r="H134" i="77"/>
  <c r="I133" i="77"/>
  <c r="H133" i="77"/>
  <c r="I132" i="77"/>
  <c r="H132" i="77"/>
  <c r="I131" i="77"/>
  <c r="H131" i="77"/>
  <c r="I130" i="77"/>
  <c r="H130" i="77"/>
  <c r="I129" i="77"/>
  <c r="H129" i="77"/>
  <c r="I128" i="77"/>
  <c r="H128" i="77"/>
  <c r="I126" i="77"/>
  <c r="H126" i="77"/>
  <c r="I125" i="77"/>
  <c r="H125" i="77"/>
  <c r="I124" i="77"/>
  <c r="H124" i="77"/>
  <c r="I123" i="77"/>
  <c r="H123" i="77"/>
  <c r="I122" i="77"/>
  <c r="H122" i="77"/>
  <c r="I113" i="77"/>
  <c r="H113" i="77"/>
  <c r="I112" i="77"/>
  <c r="H112" i="77"/>
  <c r="I111" i="77"/>
  <c r="H111" i="77"/>
  <c r="I110" i="77"/>
  <c r="H110" i="77"/>
  <c r="I109" i="77"/>
  <c r="H109" i="77"/>
  <c r="I108" i="77"/>
  <c r="H108" i="77"/>
  <c r="I107" i="77"/>
  <c r="H107" i="77"/>
  <c r="I106" i="77"/>
  <c r="H106" i="77"/>
  <c r="I104" i="77"/>
  <c r="H104" i="77"/>
  <c r="I103" i="77"/>
  <c r="H103" i="77"/>
  <c r="I102" i="77"/>
  <c r="H102" i="77"/>
  <c r="I101" i="77"/>
  <c r="H101" i="77"/>
  <c r="I100" i="77"/>
  <c r="H100" i="77"/>
  <c r="I224" i="77"/>
  <c r="H224" i="77"/>
  <c r="I223" i="77"/>
  <c r="H223" i="77"/>
  <c r="I222" i="77"/>
  <c r="H222" i="77"/>
  <c r="I220" i="77"/>
  <c r="H220" i="77"/>
  <c r="I219" i="77"/>
  <c r="H219" i="77"/>
  <c r="I218" i="77"/>
  <c r="H218" i="77"/>
  <c r="I216" i="77"/>
  <c r="H216" i="77"/>
  <c r="I215" i="77"/>
  <c r="H215" i="77"/>
  <c r="I214" i="77"/>
  <c r="H214" i="77"/>
  <c r="I91" i="77"/>
  <c r="H91" i="77"/>
  <c r="I90" i="77"/>
  <c r="H90" i="77"/>
  <c r="I89" i="77"/>
  <c r="H89" i="77"/>
  <c r="I88" i="77"/>
  <c r="H88" i="77"/>
  <c r="I87" i="77"/>
  <c r="H87" i="77"/>
  <c r="I86" i="77"/>
  <c r="H86" i="77"/>
  <c r="I85" i="77"/>
  <c r="H85" i="77"/>
  <c r="I84" i="77"/>
  <c r="H84" i="77"/>
  <c r="I82" i="77"/>
  <c r="H82" i="77"/>
  <c r="I80" i="77"/>
  <c r="H80" i="77"/>
  <c r="I79" i="77"/>
  <c r="H79" i="77"/>
  <c r="I78" i="77"/>
  <c r="H78" i="77"/>
  <c r="I77" i="77"/>
  <c r="H77" i="77"/>
  <c r="I76" i="77"/>
  <c r="H76" i="77"/>
  <c r="I75" i="77"/>
  <c r="H75" i="77"/>
  <c r="I60" i="77"/>
  <c r="H60" i="77"/>
  <c r="I57" i="77"/>
  <c r="H57" i="77"/>
  <c r="I63" i="76"/>
  <c r="H63" i="76"/>
  <c r="I58" i="78"/>
  <c r="H58" i="78"/>
  <c r="D68" i="78"/>
  <c r="H68" i="78" s="1"/>
  <c r="H67" i="78"/>
  <c r="I67" i="78"/>
  <c r="H65" i="78"/>
  <c r="I65" i="78"/>
  <c r="H64" i="78"/>
  <c r="I64" i="78"/>
  <c r="I63" i="78"/>
  <c r="H63" i="78"/>
  <c r="I62" i="78"/>
  <c r="H62" i="78"/>
  <c r="I61" i="78"/>
  <c r="H61" i="78"/>
  <c r="I60" i="78"/>
  <c r="H60" i="78"/>
  <c r="I59" i="78"/>
  <c r="H59" i="78"/>
  <c r="I57" i="78"/>
  <c r="H57" i="78"/>
  <c r="I65" i="76"/>
  <c r="H65" i="76"/>
  <c r="I64" i="76"/>
  <c r="H64" i="76"/>
  <c r="I62" i="76"/>
  <c r="H62" i="76"/>
  <c r="I61" i="76"/>
  <c r="H61" i="76"/>
  <c r="I60" i="76"/>
  <c r="H60" i="76"/>
  <c r="I45" i="78"/>
  <c r="H45" i="78"/>
  <c r="I227" i="77" l="1"/>
  <c r="I228" i="77" s="1"/>
  <c r="I231" i="77" s="1"/>
  <c r="H227" i="77"/>
  <c r="H228" i="77" s="1"/>
  <c r="H231" i="77" s="1"/>
  <c r="J123" i="77"/>
  <c r="J129" i="77"/>
  <c r="J135" i="77"/>
  <c r="J70" i="77"/>
  <c r="J71" i="77"/>
  <c r="J133" i="77"/>
  <c r="J102" i="77"/>
  <c r="J122" i="77"/>
  <c r="J128" i="77"/>
  <c r="J134" i="77"/>
  <c r="J110" i="77"/>
  <c r="J124" i="77"/>
  <c r="J130" i="77"/>
  <c r="J69" i="77"/>
  <c r="J125" i="77"/>
  <c r="J131" i="77"/>
  <c r="J126" i="77"/>
  <c r="J132" i="77"/>
  <c r="J100" i="77"/>
  <c r="J106" i="77"/>
  <c r="J112" i="77"/>
  <c r="J103" i="77"/>
  <c r="J109" i="77"/>
  <c r="J111" i="77"/>
  <c r="J113" i="77"/>
  <c r="J104" i="77"/>
  <c r="J101" i="77"/>
  <c r="J107" i="77"/>
  <c r="J108" i="77"/>
  <c r="J220" i="77"/>
  <c r="J216" i="77"/>
  <c r="J218" i="77"/>
  <c r="J75" i="77"/>
  <c r="J224" i="77"/>
  <c r="J222" i="77"/>
  <c r="J219" i="77"/>
  <c r="J223" i="77"/>
  <c r="J214" i="77"/>
  <c r="J215" i="77"/>
  <c r="J87" i="77"/>
  <c r="J91" i="77"/>
  <c r="J76" i="77"/>
  <c r="J79" i="77"/>
  <c r="J88" i="77"/>
  <c r="J80" i="77"/>
  <c r="J89" i="77"/>
  <c r="J90" i="77"/>
  <c r="J86" i="77"/>
  <c r="J85" i="77"/>
  <c r="J84" i="77"/>
  <c r="J78" i="77"/>
  <c r="J82" i="77"/>
  <c r="J77" i="77"/>
  <c r="J60" i="77"/>
  <c r="J57" i="77"/>
  <c r="J60" i="76"/>
  <c r="J62" i="76"/>
  <c r="J63" i="76"/>
  <c r="J65" i="76"/>
  <c r="J58" i="78"/>
  <c r="I68" i="78"/>
  <c r="J68" i="78" s="1"/>
  <c r="J61" i="78"/>
  <c r="J62" i="78"/>
  <c r="J60" i="78"/>
  <c r="J67" i="78"/>
  <c r="J64" i="78"/>
  <c r="J63" i="78"/>
  <c r="H66" i="78"/>
  <c r="J66" i="78" s="1"/>
  <c r="J57" i="78"/>
  <c r="J65" i="78"/>
  <c r="J59" i="78"/>
  <c r="J61" i="76"/>
  <c r="J64" i="76"/>
  <c r="J45" i="78"/>
  <c r="I44" i="78"/>
  <c r="H44" i="78"/>
  <c r="H92" i="78"/>
  <c r="I92" i="78"/>
  <c r="I91" i="78"/>
  <c r="H91" i="78"/>
  <c r="H90" i="78"/>
  <c r="I90" i="78"/>
  <c r="H89" i="78"/>
  <c r="I89" i="78"/>
  <c r="H88" i="78"/>
  <c r="I88" i="78"/>
  <c r="H87" i="78"/>
  <c r="I87" i="78"/>
  <c r="I86" i="78"/>
  <c r="H86" i="78"/>
  <c r="H85" i="78"/>
  <c r="I85" i="78"/>
  <c r="H84" i="78"/>
  <c r="I84" i="78"/>
  <c r="H83" i="78"/>
  <c r="I83" i="78"/>
  <c r="H82" i="78"/>
  <c r="I82" i="78"/>
  <c r="H81" i="78"/>
  <c r="I81" i="78"/>
  <c r="H80" i="78"/>
  <c r="I80" i="78"/>
  <c r="I79" i="78"/>
  <c r="H79" i="78"/>
  <c r="H78" i="78"/>
  <c r="I78" i="78"/>
  <c r="I77" i="78"/>
  <c r="H77" i="78"/>
  <c r="I120" i="75"/>
  <c r="I122" i="75" s="1"/>
  <c r="H120" i="75"/>
  <c r="H122" i="75" s="1"/>
  <c r="I48" i="75"/>
  <c r="H48" i="75"/>
  <c r="J77" i="78" l="1"/>
  <c r="J120" i="75"/>
  <c r="J79" i="78"/>
  <c r="J85" i="78"/>
  <c r="J44" i="78"/>
  <c r="J91" i="78"/>
  <c r="J86" i="78"/>
  <c r="J92" i="78"/>
  <c r="J89" i="78"/>
  <c r="J90" i="78"/>
  <c r="J82" i="78"/>
  <c r="J87" i="78"/>
  <c r="J83" i="78"/>
  <c r="J88" i="78"/>
  <c r="J78" i="78"/>
  <c r="J84" i="78"/>
  <c r="J80" i="78"/>
  <c r="J81" i="78"/>
  <c r="J48" i="75"/>
  <c r="I47" i="75"/>
  <c r="H47" i="75"/>
  <c r="I46" i="75"/>
  <c r="H46" i="75"/>
  <c r="I45" i="75"/>
  <c r="H45" i="75"/>
  <c r="I44" i="75"/>
  <c r="H44" i="75"/>
  <c r="H50" i="75" l="1"/>
  <c r="I50" i="75"/>
  <c r="J47" i="75"/>
  <c r="J46" i="75"/>
  <c r="J44" i="75"/>
  <c r="J45" i="75"/>
  <c r="H119" i="73"/>
  <c r="H120" i="73" s="1"/>
  <c r="I119" i="73"/>
  <c r="I120" i="73" s="1"/>
  <c r="H107" i="54"/>
  <c r="I107" i="54"/>
  <c r="I108" i="54" s="1"/>
  <c r="H112" i="73"/>
  <c r="I112" i="73"/>
  <c r="I72" i="73"/>
  <c r="H72" i="73"/>
  <c r="I71" i="73"/>
  <c r="H71" i="73"/>
  <c r="I70" i="73"/>
  <c r="H70" i="73"/>
  <c r="I68" i="73"/>
  <c r="H68" i="73"/>
  <c r="I69" i="73"/>
  <c r="H69" i="73"/>
  <c r="I63" i="73"/>
  <c r="H63" i="73"/>
  <c r="I62" i="73"/>
  <c r="H62" i="73"/>
  <c r="I61" i="73"/>
  <c r="H61" i="73"/>
  <c r="I60" i="73"/>
  <c r="H60" i="73"/>
  <c r="I59" i="73"/>
  <c r="H59" i="73"/>
  <c r="H146" i="73"/>
  <c r="I146" i="73"/>
  <c r="I145" i="73"/>
  <c r="H145" i="73"/>
  <c r="H144" i="73"/>
  <c r="I144" i="73"/>
  <c r="H143" i="73"/>
  <c r="I143" i="73"/>
  <c r="H142" i="73"/>
  <c r="I142" i="73"/>
  <c r="H141" i="73"/>
  <c r="I141" i="73"/>
  <c r="I140" i="73"/>
  <c r="H140" i="73"/>
  <c r="H139" i="73"/>
  <c r="I139" i="73"/>
  <c r="H138" i="73"/>
  <c r="I138" i="73"/>
  <c r="H137" i="73"/>
  <c r="I137" i="73"/>
  <c r="H136" i="73"/>
  <c r="I136" i="73"/>
  <c r="H135" i="73"/>
  <c r="I135" i="73"/>
  <c r="H134" i="73"/>
  <c r="I134" i="73"/>
  <c r="H133" i="73"/>
  <c r="I133" i="73"/>
  <c r="H132" i="73"/>
  <c r="I132" i="73"/>
  <c r="H131" i="73"/>
  <c r="I131" i="73"/>
  <c r="H130" i="73"/>
  <c r="I130" i="73"/>
  <c r="H129" i="73"/>
  <c r="I129" i="73"/>
  <c r="H128" i="73"/>
  <c r="I128" i="73"/>
  <c r="H127" i="73"/>
  <c r="I127" i="73"/>
  <c r="H126" i="73"/>
  <c r="I126" i="73"/>
  <c r="I125" i="73"/>
  <c r="H125" i="73"/>
  <c r="H124" i="73"/>
  <c r="I124" i="73"/>
  <c r="I123" i="73"/>
  <c r="H123" i="73"/>
  <c r="D161" i="77"/>
  <c r="H160" i="77"/>
  <c r="I160" i="77"/>
  <c r="H158" i="77"/>
  <c r="I158" i="77"/>
  <c r="H157" i="77"/>
  <c r="I157" i="77"/>
  <c r="I156" i="77"/>
  <c r="H156" i="77"/>
  <c r="I155" i="77"/>
  <c r="H155" i="77"/>
  <c r="I154" i="77"/>
  <c r="H154" i="77"/>
  <c r="I153" i="77"/>
  <c r="H153" i="77"/>
  <c r="I152" i="77"/>
  <c r="H152" i="77"/>
  <c r="I151" i="77"/>
  <c r="H151" i="77"/>
  <c r="D102" i="76"/>
  <c r="H101" i="76"/>
  <c r="I101" i="76"/>
  <c r="H99" i="76"/>
  <c r="I99" i="76"/>
  <c r="H98" i="76"/>
  <c r="I98" i="76"/>
  <c r="I97" i="76"/>
  <c r="H97" i="76"/>
  <c r="I96" i="76"/>
  <c r="H96" i="76"/>
  <c r="I95" i="76"/>
  <c r="H95" i="76"/>
  <c r="I94" i="76"/>
  <c r="H94" i="76"/>
  <c r="I93" i="76"/>
  <c r="H93" i="76"/>
  <c r="I92" i="76"/>
  <c r="H92" i="76"/>
  <c r="D69" i="75"/>
  <c r="H68" i="75"/>
  <c r="I68" i="75"/>
  <c r="H66" i="75"/>
  <c r="I66" i="75"/>
  <c r="H65" i="75"/>
  <c r="I65" i="75"/>
  <c r="I63" i="75"/>
  <c r="H63" i="75"/>
  <c r="I62" i="75"/>
  <c r="H62" i="75"/>
  <c r="D106" i="73"/>
  <c r="H105" i="73"/>
  <c r="I105" i="73"/>
  <c r="H103" i="73"/>
  <c r="I103" i="73"/>
  <c r="H102" i="73"/>
  <c r="I102" i="73"/>
  <c r="I100" i="73"/>
  <c r="H100" i="73"/>
  <c r="I99" i="73"/>
  <c r="H99" i="73"/>
  <c r="I98" i="73"/>
  <c r="H98" i="73"/>
  <c r="I97" i="73"/>
  <c r="H97" i="73"/>
  <c r="D93" i="54"/>
  <c r="J160" i="77" l="1"/>
  <c r="I102" i="76"/>
  <c r="I103" i="76" s="1"/>
  <c r="I104" i="76" s="1"/>
  <c r="J157" i="77"/>
  <c r="I161" i="77"/>
  <c r="I162" i="77" s="1"/>
  <c r="I163" i="77" s="1"/>
  <c r="J107" i="54"/>
  <c r="I69" i="75"/>
  <c r="I70" i="75" s="1"/>
  <c r="I71" i="75" s="1"/>
  <c r="J66" i="75"/>
  <c r="J120" i="73"/>
  <c r="J119" i="73"/>
  <c r="H108" i="54"/>
  <c r="J108" i="54" s="1"/>
  <c r="J112" i="73"/>
  <c r="J68" i="73"/>
  <c r="J71" i="73"/>
  <c r="J72" i="73"/>
  <c r="J70" i="73"/>
  <c r="J69" i="73"/>
  <c r="J62" i="73"/>
  <c r="J59" i="73"/>
  <c r="J63" i="73"/>
  <c r="J60" i="73"/>
  <c r="J61" i="73"/>
  <c r="J145" i="73"/>
  <c r="J127" i="73"/>
  <c r="J137" i="73"/>
  <c r="J128" i="73"/>
  <c r="J132" i="73"/>
  <c r="J140" i="73"/>
  <c r="J125" i="73"/>
  <c r="J131" i="73"/>
  <c r="J143" i="73"/>
  <c r="J123" i="73"/>
  <c r="J134" i="73"/>
  <c r="J124" i="73"/>
  <c r="J126" i="73"/>
  <c r="J139" i="73"/>
  <c r="J136" i="73"/>
  <c r="J141" i="73"/>
  <c r="J142" i="73"/>
  <c r="J133" i="73"/>
  <c r="J138" i="73"/>
  <c r="J144" i="73"/>
  <c r="J129" i="73"/>
  <c r="J130" i="73"/>
  <c r="J135" i="73"/>
  <c r="J146" i="73"/>
  <c r="I69" i="78"/>
  <c r="I70" i="78" s="1"/>
  <c r="J103" i="73"/>
  <c r="J105" i="73"/>
  <c r="J100" i="73"/>
  <c r="J102" i="73"/>
  <c r="I106" i="73"/>
  <c r="I107" i="73" s="1"/>
  <c r="I108" i="73" s="1"/>
  <c r="J154" i="77"/>
  <c r="J155" i="77"/>
  <c r="H161" i="77"/>
  <c r="J152" i="77"/>
  <c r="J153" i="77"/>
  <c r="J101" i="76"/>
  <c r="J98" i="76"/>
  <c r="J95" i="76"/>
  <c r="J96" i="76"/>
  <c r="J68" i="75"/>
  <c r="J63" i="75"/>
  <c r="J65" i="75"/>
  <c r="J98" i="73"/>
  <c r="J99" i="73"/>
  <c r="J158" i="77"/>
  <c r="J151" i="77"/>
  <c r="H159" i="77"/>
  <c r="J159" i="77" s="1"/>
  <c r="J156" i="77"/>
  <c r="J94" i="76"/>
  <c r="J99" i="76"/>
  <c r="J92" i="76"/>
  <c r="H100" i="76"/>
  <c r="J100" i="76" s="1"/>
  <c r="J97" i="76"/>
  <c r="H102" i="76"/>
  <c r="J93" i="76"/>
  <c r="H69" i="75"/>
  <c r="H67" i="75"/>
  <c r="J67" i="75" s="1"/>
  <c r="J62" i="75"/>
  <c r="J97" i="73"/>
  <c r="H104" i="73"/>
  <c r="J104" i="73" s="1"/>
  <c r="H106" i="73"/>
  <c r="J161" i="77" l="1"/>
  <c r="J102" i="76"/>
  <c r="J69" i="75"/>
  <c r="J165" i="73"/>
  <c r="J106" i="73"/>
  <c r="H69" i="78"/>
  <c r="H70" i="78" s="1"/>
  <c r="J70" i="78" s="1"/>
  <c r="H70" i="75"/>
  <c r="J70" i="75" s="1"/>
  <c r="H107" i="73"/>
  <c r="J107" i="73" s="1"/>
  <c r="H162" i="77"/>
  <c r="J162" i="77" s="1"/>
  <c r="H103" i="76"/>
  <c r="J103" i="76" s="1"/>
  <c r="H108" i="73" l="1"/>
  <c r="J108" i="73" s="1"/>
  <c r="H71" i="75"/>
  <c r="J71" i="75" s="1"/>
  <c r="J69" i="78"/>
  <c r="H163" i="77"/>
  <c r="J163" i="77" s="1"/>
  <c r="H104" i="76"/>
  <c r="J104" i="76" s="1"/>
  <c r="I52" i="78" l="1"/>
  <c r="H52" i="78"/>
  <c r="I51" i="78"/>
  <c r="H51" i="78"/>
  <c r="D92" i="73"/>
  <c r="D111" i="73" s="1"/>
  <c r="I91" i="73"/>
  <c r="H91" i="73"/>
  <c r="I90" i="73"/>
  <c r="H90" i="73"/>
  <c r="I89" i="73"/>
  <c r="H89" i="73"/>
  <c r="I88" i="73"/>
  <c r="H88" i="73"/>
  <c r="I87" i="73"/>
  <c r="H87" i="73"/>
  <c r="I86" i="73"/>
  <c r="H86" i="73"/>
  <c r="D146" i="77"/>
  <c r="I145" i="77"/>
  <c r="H145" i="77"/>
  <c r="I144" i="77"/>
  <c r="H144" i="77"/>
  <c r="I143" i="77"/>
  <c r="H143" i="77"/>
  <c r="I142" i="77"/>
  <c r="H142" i="77"/>
  <c r="I141" i="77"/>
  <c r="H141" i="77"/>
  <c r="D87" i="76"/>
  <c r="I86" i="76"/>
  <c r="H86" i="76"/>
  <c r="I85" i="76"/>
  <c r="H85" i="76"/>
  <c r="I84" i="76"/>
  <c r="H84" i="76"/>
  <c r="I83" i="76"/>
  <c r="H83" i="76"/>
  <c r="I82" i="76"/>
  <c r="H82" i="76"/>
  <c r="D57" i="75"/>
  <c r="I56" i="75"/>
  <c r="H56" i="75"/>
  <c r="I55" i="75"/>
  <c r="H55" i="75"/>
  <c r="I54" i="75"/>
  <c r="H54" i="75"/>
  <c r="I75" i="54"/>
  <c r="H75" i="54"/>
  <c r="D78" i="54"/>
  <c r="I47" i="78"/>
  <c r="H47" i="78"/>
  <c r="H200" i="77"/>
  <c r="I200" i="77"/>
  <c r="I199" i="77"/>
  <c r="H199" i="77"/>
  <c r="H198" i="77"/>
  <c r="I198" i="77"/>
  <c r="H197" i="77"/>
  <c r="I197" i="77"/>
  <c r="H196" i="77"/>
  <c r="I196" i="77"/>
  <c r="H195" i="77"/>
  <c r="I195" i="77"/>
  <c r="I194" i="77"/>
  <c r="H194" i="77"/>
  <c r="H193" i="77"/>
  <c r="I193" i="77"/>
  <c r="H192" i="77"/>
  <c r="I192" i="77"/>
  <c r="H191" i="77"/>
  <c r="I191" i="77"/>
  <c r="H190" i="77"/>
  <c r="I190" i="77"/>
  <c r="H189" i="77"/>
  <c r="I189" i="77"/>
  <c r="H188" i="77"/>
  <c r="I188" i="77"/>
  <c r="H187" i="77"/>
  <c r="I187" i="77"/>
  <c r="H186" i="77"/>
  <c r="I186" i="77"/>
  <c r="H185" i="77"/>
  <c r="I185" i="77"/>
  <c r="H184" i="77"/>
  <c r="I184" i="77"/>
  <c r="H183" i="77"/>
  <c r="I183" i="77"/>
  <c r="H182" i="77"/>
  <c r="I182" i="77"/>
  <c r="H181" i="77"/>
  <c r="I181" i="77"/>
  <c r="I180" i="77"/>
  <c r="H180" i="77"/>
  <c r="H179" i="77"/>
  <c r="I179" i="77"/>
  <c r="I178" i="77"/>
  <c r="H178" i="77"/>
  <c r="H170" i="77"/>
  <c r="I170" i="77"/>
  <c r="H169" i="77"/>
  <c r="I169" i="77"/>
  <c r="H168" i="77"/>
  <c r="I168" i="77"/>
  <c r="H167" i="77"/>
  <c r="I167" i="77"/>
  <c r="I65" i="77"/>
  <c r="H65" i="77"/>
  <c r="I64" i="77"/>
  <c r="H64" i="77"/>
  <c r="I63" i="77"/>
  <c r="H63" i="77"/>
  <c r="I61" i="77"/>
  <c r="H61" i="77"/>
  <c r="I59" i="77"/>
  <c r="H59" i="77"/>
  <c r="I58" i="77"/>
  <c r="H58" i="77"/>
  <c r="I56" i="77"/>
  <c r="H56" i="77"/>
  <c r="I55" i="77"/>
  <c r="H55" i="77"/>
  <c r="I53" i="77"/>
  <c r="H53" i="77"/>
  <c r="I50" i="77"/>
  <c r="H50" i="77"/>
  <c r="I49" i="77"/>
  <c r="H49" i="77"/>
  <c r="I47" i="77"/>
  <c r="H47" i="77"/>
  <c r="I46" i="77"/>
  <c r="H46" i="77"/>
  <c r="I45" i="77"/>
  <c r="H45" i="77"/>
  <c r="I43" i="77"/>
  <c r="H43" i="77"/>
  <c r="H137" i="76"/>
  <c r="I137" i="76"/>
  <c r="I136" i="76"/>
  <c r="H136" i="76"/>
  <c r="H135" i="76"/>
  <c r="I135" i="76"/>
  <c r="H134" i="76"/>
  <c r="I134" i="76"/>
  <c r="H133" i="76"/>
  <c r="I133" i="76"/>
  <c r="H132" i="76"/>
  <c r="I132" i="76"/>
  <c r="I131" i="76"/>
  <c r="H131" i="76"/>
  <c r="H130" i="76"/>
  <c r="I130" i="76"/>
  <c r="H129" i="76"/>
  <c r="I129" i="76"/>
  <c r="H128" i="76"/>
  <c r="I128" i="76"/>
  <c r="H127" i="76"/>
  <c r="I127" i="76"/>
  <c r="H126" i="76"/>
  <c r="I126" i="76"/>
  <c r="H125" i="76"/>
  <c r="I125" i="76"/>
  <c r="H124" i="76"/>
  <c r="I124" i="76"/>
  <c r="H123" i="76"/>
  <c r="I123" i="76"/>
  <c r="H122" i="76"/>
  <c r="I122" i="76"/>
  <c r="I121" i="76"/>
  <c r="H121" i="76"/>
  <c r="H120" i="76"/>
  <c r="I120" i="76"/>
  <c r="I119" i="76"/>
  <c r="H119" i="76"/>
  <c r="H111" i="76"/>
  <c r="I111" i="76"/>
  <c r="H110" i="76"/>
  <c r="I110" i="76"/>
  <c r="H109" i="76"/>
  <c r="I109" i="76"/>
  <c r="H108" i="76"/>
  <c r="I108" i="76"/>
  <c r="I44" i="76"/>
  <c r="I78" i="76" s="1"/>
  <c r="H44" i="76"/>
  <c r="H78" i="76" s="1"/>
  <c r="H108" i="75"/>
  <c r="I108" i="75"/>
  <c r="I107" i="75"/>
  <c r="H107" i="75"/>
  <c r="H106" i="75"/>
  <c r="I106" i="75"/>
  <c r="H105" i="75"/>
  <c r="I105" i="75"/>
  <c r="H104" i="75"/>
  <c r="I104" i="75"/>
  <c r="H103" i="75"/>
  <c r="I103" i="75"/>
  <c r="I102" i="75"/>
  <c r="H102" i="75"/>
  <c r="H101" i="75"/>
  <c r="I101" i="75"/>
  <c r="H100" i="75"/>
  <c r="I100" i="75"/>
  <c r="H99" i="75"/>
  <c r="I99" i="75"/>
  <c r="H98" i="75"/>
  <c r="I98" i="75"/>
  <c r="H97" i="75"/>
  <c r="I97" i="75"/>
  <c r="H96" i="75"/>
  <c r="I96" i="75"/>
  <c r="H95" i="75"/>
  <c r="I95" i="75"/>
  <c r="H94" i="75"/>
  <c r="I94" i="75"/>
  <c r="H93" i="75"/>
  <c r="I93" i="75"/>
  <c r="H92" i="75"/>
  <c r="I92" i="75"/>
  <c r="H91" i="75"/>
  <c r="I91" i="75"/>
  <c r="H90" i="75"/>
  <c r="I90" i="75"/>
  <c r="H89" i="75"/>
  <c r="I89" i="75"/>
  <c r="I88" i="75"/>
  <c r="H88" i="75"/>
  <c r="H87" i="75"/>
  <c r="I87" i="75"/>
  <c r="I86" i="75"/>
  <c r="H86" i="75"/>
  <c r="H78" i="75"/>
  <c r="I78" i="75"/>
  <c r="H77" i="75"/>
  <c r="I77" i="75"/>
  <c r="H76" i="75"/>
  <c r="I76" i="75"/>
  <c r="H75" i="75"/>
  <c r="I75" i="75"/>
  <c r="I67" i="73"/>
  <c r="H67" i="73"/>
  <c r="H115" i="73"/>
  <c r="I115" i="73"/>
  <c r="H114" i="73"/>
  <c r="I114" i="73"/>
  <c r="H113" i="73"/>
  <c r="I113" i="73"/>
  <c r="I76" i="73"/>
  <c r="H76" i="73"/>
  <c r="I54" i="73"/>
  <c r="H54" i="73"/>
  <c r="I53" i="73"/>
  <c r="H53" i="73"/>
  <c r="I50" i="73"/>
  <c r="H50" i="73"/>
  <c r="I56" i="73"/>
  <c r="H56" i="73"/>
  <c r="I49" i="73"/>
  <c r="H49" i="73"/>
  <c r="I44" i="73"/>
  <c r="H44" i="73"/>
  <c r="H82" i="73" l="1"/>
  <c r="I82" i="73"/>
  <c r="H137" i="77"/>
  <c r="H138" i="77" s="1"/>
  <c r="I137" i="77"/>
  <c r="I138" i="77" s="1"/>
  <c r="I83" i="73"/>
  <c r="J184" i="77"/>
  <c r="J190" i="77"/>
  <c r="I146" i="77"/>
  <c r="I148" i="77" s="1"/>
  <c r="J136" i="76"/>
  <c r="J65" i="77"/>
  <c r="J197" i="77"/>
  <c r="D166" i="77"/>
  <c r="I166" i="77" s="1"/>
  <c r="I171" i="77" s="1"/>
  <c r="J51" i="78"/>
  <c r="J55" i="77"/>
  <c r="J182" i="77"/>
  <c r="J186" i="77"/>
  <c r="J167" i="77"/>
  <c r="J178" i="77"/>
  <c r="J193" i="77"/>
  <c r="J94" i="75"/>
  <c r="J86" i="75"/>
  <c r="J100" i="75"/>
  <c r="J91" i="73"/>
  <c r="I92" i="73"/>
  <c r="I94" i="73" s="1"/>
  <c r="J87" i="73"/>
  <c r="J90" i="73"/>
  <c r="J88" i="73"/>
  <c r="J52" i="78"/>
  <c r="J180" i="77"/>
  <c r="J194" i="77"/>
  <c r="J142" i="77"/>
  <c r="J61" i="77"/>
  <c r="J145" i="77"/>
  <c r="I87" i="76"/>
  <c r="I89" i="76" s="1"/>
  <c r="J120" i="76"/>
  <c r="D107" i="76"/>
  <c r="I107" i="76" s="1"/>
  <c r="I112" i="76" s="1"/>
  <c r="J105" i="75"/>
  <c r="J76" i="75"/>
  <c r="J88" i="75"/>
  <c r="J107" i="75"/>
  <c r="J103" i="75"/>
  <c r="I93" i="78"/>
  <c r="I54" i="78"/>
  <c r="H93" i="78"/>
  <c r="H53" i="78"/>
  <c r="J53" i="78" s="1"/>
  <c r="H93" i="73"/>
  <c r="J93" i="73" s="1"/>
  <c r="J86" i="73"/>
  <c r="J89" i="73"/>
  <c r="H92" i="73"/>
  <c r="J98" i="75"/>
  <c r="J54" i="75"/>
  <c r="J77" i="75"/>
  <c r="J91" i="75"/>
  <c r="J102" i="75"/>
  <c r="J97" i="75"/>
  <c r="J90" i="75"/>
  <c r="J56" i="75"/>
  <c r="J95" i="75"/>
  <c r="J96" i="75"/>
  <c r="J87" i="75"/>
  <c r="J93" i="75"/>
  <c r="J108" i="75"/>
  <c r="J99" i="75"/>
  <c r="I57" i="75"/>
  <c r="I59" i="75" s="1"/>
  <c r="J130" i="76"/>
  <c r="J135" i="76"/>
  <c r="J128" i="76"/>
  <c r="J131" i="76"/>
  <c r="J122" i="76"/>
  <c r="J134" i="76"/>
  <c r="J127" i="76"/>
  <c r="J121" i="76"/>
  <c r="H79" i="76"/>
  <c r="J86" i="76"/>
  <c r="J82" i="76"/>
  <c r="J85" i="76"/>
  <c r="J124" i="76"/>
  <c r="J109" i="76"/>
  <c r="J119" i="76"/>
  <c r="J125" i="76"/>
  <c r="J83" i="76"/>
  <c r="J108" i="76"/>
  <c r="J132" i="76"/>
  <c r="J137" i="76"/>
  <c r="J111" i="76"/>
  <c r="J133" i="76"/>
  <c r="J84" i="76"/>
  <c r="J179" i="77"/>
  <c r="J58" i="77"/>
  <c r="J168" i="77"/>
  <c r="J43" i="77"/>
  <c r="J50" i="77"/>
  <c r="J183" i="77"/>
  <c r="J189" i="77"/>
  <c r="J170" i="77"/>
  <c r="J64" i="77"/>
  <c r="J143" i="77"/>
  <c r="J181" i="77"/>
  <c r="J45" i="77"/>
  <c r="J59" i="77"/>
  <c r="J200" i="77"/>
  <c r="J141" i="77"/>
  <c r="J185" i="77"/>
  <c r="H201" i="77"/>
  <c r="J169" i="77"/>
  <c r="J56" i="77"/>
  <c r="J191" i="77"/>
  <c r="J196" i="77"/>
  <c r="J187" i="77"/>
  <c r="J192" i="77"/>
  <c r="J198" i="77"/>
  <c r="J188" i="77"/>
  <c r="J199" i="77"/>
  <c r="J144" i="77"/>
  <c r="H147" i="77"/>
  <c r="J147" i="77" s="1"/>
  <c r="H146" i="77"/>
  <c r="H88" i="76"/>
  <c r="J88" i="76" s="1"/>
  <c r="H87" i="76"/>
  <c r="J55" i="75"/>
  <c r="H58" i="75"/>
  <c r="J58" i="75" s="1"/>
  <c r="H57" i="75"/>
  <c r="J75" i="54"/>
  <c r="H48" i="78"/>
  <c r="I48" i="78"/>
  <c r="J49" i="77"/>
  <c r="I201" i="77"/>
  <c r="J53" i="77"/>
  <c r="J46" i="77"/>
  <c r="J63" i="77"/>
  <c r="J195" i="77"/>
  <c r="J47" i="77"/>
  <c r="J126" i="76"/>
  <c r="I138" i="76"/>
  <c r="J123" i="76"/>
  <c r="J129" i="76"/>
  <c r="J110" i="76"/>
  <c r="H138" i="76"/>
  <c r="J44" i="76"/>
  <c r="J101" i="75"/>
  <c r="J75" i="75"/>
  <c r="J92" i="75"/>
  <c r="J106" i="75"/>
  <c r="J78" i="75"/>
  <c r="H123" i="75"/>
  <c r="H126" i="75" s="1"/>
  <c r="H51" i="75"/>
  <c r="I109" i="75"/>
  <c r="J89" i="75"/>
  <c r="J104" i="75"/>
  <c r="I123" i="75"/>
  <c r="I126" i="75" s="1"/>
  <c r="I51" i="75"/>
  <c r="H109" i="75"/>
  <c r="D74" i="75"/>
  <c r="J50" i="73"/>
  <c r="J67" i="73"/>
  <c r="J53" i="73"/>
  <c r="J44" i="73"/>
  <c r="J54" i="73"/>
  <c r="J49" i="73"/>
  <c r="H147" i="73"/>
  <c r="I147" i="73"/>
  <c r="J113" i="73"/>
  <c r="J114" i="73"/>
  <c r="I111" i="73"/>
  <c r="I116" i="73" s="1"/>
  <c r="H111" i="73"/>
  <c r="J56" i="73"/>
  <c r="J76" i="73"/>
  <c r="J115" i="73"/>
  <c r="I96" i="78" l="1"/>
  <c r="I204" i="77"/>
  <c r="J146" i="77"/>
  <c r="H166" i="77"/>
  <c r="J166" i="77" s="1"/>
  <c r="I150" i="73"/>
  <c r="J87" i="76"/>
  <c r="H107" i="76"/>
  <c r="H112" i="76" s="1"/>
  <c r="J112" i="76" s="1"/>
  <c r="J92" i="73"/>
  <c r="J93" i="78"/>
  <c r="H54" i="78"/>
  <c r="J54" i="78" s="1"/>
  <c r="J201" i="77"/>
  <c r="J57" i="75"/>
  <c r="J109" i="75"/>
  <c r="J78" i="76"/>
  <c r="I79" i="76"/>
  <c r="I141" i="76" s="1"/>
  <c r="H148" i="77"/>
  <c r="J148" i="77" s="1"/>
  <c r="H59" i="75"/>
  <c r="J47" i="78"/>
  <c r="J48" i="78"/>
  <c r="J228" i="77"/>
  <c r="J227" i="77"/>
  <c r="J138" i="77"/>
  <c r="J137" i="77"/>
  <c r="H89" i="76"/>
  <c r="J89" i="76" s="1"/>
  <c r="J138" i="76"/>
  <c r="J123" i="75"/>
  <c r="J50" i="75"/>
  <c r="J51" i="75"/>
  <c r="I74" i="75"/>
  <c r="I79" i="75" s="1"/>
  <c r="I112" i="75" s="1"/>
  <c r="H74" i="75"/>
  <c r="J122" i="75"/>
  <c r="J147" i="73"/>
  <c r="J82" i="73"/>
  <c r="H94" i="73"/>
  <c r="H83" i="73"/>
  <c r="J83" i="73" s="1"/>
  <c r="J111" i="73"/>
  <c r="H116" i="73"/>
  <c r="J116" i="73" s="1"/>
  <c r="H96" i="78" l="1"/>
  <c r="J96" i="78" s="1"/>
  <c r="J59" i="75"/>
  <c r="H141" i="76"/>
  <c r="J141" i="76" s="1"/>
  <c r="H171" i="77"/>
  <c r="J171" i="77" s="1"/>
  <c r="J94" i="73"/>
  <c r="H150" i="73"/>
  <c r="J164" i="73" s="1"/>
  <c r="J107" i="76"/>
  <c r="J79" i="76"/>
  <c r="H79" i="75"/>
  <c r="J79" i="75" s="1"/>
  <c r="J74" i="75"/>
  <c r="H112" i="75" l="1"/>
  <c r="J112" i="75" s="1"/>
  <c r="H204" i="77"/>
  <c r="I15" i="78"/>
  <c r="I41" i="74"/>
  <c r="I15" i="76"/>
  <c r="I30" i="74"/>
  <c r="J157" i="76"/>
  <c r="J126" i="75"/>
  <c r="J150" i="73"/>
  <c r="I16" i="76" l="1"/>
  <c r="I18" i="76" s="1"/>
  <c r="I31" i="74"/>
  <c r="I16" i="75"/>
  <c r="I25" i="74"/>
  <c r="I15" i="75"/>
  <c r="I24" i="74"/>
  <c r="I15" i="73"/>
  <c r="I19" i="74"/>
  <c r="J168" i="73"/>
  <c r="J204" i="77"/>
  <c r="J231" i="77"/>
  <c r="J149" i="54"/>
  <c r="I20" i="74" l="1"/>
  <c r="I46" i="74" s="1"/>
  <c r="I16" i="73"/>
  <c r="I33" i="74"/>
  <c r="I16" i="77"/>
  <c r="I37" i="74"/>
  <c r="I15" i="77"/>
  <c r="I36" i="74"/>
  <c r="I16" i="78"/>
  <c r="I42" i="74"/>
  <c r="I18" i="75"/>
  <c r="I27" i="74"/>
  <c r="I15" i="74"/>
  <c r="I16" i="54"/>
  <c r="I17" i="73"/>
  <c r="I21" i="74"/>
  <c r="I45" i="74" l="1"/>
  <c r="I38" i="74"/>
  <c r="I17" i="77"/>
  <c r="D98" i="54" l="1"/>
  <c r="H98" i="54" s="1"/>
  <c r="H74" i="54"/>
  <c r="I74" i="54"/>
  <c r="H100" i="54"/>
  <c r="I100" i="54"/>
  <c r="H101" i="54"/>
  <c r="I101" i="54"/>
  <c r="H102" i="54"/>
  <c r="I102" i="54"/>
  <c r="H103" i="54"/>
  <c r="I103" i="54"/>
  <c r="H111" i="54"/>
  <c r="I111" i="54"/>
  <c r="H112" i="54"/>
  <c r="I112" i="54"/>
  <c r="H113" i="54"/>
  <c r="I113" i="54"/>
  <c r="H114" i="54"/>
  <c r="I114" i="54"/>
  <c r="H115" i="54"/>
  <c r="I115" i="54"/>
  <c r="H116" i="54"/>
  <c r="I116" i="54"/>
  <c r="H117" i="54"/>
  <c r="I117" i="54"/>
  <c r="H118" i="54"/>
  <c r="I118" i="54"/>
  <c r="H119" i="54"/>
  <c r="I119" i="54"/>
  <c r="H120" i="54"/>
  <c r="I120" i="54"/>
  <c r="H121" i="54"/>
  <c r="I121" i="54"/>
  <c r="H122" i="54"/>
  <c r="I122" i="54"/>
  <c r="H123" i="54"/>
  <c r="I123" i="54"/>
  <c r="H124" i="54"/>
  <c r="I124" i="54"/>
  <c r="H125" i="54"/>
  <c r="I125" i="54"/>
  <c r="H126" i="54"/>
  <c r="I126" i="54"/>
  <c r="H127" i="54"/>
  <c r="I127" i="54"/>
  <c r="H128" i="54"/>
  <c r="I128" i="54"/>
  <c r="H129" i="54"/>
  <c r="I129" i="54"/>
  <c r="H130" i="54"/>
  <c r="I130" i="54"/>
  <c r="I88" i="54"/>
  <c r="H88" i="54"/>
  <c r="I87" i="54"/>
  <c r="H87" i="54"/>
  <c r="I86" i="54"/>
  <c r="H86" i="54"/>
  <c r="I85" i="54"/>
  <c r="H85" i="54"/>
  <c r="I69" i="54" l="1"/>
  <c r="H69" i="54"/>
  <c r="I98" i="54"/>
  <c r="J98" i="54" s="1"/>
  <c r="J74" i="54"/>
  <c r="J103" i="54"/>
  <c r="J130" i="54"/>
  <c r="J125" i="54"/>
  <c r="J102" i="54"/>
  <c r="J128" i="54"/>
  <c r="J127" i="54"/>
  <c r="J123" i="54"/>
  <c r="J120" i="54"/>
  <c r="J114" i="54"/>
  <c r="J101" i="54"/>
  <c r="J100" i="54"/>
  <c r="H131" i="54"/>
  <c r="J124" i="54"/>
  <c r="J116" i="54"/>
  <c r="J115" i="54"/>
  <c r="J112" i="54"/>
  <c r="J129" i="54"/>
  <c r="J122" i="54"/>
  <c r="J111" i="54"/>
  <c r="J113" i="54"/>
  <c r="J121" i="54"/>
  <c r="J119" i="54"/>
  <c r="J118" i="54"/>
  <c r="J117" i="54"/>
  <c r="J126" i="54"/>
  <c r="J88" i="54"/>
  <c r="H104" i="54"/>
  <c r="J86" i="54"/>
  <c r="J85" i="54"/>
  <c r="J87" i="54"/>
  <c r="I104" i="54" l="1"/>
  <c r="J104" i="54" s="1"/>
  <c r="H83" i="54" l="1"/>
  <c r="I83" i="54"/>
  <c r="H84" i="54"/>
  <c r="I84" i="54"/>
  <c r="I78" i="54"/>
  <c r="H76" i="54"/>
  <c r="I76" i="54"/>
  <c r="H77" i="54"/>
  <c r="I77" i="54"/>
  <c r="H91" i="54" l="1"/>
  <c r="H79" i="54"/>
  <c r="J79" i="54" s="1"/>
  <c r="J83" i="54"/>
  <c r="J84" i="54"/>
  <c r="H78" i="54"/>
  <c r="J78" i="54" s="1"/>
  <c r="J76" i="54"/>
  <c r="J77" i="54"/>
  <c r="H89" i="54" l="1"/>
  <c r="I89" i="54"/>
  <c r="H90" i="54"/>
  <c r="I90" i="54"/>
  <c r="H92" i="54"/>
  <c r="I92" i="54"/>
  <c r="H93" i="54"/>
  <c r="I93" i="54"/>
  <c r="I94" i="54" l="1"/>
  <c r="I95" i="54" s="1"/>
  <c r="H94" i="54"/>
  <c r="H95" i="54" s="1"/>
  <c r="J91" i="54"/>
  <c r="J90" i="54"/>
  <c r="J89" i="54"/>
  <c r="J93" i="54"/>
  <c r="J92" i="54"/>
  <c r="I80" i="54"/>
  <c r="I70" i="54" l="1"/>
  <c r="J94" i="54"/>
  <c r="J95" i="54"/>
  <c r="H80" i="54"/>
  <c r="J80" i="54" l="1"/>
  <c r="I131" i="54" l="1"/>
  <c r="I134" i="54" s="1"/>
  <c r="J131" i="54" l="1"/>
  <c r="J69" i="54"/>
  <c r="H70" i="54" l="1"/>
  <c r="H134" i="54" s="1"/>
  <c r="J134" i="54" l="1"/>
  <c r="J70" i="54"/>
  <c r="I14" i="74" l="1"/>
  <c r="I44" i="74" s="1"/>
  <c r="I15" i="54"/>
  <c r="I17" i="54" s="1"/>
  <c r="I16" i="74" l="1"/>
  <c r="I48" i="74" s="1"/>
</calcChain>
</file>

<file path=xl/sharedStrings.xml><?xml version="1.0" encoding="utf-8"?>
<sst xmlns="http://schemas.openxmlformats.org/spreadsheetml/2006/main" count="1924" uniqueCount="805">
  <si>
    <t>m</t>
  </si>
  <si>
    <t>ks</t>
  </si>
  <si>
    <t>kpl</t>
  </si>
  <si>
    <t>Název položky</t>
  </si>
  <si>
    <t>Výměra</t>
  </si>
  <si>
    <t>Cena</t>
  </si>
  <si>
    <t>Celkem</t>
  </si>
  <si>
    <t>Specifikace</t>
  </si>
  <si>
    <t>Počet</t>
  </si>
  <si>
    <t>Měr. Jed.</t>
  </si>
  <si>
    <t>Materiál / MJ</t>
  </si>
  <si>
    <t>Montáž / MJ</t>
  </si>
  <si>
    <t>Materiál</t>
  </si>
  <si>
    <t>Montáž</t>
  </si>
  <si>
    <t>Pozn.:</t>
  </si>
  <si>
    <t>Číslo dokumentu:</t>
  </si>
  <si>
    <t>Datum:</t>
  </si>
  <si>
    <t>Revize:</t>
  </si>
  <si>
    <t>Značení trasy vedení - kabelové štítky</t>
  </si>
  <si>
    <t>Požární ucpávky včetně štítků</t>
  </si>
  <si>
    <t>Funkční zkouška systému</t>
  </si>
  <si>
    <t>Likvidace a odvoz odpadu z realizace</t>
  </si>
  <si>
    <t>hod</t>
  </si>
  <si>
    <t>Účast na koordinačních jednáních a kontrolních dnech</t>
  </si>
  <si>
    <t>Úklid staveniště</t>
  </si>
  <si>
    <t>Pospojení a uzemnění konstrukcí, přístrojů a kabelových tras</t>
  </si>
  <si>
    <t xml:space="preserve">Mimostaveništní doprava
Zahrnuje náklady na dopravu strojů a zařízení od výrobce (obchodní organizace) až na místo první skládky na staveništi 
Pojištění materiálu použitého na stavbě, zabezpečení materiálu na stavbě proti poškození a proti krádeži </t>
  </si>
  <si>
    <t>Technická příprava realizace</t>
  </si>
  <si>
    <t>Vedení projektu</t>
  </si>
  <si>
    <t>Pomocné stavební práce</t>
  </si>
  <si>
    <t>Uvedení do provozu</t>
  </si>
  <si>
    <t>Koordinační funkční zkoušky</t>
  </si>
  <si>
    <t>Lišta DIN</t>
  </si>
  <si>
    <t>CYA 6 zž</t>
  </si>
  <si>
    <t>Prořez kabelů 5%</t>
  </si>
  <si>
    <t xml:space="preserve">Pospojení ocel. konstrukcí  </t>
  </si>
  <si>
    <t>Prořez kabelových tras 1,5 %</t>
  </si>
  <si>
    <t>Další montážní materiál blíže nespecifikovaný 3%</t>
  </si>
  <si>
    <t>Součinnost se zástupci investora</t>
  </si>
  <si>
    <t>Autorský dozor projektanta během realizace</t>
  </si>
  <si>
    <t>VIZUALIZACE</t>
  </si>
  <si>
    <t>Zařízení a přístroje</t>
  </si>
  <si>
    <t>Kabelová průchodka PG9</t>
  </si>
  <si>
    <t>CYA 10 zž</t>
  </si>
  <si>
    <t>Podružný el. inst. materiál 1%</t>
  </si>
  <si>
    <t>Zapojení kabeláže</t>
  </si>
  <si>
    <t>Průraz beton do průměru 30 mm</t>
  </si>
  <si>
    <t>Průraz beton do průměru 130 mm</t>
  </si>
  <si>
    <t>Demontáže</t>
  </si>
  <si>
    <t>měsíc</t>
  </si>
  <si>
    <t>Vypracování plánu kontrol a zkoušek</t>
  </si>
  <si>
    <t>Revize dílčí a revize celého systému</t>
  </si>
  <si>
    <t>Školení na všechny systémy dodávky včetně IP aplikací</t>
  </si>
  <si>
    <t>Průvodně technická dokumentace</t>
  </si>
  <si>
    <t>Jiné materiály, montáž, atd., neuvedené výše, ale které je
nutné zahrnout do celkového rozsahu prací podle výkresů a
praxe dodavatele.</t>
  </si>
  <si>
    <t>Zařízení staveniště 1x sanitární kontejner (toalety, umývadla, sprchy), 2x skladový kontejner 6mx2,4m, 1x obytný kontejner (šatna), 1x obytný kontejner (kancelář)</t>
  </si>
  <si>
    <t>Lešení, výšková montáž a použití mechanizmů</t>
  </si>
  <si>
    <t>D.1.4 – Technika prostředí staveb</t>
  </si>
  <si>
    <t>Výkaz výměr</t>
  </si>
  <si>
    <t>Projekční náklady na vypracování realizační / výrobní / dílenské dokumentace</t>
  </si>
  <si>
    <t>CENA CELKEM</t>
  </si>
  <si>
    <t>A</t>
  </si>
  <si>
    <t>B</t>
  </si>
  <si>
    <t>A1.001</t>
  </si>
  <si>
    <t>A1.002</t>
  </si>
  <si>
    <t>A1.003</t>
  </si>
  <si>
    <t>A1.004</t>
  </si>
  <si>
    <t>A1.005</t>
  </si>
  <si>
    <t>A1.006</t>
  </si>
  <si>
    <t>A1.007</t>
  </si>
  <si>
    <t>A1.010</t>
  </si>
  <si>
    <t>A1.011</t>
  </si>
  <si>
    <t>A1.012</t>
  </si>
  <si>
    <t>A1.013</t>
  </si>
  <si>
    <t>A1.014</t>
  </si>
  <si>
    <t>A1.015</t>
  </si>
  <si>
    <t>A1.016</t>
  </si>
  <si>
    <t>A1.017</t>
  </si>
  <si>
    <t>A1.018</t>
  </si>
  <si>
    <t>A1.019</t>
  </si>
  <si>
    <t>A1.020</t>
  </si>
  <si>
    <t>A1.021</t>
  </si>
  <si>
    <t>A1.025</t>
  </si>
  <si>
    <t>A2</t>
  </si>
  <si>
    <t>A1</t>
  </si>
  <si>
    <t>A3</t>
  </si>
  <si>
    <t>A3.001</t>
  </si>
  <si>
    <t>A3.002</t>
  </si>
  <si>
    <t>A3.003</t>
  </si>
  <si>
    <t>A3.004</t>
  </si>
  <si>
    <t>A3.005</t>
  </si>
  <si>
    <t>A3.006</t>
  </si>
  <si>
    <t>A3.007</t>
  </si>
  <si>
    <t>A3.008</t>
  </si>
  <si>
    <t>A3.009</t>
  </si>
  <si>
    <t>A3.010</t>
  </si>
  <si>
    <t>A3.011</t>
  </si>
  <si>
    <t>A3.012</t>
  </si>
  <si>
    <t>A4</t>
  </si>
  <si>
    <t>A4.001</t>
  </si>
  <si>
    <t>A4.002</t>
  </si>
  <si>
    <t>A4.003</t>
  </si>
  <si>
    <t>A4.004</t>
  </si>
  <si>
    <t>A4.005</t>
  </si>
  <si>
    <t>A5</t>
  </si>
  <si>
    <t>A6</t>
  </si>
  <si>
    <t>A6.001</t>
  </si>
  <si>
    <t>A6.002</t>
  </si>
  <si>
    <t>A6.003</t>
  </si>
  <si>
    <t>A6.004</t>
  </si>
  <si>
    <t>A6.005</t>
  </si>
  <si>
    <t>A6.006</t>
  </si>
  <si>
    <t>A6.007</t>
  </si>
  <si>
    <t>A6.008</t>
  </si>
  <si>
    <t>A6.009</t>
  </si>
  <si>
    <t>A6.010</t>
  </si>
  <si>
    <t>A6.011</t>
  </si>
  <si>
    <t>A6.012</t>
  </si>
  <si>
    <t>A6.013</t>
  </si>
  <si>
    <t>A6.014</t>
  </si>
  <si>
    <t>A6.015</t>
  </si>
  <si>
    <t>A6.016</t>
  </si>
  <si>
    <t>A6.017</t>
  </si>
  <si>
    <t>A6.018</t>
  </si>
  <si>
    <t>A6.019</t>
  </si>
  <si>
    <t>A6.020</t>
  </si>
  <si>
    <t>A11</t>
  </si>
  <si>
    <t>A11.001</t>
  </si>
  <si>
    <t>A11.002</t>
  </si>
  <si>
    <t>A11.003</t>
  </si>
  <si>
    <t>A2.001</t>
  </si>
  <si>
    <t>A2.002</t>
  </si>
  <si>
    <t>A2.007</t>
  </si>
  <si>
    <t>A2.009</t>
  </si>
  <si>
    <t>A2.010</t>
  </si>
  <si>
    <t>A2.011</t>
  </si>
  <si>
    <t>A2.012</t>
  </si>
  <si>
    <t>B1</t>
  </si>
  <si>
    <t>B1.001</t>
  </si>
  <si>
    <t>B1.002</t>
  </si>
  <si>
    <t>B1.003</t>
  </si>
  <si>
    <t>B1.004</t>
  </si>
  <si>
    <t>B1.005</t>
  </si>
  <si>
    <t>B1.006</t>
  </si>
  <si>
    <t>B1.007</t>
  </si>
  <si>
    <t>B1.008</t>
  </si>
  <si>
    <t>B1.009</t>
  </si>
  <si>
    <t>B1.010</t>
  </si>
  <si>
    <t>B1.011</t>
  </si>
  <si>
    <t>B1.012</t>
  </si>
  <si>
    <t>B1.013</t>
  </si>
  <si>
    <t>B1.014</t>
  </si>
  <si>
    <t>B1.015</t>
  </si>
  <si>
    <t>B1.016</t>
  </si>
  <si>
    <t>B1.017</t>
  </si>
  <si>
    <t>B1.018</t>
  </si>
  <si>
    <t>B1.019</t>
  </si>
  <si>
    <t>B1.020</t>
  </si>
  <si>
    <t>B1.021</t>
  </si>
  <si>
    <t>B1.022</t>
  </si>
  <si>
    <t>B1.023</t>
  </si>
  <si>
    <t>B1.024</t>
  </si>
  <si>
    <t>B1.025</t>
  </si>
  <si>
    <t>B1.026</t>
  </si>
  <si>
    <t>B1.027</t>
  </si>
  <si>
    <t>B1.028</t>
  </si>
  <si>
    <t>B2</t>
  </si>
  <si>
    <t>B2.001</t>
  </si>
  <si>
    <t>B2.002</t>
  </si>
  <si>
    <t>B2.003</t>
  </si>
  <si>
    <t>B2.004</t>
  </si>
  <si>
    <t>B2.005</t>
  </si>
  <si>
    <t>B2.006</t>
  </si>
  <si>
    <t>B2.007</t>
  </si>
  <si>
    <t>B3</t>
  </si>
  <si>
    <t>B3.001</t>
  </si>
  <si>
    <t>B3.002</t>
  </si>
  <si>
    <t>B3.003</t>
  </si>
  <si>
    <t>B3.004</t>
  </si>
  <si>
    <t>B3.005</t>
  </si>
  <si>
    <t>B3.006</t>
  </si>
  <si>
    <t>B3.007</t>
  </si>
  <si>
    <t>B3.008</t>
  </si>
  <si>
    <t>B3.009</t>
  </si>
  <si>
    <t>B3.010</t>
  </si>
  <si>
    <t>B3.011</t>
  </si>
  <si>
    <t>B4</t>
  </si>
  <si>
    <t>B4.001</t>
  </si>
  <si>
    <t>B4.002</t>
  </si>
  <si>
    <t>B4.003</t>
  </si>
  <si>
    <t>B4.004</t>
  </si>
  <si>
    <t>B5</t>
  </si>
  <si>
    <t>B6</t>
  </si>
  <si>
    <t>B6.001</t>
  </si>
  <si>
    <t>B6.002</t>
  </si>
  <si>
    <t>B6.003</t>
  </si>
  <si>
    <t>B6.004</t>
  </si>
  <si>
    <t>B6.005</t>
  </si>
  <si>
    <t>B6.006</t>
  </si>
  <si>
    <t>B6.007</t>
  </si>
  <si>
    <t>B6.008</t>
  </si>
  <si>
    <t>B6.009</t>
  </si>
  <si>
    <t>B6.010</t>
  </si>
  <si>
    <t>B6.011</t>
  </si>
  <si>
    <t>B6.012</t>
  </si>
  <si>
    <t>B6.013</t>
  </si>
  <si>
    <t>B6.014</t>
  </si>
  <si>
    <t>B6.015</t>
  </si>
  <si>
    <t>B6.016</t>
  </si>
  <si>
    <t>B6.017</t>
  </si>
  <si>
    <t>B6.018</t>
  </si>
  <si>
    <t>B6.019</t>
  </si>
  <si>
    <t>B6.020</t>
  </si>
  <si>
    <t>B6.021</t>
  </si>
  <si>
    <t>B6.022</t>
  </si>
  <si>
    <t>B6.023</t>
  </si>
  <si>
    <t>B6.024</t>
  </si>
  <si>
    <t>SYSTÉM KONTROLY VSTUPU, DOCHÁZKOVÝ SYSTÉM, INTERKOM (ACS)</t>
  </si>
  <si>
    <t>CENA CELKEM ACS</t>
  </si>
  <si>
    <t>C</t>
  </si>
  <si>
    <t>D</t>
  </si>
  <si>
    <t>E</t>
  </si>
  <si>
    <t>DOHLEDOVÝ VIDEO SYSTÉM (VSS)</t>
  </si>
  <si>
    <t>CENA CELKEM VSS</t>
  </si>
  <si>
    <t>CENA CELKEM UKS</t>
  </si>
  <si>
    <t>KOMUNIKAČNÍ ZAŘÍZENÍ SESTRA - PACIENT (SP)</t>
  </si>
  <si>
    <t>CENA CELKEM SP</t>
  </si>
  <si>
    <t>F</t>
  </si>
  <si>
    <t>SPOLEČNÁ DODÁVKA SLABOPROUDU (SDS)</t>
  </si>
  <si>
    <t>CENA CELKEM SDS</t>
  </si>
  <si>
    <t>Kabeláž</t>
  </si>
  <si>
    <t xml:space="preserve">Úložné konstrukce </t>
  </si>
  <si>
    <t>Montáže</t>
  </si>
  <si>
    <t>Ostatní</t>
  </si>
  <si>
    <t>Úložné konstrukce</t>
  </si>
  <si>
    <t>F1</t>
  </si>
  <si>
    <t>F1.001</t>
  </si>
  <si>
    <t>F1.002</t>
  </si>
  <si>
    <t>F1.003</t>
  </si>
  <si>
    <t>F2.001</t>
  </si>
  <si>
    <t>F2.002</t>
  </si>
  <si>
    <t>F2.003</t>
  </si>
  <si>
    <t>F3.001</t>
  </si>
  <si>
    <t>F3.002</t>
  </si>
  <si>
    <t>F3.003</t>
  </si>
  <si>
    <t>F3.004</t>
  </si>
  <si>
    <t>F3.005</t>
  </si>
  <si>
    <t>F3.006</t>
  </si>
  <si>
    <t>F3.007</t>
  </si>
  <si>
    <t>F3.008</t>
  </si>
  <si>
    <t>F3.009</t>
  </si>
  <si>
    <t>F3.010</t>
  </si>
  <si>
    <t>F3.011</t>
  </si>
  <si>
    <t>F3.012</t>
  </si>
  <si>
    <t>F3.013</t>
  </si>
  <si>
    <t>F6</t>
  </si>
  <si>
    <t>F6.001</t>
  </si>
  <si>
    <t>F6.002</t>
  </si>
  <si>
    <t>F6.003</t>
  </si>
  <si>
    <t>F6.004</t>
  </si>
  <si>
    <t>F6.005</t>
  </si>
  <si>
    <t>F6.006</t>
  </si>
  <si>
    <t>F6.007</t>
  </si>
  <si>
    <t>F6.008</t>
  </si>
  <si>
    <t>F6.009</t>
  </si>
  <si>
    <t>F6.010</t>
  </si>
  <si>
    <t>F6.011</t>
  </si>
  <si>
    <t>F6.012</t>
  </si>
  <si>
    <t>F6.013</t>
  </si>
  <si>
    <t>F6.014</t>
  </si>
  <si>
    <t>F6.015</t>
  </si>
  <si>
    <t>F6.016</t>
  </si>
  <si>
    <t>F5</t>
  </si>
  <si>
    <t>F4</t>
  </si>
  <si>
    <t>F3</t>
  </si>
  <si>
    <t>F2</t>
  </si>
  <si>
    <t>E11</t>
  </si>
  <si>
    <t>E11.001</t>
  </si>
  <si>
    <t>E11.002</t>
  </si>
  <si>
    <t>E11.003</t>
  </si>
  <si>
    <t>E11.004</t>
  </si>
  <si>
    <t>E11.005</t>
  </si>
  <si>
    <t>E11.006</t>
  </si>
  <si>
    <t>E11.007</t>
  </si>
  <si>
    <t>E11.008</t>
  </si>
  <si>
    <t>E11.009</t>
  </si>
  <si>
    <t>E11.010</t>
  </si>
  <si>
    <t>E11.011</t>
  </si>
  <si>
    <t>E11.012</t>
  </si>
  <si>
    <t>E11.013</t>
  </si>
  <si>
    <t>E11.014</t>
  </si>
  <si>
    <t>E11.015</t>
  </si>
  <si>
    <t>E6</t>
  </si>
  <si>
    <t>E6.001</t>
  </si>
  <si>
    <t>E6.002</t>
  </si>
  <si>
    <t>E6.003</t>
  </si>
  <si>
    <t>E6.004</t>
  </si>
  <si>
    <t>E6.005</t>
  </si>
  <si>
    <t>E6.006</t>
  </si>
  <si>
    <t>E6.007</t>
  </si>
  <si>
    <t>E6.008</t>
  </si>
  <si>
    <t>E6.009</t>
  </si>
  <si>
    <t>E6.010</t>
  </si>
  <si>
    <t>E6.011</t>
  </si>
  <si>
    <t>E6.012</t>
  </si>
  <si>
    <t>E6.013</t>
  </si>
  <si>
    <t>E6.014</t>
  </si>
  <si>
    <t>E6.015</t>
  </si>
  <si>
    <t>E6.016</t>
  </si>
  <si>
    <t>E6.017</t>
  </si>
  <si>
    <t>E6.018</t>
  </si>
  <si>
    <t>E6.019</t>
  </si>
  <si>
    <t>E6.020</t>
  </si>
  <si>
    <t>E6.021</t>
  </si>
  <si>
    <t>E6.022</t>
  </si>
  <si>
    <t>E6.023</t>
  </si>
  <si>
    <t>E5</t>
  </si>
  <si>
    <t>E4</t>
  </si>
  <si>
    <t>E4.001</t>
  </si>
  <si>
    <t>E4.002</t>
  </si>
  <si>
    <t>E4.003</t>
  </si>
  <si>
    <t>E4.004</t>
  </si>
  <si>
    <t>E4.005</t>
  </si>
  <si>
    <t>E3</t>
  </si>
  <si>
    <t>E3.001</t>
  </si>
  <si>
    <t>E3.002</t>
  </si>
  <si>
    <t>E3.003</t>
  </si>
  <si>
    <t>E3.004</t>
  </si>
  <si>
    <t>E3.005</t>
  </si>
  <si>
    <t>E3.006</t>
  </si>
  <si>
    <t>E3.007</t>
  </si>
  <si>
    <t>E3.008</t>
  </si>
  <si>
    <t>E3.009</t>
  </si>
  <si>
    <t>E3.010</t>
  </si>
  <si>
    <t>E3.011</t>
  </si>
  <si>
    <t>E3.012</t>
  </si>
  <si>
    <t>E2</t>
  </si>
  <si>
    <t>E2.001</t>
  </si>
  <si>
    <t>E2.002</t>
  </si>
  <si>
    <t>E2.003</t>
  </si>
  <si>
    <t>E2.004</t>
  </si>
  <si>
    <t>E2.005</t>
  </si>
  <si>
    <t>E2.006</t>
  </si>
  <si>
    <t>E2.007</t>
  </si>
  <si>
    <t>E1</t>
  </si>
  <si>
    <t>E1.001</t>
  </si>
  <si>
    <t>E1.002</t>
  </si>
  <si>
    <t>E1.003</t>
  </si>
  <si>
    <t>E1.004</t>
  </si>
  <si>
    <t>E1.005</t>
  </si>
  <si>
    <t>E1.006</t>
  </si>
  <si>
    <t>E1.007</t>
  </si>
  <si>
    <t>E1.008</t>
  </si>
  <si>
    <t>E1.009</t>
  </si>
  <si>
    <t>E1.010</t>
  </si>
  <si>
    <t>E1.011</t>
  </si>
  <si>
    <t>E1.012</t>
  </si>
  <si>
    <t>E1.013</t>
  </si>
  <si>
    <t>E1.014</t>
  </si>
  <si>
    <t>E1.015</t>
  </si>
  <si>
    <t>E1.016</t>
  </si>
  <si>
    <t>E1.017</t>
  </si>
  <si>
    <t>E1.018</t>
  </si>
  <si>
    <t>E1.019</t>
  </si>
  <si>
    <t>E1.020</t>
  </si>
  <si>
    <t>E1.021</t>
  </si>
  <si>
    <t>E1.022</t>
  </si>
  <si>
    <t>E1.023</t>
  </si>
  <si>
    <t>E1.024</t>
  </si>
  <si>
    <t>E1.025</t>
  </si>
  <si>
    <t>E1.026</t>
  </si>
  <si>
    <t>E1.027</t>
  </si>
  <si>
    <t>E1.028</t>
  </si>
  <si>
    <t>E1.029</t>
  </si>
  <si>
    <t>E1.030</t>
  </si>
  <si>
    <t>E1.031</t>
  </si>
  <si>
    <t>E1.032</t>
  </si>
  <si>
    <t>E1.033</t>
  </si>
  <si>
    <t>E1.034</t>
  </si>
  <si>
    <t>E1.035</t>
  </si>
  <si>
    <t>E1.036</t>
  </si>
  <si>
    <t>E1.037</t>
  </si>
  <si>
    <t>E1.038</t>
  </si>
  <si>
    <t>E1.039</t>
  </si>
  <si>
    <t>E1.040</t>
  </si>
  <si>
    <t>E1.041</t>
  </si>
  <si>
    <t>E1.042</t>
  </si>
  <si>
    <t>E1.043</t>
  </si>
  <si>
    <t>E1.044</t>
  </si>
  <si>
    <t>D1</t>
  </si>
  <si>
    <t>D1.001</t>
  </si>
  <si>
    <t>D1.002</t>
  </si>
  <si>
    <t>D1.003</t>
  </si>
  <si>
    <t>D1.004</t>
  </si>
  <si>
    <t>D1.005</t>
  </si>
  <si>
    <t>D1.006</t>
  </si>
  <si>
    <t>D1.007</t>
  </si>
  <si>
    <t>D1.008</t>
  </si>
  <si>
    <t>D1.009</t>
  </si>
  <si>
    <t>D1.010</t>
  </si>
  <si>
    <t>D1.011</t>
  </si>
  <si>
    <t>D1.012</t>
  </si>
  <si>
    <t>D1.013</t>
  </si>
  <si>
    <t>D1.014</t>
  </si>
  <si>
    <t>D1.015</t>
  </si>
  <si>
    <t>D1.016</t>
  </si>
  <si>
    <t>D1.017</t>
  </si>
  <si>
    <t>D1.018</t>
  </si>
  <si>
    <t>D1.019</t>
  </si>
  <si>
    <t>D1.020</t>
  </si>
  <si>
    <t>D1.021</t>
  </si>
  <si>
    <t>D1.022</t>
  </si>
  <si>
    <t>D1.028</t>
  </si>
  <si>
    <t>D11</t>
  </si>
  <si>
    <t>D11.001</t>
  </si>
  <si>
    <t>D11.002</t>
  </si>
  <si>
    <t>D11.003</t>
  </si>
  <si>
    <t>D11.004</t>
  </si>
  <si>
    <t>D11.005</t>
  </si>
  <si>
    <t>D2</t>
  </si>
  <si>
    <t>D2.001</t>
  </si>
  <si>
    <t>D2.002</t>
  </si>
  <si>
    <t>D2.003</t>
  </si>
  <si>
    <t>D2.004</t>
  </si>
  <si>
    <t>D2.005</t>
  </si>
  <si>
    <t>D2.006</t>
  </si>
  <si>
    <t>D2.007</t>
  </si>
  <si>
    <t>D3</t>
  </si>
  <si>
    <t>D3.001</t>
  </si>
  <si>
    <t>D3.002</t>
  </si>
  <si>
    <t>D3.003</t>
  </si>
  <si>
    <t>D3.004</t>
  </si>
  <si>
    <t>D3.005</t>
  </si>
  <si>
    <t>D3.006</t>
  </si>
  <si>
    <t>D3.007</t>
  </si>
  <si>
    <t>D3.008</t>
  </si>
  <si>
    <t>D3.009</t>
  </si>
  <si>
    <t>D3.010</t>
  </si>
  <si>
    <t>D3.011</t>
  </si>
  <si>
    <t>D3.012</t>
  </si>
  <si>
    <t>D4</t>
  </si>
  <si>
    <t>D4.001</t>
  </si>
  <si>
    <t>D4.002</t>
  </si>
  <si>
    <t>D4.003</t>
  </si>
  <si>
    <t>D4.004</t>
  </si>
  <si>
    <t>D4.005</t>
  </si>
  <si>
    <t>D5</t>
  </si>
  <si>
    <t>D6</t>
  </si>
  <si>
    <t>D6.001</t>
  </si>
  <si>
    <t>D6.002</t>
  </si>
  <si>
    <t>D6.003</t>
  </si>
  <si>
    <t>D6.004</t>
  </si>
  <si>
    <t>D6.005</t>
  </si>
  <si>
    <t>D6.006</t>
  </si>
  <si>
    <t>D6.007</t>
  </si>
  <si>
    <t>D6.008</t>
  </si>
  <si>
    <t>D6.009</t>
  </si>
  <si>
    <t>D6.010</t>
  </si>
  <si>
    <t>D6.011</t>
  </si>
  <si>
    <t>D6.012</t>
  </si>
  <si>
    <t>D6.013</t>
  </si>
  <si>
    <t>D6.014</t>
  </si>
  <si>
    <t>D6.015</t>
  </si>
  <si>
    <t>D6.016</t>
  </si>
  <si>
    <t>D6.017</t>
  </si>
  <si>
    <t>D6.018</t>
  </si>
  <si>
    <t>D6.019</t>
  </si>
  <si>
    <t>C11</t>
  </si>
  <si>
    <t>C11.001</t>
  </si>
  <si>
    <t>C1</t>
  </si>
  <si>
    <t>C1.001</t>
  </si>
  <si>
    <t>C1.002</t>
  </si>
  <si>
    <t>C1.003</t>
  </si>
  <si>
    <t>C1.004</t>
  </si>
  <si>
    <t>C1.005</t>
  </si>
  <si>
    <t>C1.006</t>
  </si>
  <si>
    <t>C2</t>
  </si>
  <si>
    <t>C2.001</t>
  </si>
  <si>
    <t>C2.002</t>
  </si>
  <si>
    <t>C2.003</t>
  </si>
  <si>
    <t>C2.004</t>
  </si>
  <si>
    <t>C2.005</t>
  </si>
  <si>
    <t>C3</t>
  </si>
  <si>
    <t>C3.001</t>
  </si>
  <si>
    <t>C3.002</t>
  </si>
  <si>
    <t>C3.003</t>
  </si>
  <si>
    <t>C3.004</t>
  </si>
  <si>
    <t>C3.005</t>
  </si>
  <si>
    <t>C3.006</t>
  </si>
  <si>
    <t>C3.007</t>
  </si>
  <si>
    <t>C3.008</t>
  </si>
  <si>
    <t>C3.009</t>
  </si>
  <si>
    <t>C4</t>
  </si>
  <si>
    <t>C4.001</t>
  </si>
  <si>
    <t>C4.002</t>
  </si>
  <si>
    <t>C4.003</t>
  </si>
  <si>
    <t>C4.004</t>
  </si>
  <si>
    <t>C4.005</t>
  </si>
  <si>
    <t>C5</t>
  </si>
  <si>
    <t>C6</t>
  </si>
  <si>
    <t>C6.001</t>
  </si>
  <si>
    <t>C6.002</t>
  </si>
  <si>
    <t>C6.003</t>
  </si>
  <si>
    <t>C6.004</t>
  </si>
  <si>
    <t>C6.005</t>
  </si>
  <si>
    <t>C6.006</t>
  </si>
  <si>
    <t>C6.007</t>
  </si>
  <si>
    <t>C6.008</t>
  </si>
  <si>
    <t>C6.009</t>
  </si>
  <si>
    <t>C6.010</t>
  </si>
  <si>
    <t>C6.011</t>
  </si>
  <si>
    <t>C6.012</t>
  </si>
  <si>
    <t>C6.013</t>
  </si>
  <si>
    <t>C6.014</t>
  </si>
  <si>
    <t>C6.015</t>
  </si>
  <si>
    <t>C6.016</t>
  </si>
  <si>
    <t>C6.017</t>
  </si>
  <si>
    <t>C6.018</t>
  </si>
  <si>
    <t>C6.019</t>
  </si>
  <si>
    <t>C6.020</t>
  </si>
  <si>
    <t>C6.021</t>
  </si>
  <si>
    <t>C6.022</t>
  </si>
  <si>
    <t>C6.023</t>
  </si>
  <si>
    <t>B2.008</t>
  </si>
  <si>
    <t>Pomocné nosné konstrukce pro uchycení žlabů</t>
  </si>
  <si>
    <t>Podružný el. inst. materiál 3%</t>
  </si>
  <si>
    <t>PO</t>
  </si>
  <si>
    <t>Programování systému ACS</t>
  </si>
  <si>
    <t>Dokumentace skutečného provedení stavby - bude provedeno vypracování kompletní dokumentace systému ACS</t>
  </si>
  <si>
    <t>Měření kabeláže po úsecích, včetně měřících protokolů od datové kabeláže</t>
  </si>
  <si>
    <t>B1.029</t>
  </si>
  <si>
    <t>SPRÁVA SYSTÉMU</t>
  </si>
  <si>
    <t>Vyvyzovací panel 19" 1U, průchozí panel s kartáčem</t>
  </si>
  <si>
    <t>Police 19" 1U, hloubka 550 mm, s perforací</t>
  </si>
  <si>
    <t>19" patch panel 1U, 24 portů C6a</t>
  </si>
  <si>
    <t>Koordinace a vypracování podkladů pro naprogramování systému</t>
  </si>
  <si>
    <t>B4.005</t>
  </si>
  <si>
    <t>Zapojení kabeláže v rozvaděčích RACK</t>
  </si>
  <si>
    <t>Zapojení a instalace systému ACS, včetně zapojení všech vstupů a výstupů, včetně vyvázání a provedení formy, včetně zapojení návazností</t>
  </si>
  <si>
    <t>A5.001</t>
  </si>
  <si>
    <t>Demontáž původní instalace systému</t>
  </si>
  <si>
    <t>Programování systému VSS</t>
  </si>
  <si>
    <t>Dokumentace skutečného provedení stavby - bude provedeno vypracování kompletní dokumentace systému VSS</t>
  </si>
  <si>
    <t>Zapojení a instalace systému VSS, včetně zapojení všech vstupů a výstupů, včetně vyvázání a provedení formy, včetně zapojení návazností</t>
  </si>
  <si>
    <t>Vertikální vyvazovací panel 45U</t>
  </si>
  <si>
    <t>Napájecí panel do 19" racku - 8 x 230 V</t>
  </si>
  <si>
    <t>Vertikální vyvazovací panel 18U</t>
  </si>
  <si>
    <t>Koordinace prací s ostatními profesemi</t>
  </si>
  <si>
    <t>Dokumentace skutečného provedení stavby - bude provedeno vypracování kompletní dokumentace společných částí dodávky slaboproudu</t>
  </si>
  <si>
    <t>Dokumentace skutečného provedení stavby - bude provedeno vypracování kompletní dokumentace systému EPS celého objektu za obě etapy</t>
  </si>
  <si>
    <t>Monitor pro PC na recepci pro samostatné okno zobrazení VSS - 32" UHD</t>
  </si>
  <si>
    <t>19" patch panel 2U, 48 portů C6a</t>
  </si>
  <si>
    <t>Propojovací příslušenství</t>
  </si>
  <si>
    <t>Měření intenzity signálu na jehož základě bude nastavena a umístěna anténní sestava</t>
  </si>
  <si>
    <t>Přepěťové ochrany pro vstup koaxiálního kabelu do objektu, včetně skříně</t>
  </si>
  <si>
    <t>Zapojení a instalace systému v rozvaděčích, včetně zapojení všech vstupů a výstupů, včetně vyvázání a provedení formy, včetně zapojení návazností</t>
  </si>
  <si>
    <t>Programování systému SP</t>
  </si>
  <si>
    <t>Dokumentace skutečného provedení stavby - bude provedeno vypracování kompletní dokumentace systému SP</t>
  </si>
  <si>
    <t>Zapojení a instalace systému, včetně zapojení všech vstupů a výstupů, včetně vyvázání a provedení formy, včetně zapojení návazností</t>
  </si>
  <si>
    <t>Kabel s třídou reakce B2cas1d1a1 - 1x2x0,8</t>
  </si>
  <si>
    <t>Kabel s třídou reakce B2cas1d1a1 - 2x1,5</t>
  </si>
  <si>
    <t>Kabel optický SM 9/125 µm, 12 vláken, s třídou reakce B2cas1d1a1</t>
  </si>
  <si>
    <r>
      <t xml:space="preserve">Trasa žlab plný neděrovaný, zinkování sendzimir, kompletní dodávka trasy včetně úchytného materiálu pro zavěšení na strop, tedy všech závěsů, držáků, ohybů, kolen, spojek, včetně ochrany hran pro výstup kabelů, </t>
    </r>
    <r>
      <rPr>
        <b/>
        <sz val="11"/>
        <rFont val="Calibri"/>
        <family val="2"/>
        <charset val="238"/>
        <scheme val="minor"/>
      </rPr>
      <t>šířka žlabu 62 mm, výška bočnice 50 mm, tloušťka plechu 1,25 mm</t>
    </r>
  </si>
  <si>
    <t>Víko kabelového žlabu, zinkování sendzimir, kompletní dodávka trasy včetně úchytů, ohybů, kolen, pro šířku žlabu 62 mm</t>
  </si>
  <si>
    <t>Bezhalogenová tuhá hrdlovaná trubka s nízkou mechanickou odolností o průměru 25 mm</t>
  </si>
  <si>
    <t>Bezhalogenová ohebná trubka se střední mechanickou odolností o průměru 25 mm</t>
  </si>
  <si>
    <t>Bezhalogenová příchytka pro plastové bezhalogenové trubky 25 mm</t>
  </si>
  <si>
    <t>IP přístupový systém
Bezpečnostní relé</t>
  </si>
  <si>
    <t>Vjezdový kovový sloupek pro instalaci interkomu, výška 120 cm, barva černá</t>
  </si>
  <si>
    <t>Modul hlavní jednotky s kamerou, nikl, jedno tlačítko</t>
  </si>
  <si>
    <t>I/O modul - dva logické vstupy, dva relé výstupy</t>
  </si>
  <si>
    <t>Licence gold pro IP Interkomy</t>
  </si>
  <si>
    <t>Externí čtečka RFID karet pro připojení k PC pomocí USB rozhraní, pro správu systému a přidávání 13.56 MHz karet pomocí webového rozhraní nebo aplikace</t>
  </si>
  <si>
    <t>Mifare Classic 1k RFID klíčenka, 13.56 MHz</t>
  </si>
  <si>
    <t>extender s displejem pro IP VIDEOTELEFON, díky němuž lze volat až na 60 rychlých voleb</t>
  </si>
  <si>
    <t>Přídavná kamera pro IP VIDEOTELEFON, USB, plug &amp; play, posuvná clona kamery, 1 x LED (dvoubarevná)</t>
  </si>
  <si>
    <t>IP BALL KAMERA
Analýza obrazu – pohybová detekce, změna scény a pokročilá analýza obrazu VA Motion detection 2.0 (překročení čáry, vstup/výstup do/z oblasti, klasifikace osob a vozidel).
Provedení kamery: Ball, Počet megapixelů: 8 Megapixel, IR přísvit: 40 m,
WDR: 120 dB, Typ objektivu: motorický, Objektiv: 2,8 - 12 mm,
Max. horizontální úhel: 108 °, Min. horizontální úhel: 45 °,
Den/noc: ano, přepínání mechanicky (IRC), Citlivost: standardní,
Video komprese: H.265+,H.265,H.264+, H.264,MJPEG, Snímací prvek: 1/1,8" CMOS,
Maximální rozlišení: 3840 x 2160, Max. snímková rychlost: 25 fps @ 2688 x 1520,
Napájení: 12 V DC; PoE, Spotřeba: 11 - 12,5 W, Maximální spotřeba: 12,5 W,
Redukce šumu: ano, Privátní zóny: ano, Poplachový vstup / výstup: 1 / 1,
Slot pro (micro)SD kartu: ano,  Max. počet streamů: 3
Pracovní teplota: -30 °C - 60 °C, Krytí: IP66, Mechanická odolnost: IK10</t>
  </si>
  <si>
    <t>Instalační krabice pro montáž ball kamer, do venkovního prostředí, kovová, zadní přívod kabelu</t>
  </si>
  <si>
    <t>Datová dvojzásuvka RJ45, STP, cat.6a, kompletní včetně boxu, určená do venkovního prostoru, instalace na povrch, IP67</t>
  </si>
  <si>
    <t>USB-Dongle MLU-60 pro licence</t>
  </si>
  <si>
    <t>Vypínač pro odepnutí AKU a zálohovaného napětí  24 VDC / 32 A</t>
  </si>
  <si>
    <t>Pojistkový odpínač 440 VDC / 32 A, včetně pojistky</t>
  </si>
  <si>
    <t>Svorka řadová 2,5 mm</t>
  </si>
  <si>
    <t>Propojovací hřebínek pro řadovou svorku 2,5 mm - čtyřnásobný</t>
  </si>
  <si>
    <t>Kabel s třídou reakce B2cas1d1a1 - 2x2,5</t>
  </si>
  <si>
    <t>Rozvaděč polyesterový, 3bod.uzávěr, 600x400x230, plné dveře, montáž na zeď, IP66, IK10, UV stálý, bezhalogenový, s dvojitou izolací, včetně montážní desky</t>
  </si>
  <si>
    <t>Svorka řadová PE 6 mm</t>
  </si>
  <si>
    <r>
      <t xml:space="preserve">Trasa žlab plný neděrovaný, zinkování sendzimir, kompletní dodávka trasy včetně úchytného materiálu pro zavěšení na strop, tedy všech závěsů, držáků, ohybů, kolen, spojek, včetně ochrany hran pro výstup kabelů, </t>
    </r>
    <r>
      <rPr>
        <b/>
        <sz val="11"/>
        <rFont val="Calibri"/>
        <family val="2"/>
        <charset val="238"/>
        <scheme val="minor"/>
      </rPr>
      <t>šířka žlabu 500 mm, výška bočnice 100 mm, tloušťka plechu 1,00 mm</t>
    </r>
  </si>
  <si>
    <r>
      <t xml:space="preserve">Trasa žlab plný neděrovaný, zinkování sendzimir, kompletní dodávka trasy včetně úchytného materiálu pro zavěšení na strop, tedy všech závěsů, držáků, ohybů, kolen, spojek, včetně ochrany hran pro výstup kabelů, </t>
    </r>
    <r>
      <rPr>
        <b/>
        <sz val="11"/>
        <rFont val="Calibri"/>
        <family val="2"/>
        <charset val="238"/>
        <scheme val="minor"/>
      </rPr>
      <t>šířka žlabu 500 mm, výška bočnice 60 mm, tloušťka plechu 1,25 mm</t>
    </r>
  </si>
  <si>
    <t>Víko kabelového žlabu, zinkování sendzimir, kompletní dodávka trasy včetně úchytů, ohybů, kolen, pro šířku žlabu 500 mm</t>
  </si>
  <si>
    <t>Přepážka pro výšku trasy 100 mm, zinkování sendzimir, kompletní dodávka včetně úchycení přepážky</t>
  </si>
  <si>
    <t>Přepážka pro výšku trasy 60 mm, zinkování sendzimir, kompletní dodávka včetně úchycení přepážky</t>
  </si>
  <si>
    <t>Domov seniorů Břeclav</t>
  </si>
  <si>
    <t>D.1.4.7 - SLABOPROUD</t>
  </si>
  <si>
    <t>L22 230 DS Břeclav_DPS_D.1.4.7_99</t>
  </si>
  <si>
    <t>10 / 2022</t>
  </si>
  <si>
    <t>SPOLEČNÁ TELEVIZNÍ ANTÉNA (STA)</t>
  </si>
  <si>
    <t>Část B: 1. NP Objektu A - koncové prvky</t>
  </si>
  <si>
    <t>Část C: výtah Objektu A - koncové prvky</t>
  </si>
  <si>
    <t>Celková cena STA a ACS a VSS a UKS a SP a SDS obě etapy</t>
  </si>
  <si>
    <t>SYSTÉM KONTROLY VSTUPU, INTERKOM (ACS)</t>
  </si>
  <si>
    <t>UNIVERZÁLNÍ KABELÁŽNÍ SYSTÉM (UKS)</t>
  </si>
  <si>
    <t>CENA CELKEM STA</t>
  </si>
  <si>
    <t>Celkem cena STA a ACS a VSS a UKS a SP a SDS - Část A</t>
  </si>
  <si>
    <t>Celkem cena STA a ACS a VSS a UKS a SP a SDS - Část B</t>
  </si>
  <si>
    <t>Celkem cena STA a ACS a VSS a UKS a SP a SDS - Část C</t>
  </si>
  <si>
    <t>CELKOVÁ CENA - Část B</t>
  </si>
  <si>
    <t>CELKOVÁ CENA - Část C</t>
  </si>
  <si>
    <t>CELKOVÁ CENA - Část A</t>
  </si>
  <si>
    <t>Rozvaděč rack (SP) - t.m. B.104b</t>
  </si>
  <si>
    <t>Rozvaděč rack NÁSTĚNNÝ (SP) - t.m. A.312a</t>
  </si>
  <si>
    <t>Rozvaděč rack NÁSTĚNNÝ (SP) - t.m. A412a</t>
  </si>
  <si>
    <t>Bezhalogenová lišta vkládací 20x20</t>
  </si>
  <si>
    <t>E1.045</t>
  </si>
  <si>
    <t>E1.046</t>
  </si>
  <si>
    <t>E1.047</t>
  </si>
  <si>
    <t>E1.048</t>
  </si>
  <si>
    <t>E1.049</t>
  </si>
  <si>
    <t>E1.050</t>
  </si>
  <si>
    <t>E1.051</t>
  </si>
  <si>
    <t>E1.052</t>
  </si>
  <si>
    <t>E1.053</t>
  </si>
  <si>
    <t>E1.054</t>
  </si>
  <si>
    <t>E1.055</t>
  </si>
  <si>
    <t>E1.056</t>
  </si>
  <si>
    <t>E1.057</t>
  </si>
  <si>
    <t>E1.058</t>
  </si>
  <si>
    <t>E1.059</t>
  </si>
  <si>
    <t>E1.060</t>
  </si>
  <si>
    <t>E1.061</t>
  </si>
  <si>
    <t>E1.062</t>
  </si>
  <si>
    <t>E1.063</t>
  </si>
  <si>
    <t>E1.064</t>
  </si>
  <si>
    <t>E1.065</t>
  </si>
  <si>
    <t>E1.066</t>
  </si>
  <si>
    <t>E1.067</t>
  </si>
  <si>
    <t>E1.068</t>
  </si>
  <si>
    <t>E1.069</t>
  </si>
  <si>
    <t>E1.070</t>
  </si>
  <si>
    <t>E1.071</t>
  </si>
  <si>
    <t>E1.072</t>
  </si>
  <si>
    <t>Krabice pro nástěnnou montáž systémové zásuvky APA-2</t>
  </si>
  <si>
    <t>Krabice pro nástěnnou montáž nouzového tlačítka a nouzového táhla a pokojové signalizační svítidlo APA-1</t>
  </si>
  <si>
    <t>Krabice pro nástěnnou montáž AP-KMT</t>
  </si>
  <si>
    <t>Pokojové signalizační svítidlo LM-IO</t>
  </si>
  <si>
    <t>Systémová zásuvka SM</t>
  </si>
  <si>
    <t>Nouzové tlačítko, membránová klávesnice, orientační a zpětnovazební LED RT-IO</t>
  </si>
  <si>
    <t>Nouzové táhlo do vlhka, orientační a zpětnovazební LED ZTB-IO</t>
  </si>
  <si>
    <t>Nástěnný držák pacientského terminálu K-PAT</t>
  </si>
  <si>
    <t>Pacientský terminál "easy" L4-PAT-E</t>
  </si>
  <si>
    <t>Management Center IP - server systému SP L4-MC-IP</t>
  </si>
  <si>
    <t>Páteřní switch pro oddělení HP2530-24-IP</t>
  </si>
  <si>
    <t>Systémový switch IP systému SP, 2 kruhové linky, 8x LAN port, 1x GB uplink, 24V, multicast, QoS L4-SWI9-GBIT</t>
  </si>
  <si>
    <t>Povrchový kovový box pro G-SWI9</t>
  </si>
  <si>
    <t>SW-Licence databáze událostí SWP-IP/EDB</t>
  </si>
  <si>
    <t>Sesterský terminál - dotykový LCD L4-ST-TOUCH</t>
  </si>
  <si>
    <t>Pokojový komunikační terminál s LCD L4-KMT</t>
  </si>
  <si>
    <t>Přídržný klip pro kabel HB-VC</t>
  </si>
  <si>
    <t>UPS 2200 VA - výška 2U, minislot síťová karta (LAN adaptér) pro síťovou správu, certifikovaný systémem sestra-pacient EATON - UPS 5PX 1500i RT2U Netpack G2</t>
  </si>
  <si>
    <t>UPS BATTERY MODULE - externí rozšiřující bateriový modul (EBM), který je určený pro rozšíření kapacity UPS, až 4 rozšiřující bateriové moduly EATON - 5PX EBM 48RT2U Gen2</t>
  </si>
  <si>
    <t>Napájecí zdroj 24V/480W/20A, Certifikovaný pro napájení systému sestra-pacient PULS QS20.241</t>
  </si>
  <si>
    <t>Řídicí jednotka pro dvojici baterií určená k zálohování napájecího zdroje 24 VDC, výstupní proud 20 A, pro dvě baterie 12 V v sérii o kapacitě 3,9 Ah do 150Ah/200Ah, Optimalizované nabíjení baterií dle teploty okolí, Signalizační výstupy / vstup inhibit PULS UB20.241</t>
  </si>
  <si>
    <t>Akku 12 V / 42 Ah certifikované pro systém sestra-pacient k záložnímu zdroji FIAMM FG24204</t>
  </si>
  <si>
    <t>Akku 12 V / 27 Ah certifikované pro systém sestra-pacient k záložnímu zdroji FIAMM FG22703</t>
  </si>
  <si>
    <t>Přídržný klip pro kabel HB-VS</t>
  </si>
  <si>
    <t>SUMA EPS - Část A</t>
  </si>
  <si>
    <t>SUMA EPS - Část B</t>
  </si>
  <si>
    <t>Datové úložiště pro videozáznam do NVR - HDD 8 TB</t>
  </si>
  <si>
    <t>IP BALL KAMERA DS-2CD2H86G2-IZS(2.8-12mm)(C)
Analýza obrazu – pohybová detekce, změna scény a pokročilá analýza obrazu VA Motion detection 2.0 (překročení čáry, vstup/výstup do/z oblasti, klasifikace osob a vozidel).
Provedení kamery: Ball, Počet megapixelů: 8 Megapixel, IR přísvit: 40 m,
WDR: 120 dB, Typ objektivu: motorický, Objektiv: 2,8 - 12 mm,
Max. horizontální úhel: 108 °, Min. horizontální úhel: 45 °,
Den/noc: ano, přepínání mechanicky (IRC), Citlivost: standardní,
Video komprese: H.265+,H.265,H.264+, H.264,MJPEG, Snímací prvek: 1/1,8" CMOS,
Maximální rozlišení: 3840 x 2160, Max. snímková rychlost: 25 fps @ 2688 x 1520,
Napájení: 12 V DC; PoE, Spotřeba: 11 - 12,5 W, Maximální spotřeba: 12,5 W,
Redukce šumu: ano, Privátní zóny: ano, Poplachový vstup / výstup: 1 / 1,
Slot pro (micro)SD kartu: ano,  Max. počet streamů: 3
Pracovní teplota: -30 °C - 60 °C, Krytí: IP66, Mechanická odolnost: IK10</t>
  </si>
  <si>
    <t>C11.02</t>
  </si>
  <si>
    <t>SUMA EPS - Část C</t>
  </si>
  <si>
    <t>C21</t>
  </si>
  <si>
    <t>C21.001</t>
  </si>
  <si>
    <t>C21.02</t>
  </si>
  <si>
    <t>Část A: 2. - 5. NP Objektu A, Objekt B, Recepce Objektu C, technické místnosti</t>
  </si>
  <si>
    <t>IP přístupový systém
Přístupová jednotka 2N Access Unit v úzkém (mullion) provedení, se čtečkou RFID identifikátorů (125kHz, secured 13.56 MHz, NFC ready), na povrch (zeď, zárubeň), připojení ethernet, napájení POE, krytí IP55, pracovní teplota -40°C až 60°C</t>
  </si>
  <si>
    <t>IP přístupový systém
Přístupová jednotka 2N Access Unit Touch keypad v úzkém (mullion) provedení, se čtečkou RFID identifikátorů (125kHz, secured 13.56 MHz, NFC ready) a dotykovou klávesnicí, na povrch (zeď, zárubeň), připojení ethernet, napájení POE, krytí IP55, pracovní teplota -40°C až 60°C</t>
  </si>
  <si>
    <r>
      <rPr>
        <b/>
        <sz val="11"/>
        <rFont val="Calibri"/>
        <family val="2"/>
        <charset val="238"/>
        <scheme val="minor"/>
      </rPr>
      <t>IP INTERKOM 2</t>
    </r>
    <r>
      <rPr>
        <sz val="11"/>
        <rFont val="Calibri"/>
        <family val="2"/>
        <charset val="238"/>
        <scheme val="minor"/>
      </rPr>
      <t xml:space="preserve">
Interkom IP Force- 1tlačítko, HD kamera, klávesnice, 10W repro, odolný vůči vnějším vlivům IP69, IK10, 2 integrované mikrofony a inteligentní potlačování echa, materiál hliník, barva černá, napájení POE, provozní teplota -40°C až 55°C</t>
    </r>
  </si>
  <si>
    <t>Bezpečnostní šrouby torx s pin pro IP INTERKOM 2</t>
  </si>
  <si>
    <r>
      <rPr>
        <b/>
        <sz val="11"/>
        <rFont val="Calibri"/>
        <family val="2"/>
        <charset val="238"/>
        <scheme val="minor"/>
      </rPr>
      <t>IP INTERKOM 1 - IP VERSO</t>
    </r>
    <r>
      <rPr>
        <sz val="11"/>
        <rFont val="Calibri"/>
        <family val="2"/>
        <charset val="238"/>
        <scheme val="minor"/>
      </rPr>
      <t xml:space="preserve">
Modulární sestava, povrchová instalace 2 moduly: Hlavní jednotka s kamerou a tlačítkem, dotyková klávesnice se čtečkou karet 125kHz, secured 13.56 MHz, NFC ready</t>
    </r>
  </si>
  <si>
    <t>Modul dotykové klávesnice se čtečkou karet 125kHz, secured 13.56 MHz, NFC ready</t>
  </si>
  <si>
    <t>Rám pro instalaci na povrch, nikl, 2 moduly</t>
  </si>
  <si>
    <t>Modul ochranný spínač</t>
  </si>
  <si>
    <t>Podložka pro instalaci na povrch - 2 moduly</t>
  </si>
  <si>
    <t>Přídavný+ochranný spínač pro IP INTERKOM 2</t>
  </si>
  <si>
    <t>Plastový průhledný kryt pro tlačítko</t>
  </si>
  <si>
    <t xml:space="preserve">Odchodové tlačítko pro nouzové otevření blokovaných dveří, Zelené tlačítko, dvojitý NC/NO výstup, povrchová montáž, prolamovací plast, se symbolem běžícího muže </t>
  </si>
  <si>
    <t>Svorkovnice pro tlačítko</t>
  </si>
  <si>
    <t>Dvoustupňová přepěťová ochrana Ethernetu v kombinaci s ochranou napájení po této lince k ochraně linky Ethernet Cat. 6A s PoE (napájení po lince Ethernet) režimu A, B před pulsním přepětím. Součást dodávky je univerzální plastový adaptér pro montáž na lišty DIN a držák GND 2.</t>
  </si>
  <si>
    <t>C5.001</t>
  </si>
  <si>
    <t>E5.001</t>
  </si>
  <si>
    <t>B21</t>
  </si>
  <si>
    <t>B21.001</t>
  </si>
  <si>
    <t>B21.002</t>
  </si>
  <si>
    <t>B21.003</t>
  </si>
  <si>
    <t>B21.004</t>
  </si>
  <si>
    <t>B21.005</t>
  </si>
  <si>
    <t>FM + DAB + DVB-T2 antenní sestava, včetně ramen, třmenů, pro příjem DVB-T2 programů, s potlačením LTE pásma, minimální pasivní zisk 15 dB, včetně příjmu rozhlasového vysílání DAB a FM</t>
  </si>
  <si>
    <t>Zdroj pro kaskádu multipřepínačů</t>
  </si>
  <si>
    <t>Skříň pro STA celoplechová v1200xš600xh300</t>
  </si>
  <si>
    <t>Anténní stožár kompletní, výška 3 m, žárově zinkovaný, včetně prvků pro uchycení na střechu, uzemnění, jímací tyče a ochrany před bleskem, včetně výložníku pro anténní sestavu</t>
  </si>
  <si>
    <t>Multipřepínač 9/24x, kaskáda</t>
  </si>
  <si>
    <t>Multipřepínač 9/24x, koncový</t>
  </si>
  <si>
    <t>Multipřepínač 9/32x, kaskáda</t>
  </si>
  <si>
    <t>Multipřepínač 9/32x, koncový</t>
  </si>
  <si>
    <t>Programovatelný zesilovač FM / DAB / UHF, Filtr LTE 4G+5G, 32 kanálových filtrů</t>
  </si>
  <si>
    <t>Satelitní parabola, včetně prvků pro uchycení</t>
  </si>
  <si>
    <t>Zdroj pro optický převodník - přijímač optika / koax</t>
  </si>
  <si>
    <t>Převodník - přijímač optika / koax, Optický quatro konvertor s výstupem ( Low H, Low V, High H, High V, TV+DAB+FM)</t>
  </si>
  <si>
    <t>Převodník - přijímač optika / koax, Optický quad konvertor s 4x výstupem (SAT + TV+DAB+FM)</t>
  </si>
  <si>
    <t>STA optický rozbočovač 8x</t>
  </si>
  <si>
    <t>Kit širokopásmové LNB + optický vysílač  koax / optika</t>
  </si>
  <si>
    <t>Měření kabeláže po úsecích, včetně měřících protokolů od datové kabeláže, včetně měřících protokolů od metalických rozvodů STA</t>
  </si>
  <si>
    <t>Měření TV signálu na všech rozvaděčích STA a na všech připojených koncových zásuvkách STA, včetně měřícího protokolu</t>
  </si>
  <si>
    <t>A4.006</t>
  </si>
  <si>
    <t>Zapojení a instalace systému v rozvaděčích STA, včetně zapojení všech vstupů a výstupů, včetně vyvázání a provedení formy, včetně zapojení návazností</t>
  </si>
  <si>
    <t>A1.008</t>
  </si>
  <si>
    <t>A1.009</t>
  </si>
  <si>
    <t>Kabel optický SM 9/125 µm, OS2, 8 vláken, s třídou reakce B2cas1d1a1</t>
  </si>
  <si>
    <t>Programování zesilovače</t>
  </si>
  <si>
    <t>Dokumentace skutečného provedení stavby - bude provedeno vypracování kompletní dokumentace systému STA</t>
  </si>
  <si>
    <t>A1.022</t>
  </si>
  <si>
    <t>Přístrojová krabice pro bezhalogenové kanály, bezhalogenový kanál je součástí dodávky profese silnoproud</t>
  </si>
  <si>
    <t>Koncová zásuvka TV-R-SAT, kompletní, včetně rámečku</t>
  </si>
  <si>
    <t>Pigtail SM 9/125 SC APC, 1 m, včetně montáže</t>
  </si>
  <si>
    <t>Ochrana sváru</t>
  </si>
  <si>
    <t xml:space="preserve">Kříž rezervy kabelu </t>
  </si>
  <si>
    <t>19" optická vana 1U, 24 x SM 9/125 SC APC, kompletní včetně kazet, 
držáků svárů a spojek, 12x záslepka</t>
  </si>
  <si>
    <t>E1.073</t>
  </si>
  <si>
    <t>E1.074</t>
  </si>
  <si>
    <t>E1.075</t>
  </si>
  <si>
    <t>E1.076</t>
  </si>
  <si>
    <t>E1.077</t>
  </si>
  <si>
    <t>E1.078</t>
  </si>
  <si>
    <t>E1.079</t>
  </si>
  <si>
    <t>E1.080</t>
  </si>
  <si>
    <t>E1.082</t>
  </si>
  <si>
    <t>E1.081</t>
  </si>
  <si>
    <t>E1.083</t>
  </si>
  <si>
    <t>Optický rozvaděč vnitřní malý 24 x SM 9/125 SC APC, kompletní včetně kazty, 
držáků svárů a spojek, uzamykatelné jednodílné dveře</t>
  </si>
  <si>
    <t>Optický box vnitřní 8 x SM 9/125 SC APC, kompletní včetně kazty, držáků svárů a spojek</t>
  </si>
  <si>
    <t>A1.023</t>
  </si>
  <si>
    <t>A1.024</t>
  </si>
  <si>
    <t>A1.026</t>
  </si>
  <si>
    <t>Doplňkový napájecí zdroj pro interkom pro posílení napájení při nedostatečném napájení přes POE, nebo pro přívod externího napětí na bezpečnostní relé pro ovládání elektromechanických zámků - 12 VDC / 2A</t>
  </si>
  <si>
    <t>PRVKY SÍTĚ UKS VE SPOLEČNÝCH ROZVADĚČÍCH</t>
  </si>
  <si>
    <t>Rozvaděč RACK - 45 U / š. 600 mm / h. 600 mm, rozebíratelný, 1 x skleněné dveře, uzamykatelný,ventilační jednotka s termostatem instalovaná v horním rámu rozvaděče s dosažitelným odvodem tepla min. 0,5 kW, včetně pomocného a uchycovacího materiálu, kompletní dodávka</t>
  </si>
  <si>
    <t>Instalační krabice na povrch pro datovou dvojzásuvku hloubka 16 mm</t>
  </si>
  <si>
    <t>Eaton EMAB20 napěťová distribuční jednotka (PDU), Řízená, Trojfázová. Počet zásuvek: 24 AC zásuvky / AC zásuvek, Typy zásuvky pro napájení ze sítě: C14 rozdvojovač, C19 rozdvojovač, Zástrčka: IEC 60309. Délka kabelu: 3 m. Protokoly pro management: SNMP, Telnet, Upgrade firmwaru skrze: Síťový, USB. Nominální vstupní napětí: 400 V, Maximální proud: 16 A, Frekvence vstupního střídavého napětí: 50 Hz</t>
  </si>
  <si>
    <t>Rozvaděč RACK - 18 U / š. 600 mm / h. 600 mm, 1 x skleněné dveře, uzamykatelný,ventilační jednotka s termostatem instalovaná v horním rámu rozvaděče s dosažitelným odvodem tepla min. 0,5 kW, včetně pomocného a uchycovacího materiálu, kompletní dodávka</t>
  </si>
  <si>
    <t>Cisco CBS350-24XS
SWITCH 24 portů SFP+ podporující rychlost 10M/100M/1G/10G, uplink 4x 10G COMBO, 
19" rack, QoS, VLAN, L3, stohovatelný, spravovatelný, přepínací kapacita 480 Gb/s</t>
  </si>
  <si>
    <t>DAC (Direct Attach Cable) SFP+ 10G, Cisco kompatibilní 1m</t>
  </si>
  <si>
    <t>DAC (Direct Attach Cable) SFP+ 10G, Cisco kompatibilní 2m</t>
  </si>
  <si>
    <t>SFP+ 10G modul pro optický kabel SM 9/125 LC, WDM (BiDi), DDM, Cisco kompatibilní</t>
  </si>
  <si>
    <t>Pigtail SM 9/125 LC APC, 1 m, včetně montáže</t>
  </si>
  <si>
    <t>19" optická vana výsuvná 1U, 48 x SM 9/125 Duplex LC-APC, kompletní včetně kazet, 
držáků svárů a spojek</t>
  </si>
  <si>
    <t>Optický rozvaděč vnitřní malý 24 x SM 9/125 LC-APC, kompletní včetně kazty, 
držáků svárů a spojek, uzamykatelné jednodílné dveře</t>
  </si>
  <si>
    <t>Optický patchcord LC-APC / LC-APC SM 9/125 simplex 1 m</t>
  </si>
  <si>
    <t>Optický patchcord LC-APC / LC-APC SM 9/125 simplex 2 m</t>
  </si>
  <si>
    <t>Kabel optický SM 9/125 µm, 24 vláken, s třídou reakce B2cas1d1a1</t>
  </si>
  <si>
    <t>Kabel optický SM 9/125 µm, 24 vláken, s třídou reakce B2cas1d1a1, UV odolný pro uložení do země, základní ochrana proti hlodavcům</t>
  </si>
  <si>
    <t>Datová dvojzásuvka RJ45, STP, cat.6a, komplet (1 x tělo zásuvky, 1 x nosná maska pro 2 keystone, 2 x keystone RJ45 STP cat.6a, 1x rámeček), požadavek na systémovou záruku od výrobce kabeláže 25 let</t>
  </si>
  <si>
    <t>D5.001</t>
  </si>
  <si>
    <t>D21</t>
  </si>
  <si>
    <t>D21.001</t>
  </si>
  <si>
    <t>D21.002</t>
  </si>
  <si>
    <t>D21.003</t>
  </si>
  <si>
    <t>Víko kabelového žlabu, zinkování sendzimir, kompletní dodávka trasy včetně úchytů, ohybů, kolen, pro šířku žlabu 100 mm</t>
  </si>
  <si>
    <t>CENTRÁLNÍ UPS</t>
  </si>
  <si>
    <t xml:space="preserve">Eaton UPS 3/3fáze, 15kW - 93PS-15(20)-15-2x9Ah-MBS-6
 Rozsah vstupního napětí 380 - 415 V, Primární frekvence 50 - 60 Hz, 
Množství primárních fází 3, Výstupní napětí 380 - 415 V, 
Sekundární frekvence 50 - 60 Hz, Výstupní činný výkon 15000 W, 
Množství sekundárních fází 3, SNMP Ano, Druh napětí AC, 
Výška 1300 mm Šířka 750 mm Hloubka 335 mm,  
Překlenovací doba při plném zatížení 12 minut,  Hmotnost 278 kg, 
Možnost správy sítě Ano, UPS technologie Online, Konstrukční typ Volně stojící přístroj, Výstupy-výkonový faktor 1, Celková efektivita 96 %, Efektivita v ECO-modusu 99 %, Bezpotenciálový kontakt Ano, Automatická vypínací funkce Ano, 
Vstup pro připojení pevné připojení, 
Množství výstupních přípojek pro pevné připojení 1 </t>
  </si>
  <si>
    <t xml:space="preserve">V rozsahu prací vybraného dodavatele stavby jsou rovněž:
- jakékoliv prvky, zařízení, práce a pomocné materiály, neuvedené v tomto soupisu výkonů, které jsou ale nezbytně nutné k dodání, instalaci , dokončení a provozování díla (např. požární ucpávky, štítky pro řádné a trvalé značení komponent, zařízení a potrubní závěsy, nátěry, pomocné konstrukce, montážní materiály, materiály a práce nezbytné z důvodu koordinace s ostatními profesemi, speciální nářadí a nástroje, speciální opatření při provádění prací, první náplně atd.) které je provedeno řádně a je plně funkční a je v souladu se zákony a předpisy platnými v České republice“.
- součásti prací jsou veškeré zkoušky, potřebná měření, inspekce, uvedení zařízení do provozu, zaškolení obsluhy, provozní řády, manuály a revize v českém jazyce. 
- veškeré položky na přípomoce, lešení, přesuny hmot a suti, uložení suti na skládku, dopravu, montáž, zpevněné montážní plochy, atd... jsou zahrnuty v jednotlivých jednotkových cenách.
- veškerá geodetická měření jako například vytyčení konstrukcí, kontrolní měření, zaměření skutečného stavu apod.
- veškeré činnosti nutné ke zpracování veškeré dílenské dokumentace a podkladů pro dokumentaci skutečného provedení.
- součástí dodávky je kompletní dokladová část díla nutná k získání kolaudačního souhlasu stavby.
- náklady na případně  opatření související s ochranou stávajících sítí, komunikací či staveb.
- součástí jednotkových cen jsou i vícenáklady související s výstavbou v zimním období, průběžný úklid staveniště a přilehlých komunikací, likvidaci odpadů, dočasná dopravní omezení atd.
- součástí jednotkových cen jsou i vícenáklady souvysející s výstavbou za provozu, převážně v odpoledních hodinách a o víkendu.
Pro plnohodnotnou nabídku je nutné vycházet ze všech dokumentů projektu, tedy né jen ze soupisu činností a materiálu ve výkazu výměr, ale také z Technické zprávy a výkresové části.
Bližší specifikace aktivních prvků je uvedena v Technické zprávě dokumentace.
Uvedené typy výrobků jsou považovány za minimální technické standardy a s nimi byla vyprojektována dokumentace pro výběr zhotovitele.
V případě použití jiné technologie musí být splněny veškeré dále uvedené technické parametry použitého systému i celého řešení dle Technické zprávy dokumentace a výkresové části.
Provedení všech úložných konstrukcí, kabelových tras a vedení, jakož i instalace všech koncových prvků, tedy jejich montáž, bude splňovat vysoký estetický standard. Trasy budou pohledově viditelné. Součástí jednotkových cen jsou i vícenáklady související s výšším estetickým standardem montáží.
</t>
  </si>
  <si>
    <t>V rozsahu prací vybraného dodavatele stavby jsou rovněž:
- jakékoliv prvky, zařízení, práce a pomocné materiály, neuvedené v tomto soupisu výkonů, které jsou ale nezbytně nutné k dodání, instalaci , dokončení a provozování díla (např. požární ucpávky, štítky pro řádné a trvalé značení komponent, zařízení a potrubní závěsy, nátěry, pomocné konstrukce, montážní materiály, materiály a práce nezbytné z důvodu koordinace s ostatními profesemi, speciální nářadí a nástroje, speciální opatření při provádění prací, první náplně atd.) které je provedeno řádně a je plně funkční a je v souladu se zákony a předpisy platnými v České republice“.
- součásti prací jsou veškeré zkoušky, potřebná měření, inspekce, uvedení zařízení do provozu, zaškolení obsluhy, provozní řády, manuály a revize v českém jazyce. 
- veškeré položky na přípomoce, lešení, přesuny hmot a suti, uložení suti na skládku, dopravu, montáž, zpevněné montážní plochy, atd... jsou zahrnuty v jednotlivých jednotkových cenách.
- veškerá geodetická měření jako například vytyčení konstrukcí, kontrolní měření, zaměření skutečného stavu apod.
- veškeré činnosti nutné ke zpracování veškeré dílenské dokumentace a podkladů pro dokumentaci skutečného provedení.
- součástí dodávky je kompletní dokladová část díla nutná k získání kolaudačního souhlasu stavby.
- náklady na případně  opatření související s ochranou stávajících sítí, komunikací či staveb.
- součástí jednotkových cen jsou i vícenáklady související s výstavbou v zimním období, průběžný úklid staveniště a přilehlých komunikací, likvidaci odpadů, dočasná dopravní omezení atd.
- součástí jednotkových cen jsou i vícenáklady souvysející s výstavbou za provozu, převážně v odpoledních hodinách a o víkendu.
Pro plnohodnotnou nabídku je nutné vycházet ze všech dokumentů projektu, tedy né jen ze soupisu činností a materiálu ve výkazu výměr, ale také z Technické zprávy a výkresové části.
Bližší specifikace aktivních prvků je uvedena v Technické zprávě dokumentace.
Uvedené typy výrobků jsou považovány za minimální technické standardy a s nimi byla vyprojektována dokumentace pro výběr zhotovitele.
V případě použití jiné technologie musí být splněny veškeré dále uvedené technické parametry použitého systému i celého řešení dle Technické zprávy dokumentace a výkresové části.
Provedení všech úložných konstrukcí, kabelových tras a vedení, jakož i instalace všech koncových prvků, tedy jejich montáž, bude splňovat vysoký estetický standard. Trasy budou pohledově viditelné. Součástí jednotkových cen jsou i vícenáklady související s výšším estetickým standardem montáží.</t>
  </si>
  <si>
    <t>IP VIDEOTELEFON - HD audio a video volání, PoE, nastavitelná dotyková obrazovka 7" IPS LCD, 27 prog. tl.GigE, Integrované Bluetooth a WiFi, USB 2.0 pro handsfree a flashdisky, česká lokalizace displeje, certifikovaný s dodávaným IP ACS</t>
  </si>
  <si>
    <t>Podružný el. inst. materiál 2%</t>
  </si>
  <si>
    <t>Kabel s třídou reakce B2cas1d1a1 - datový stíněný cat.6a STP (U/FTP)</t>
  </si>
  <si>
    <t>Kabel s třídou reakce Fca - datový stíněný cat.6a STP (U/FTP), UV odolný pro uložení do země IP67</t>
  </si>
  <si>
    <t>Kabel koaxiální venkovní, ClassA, Cu/Cu</t>
  </si>
  <si>
    <t>Kabel koaxiální vnitřní, ClassA++, Cu/Cu, s třídou reakce B2cas1d1a1</t>
  </si>
  <si>
    <t>Podružný el. inst. materiál 1,5%</t>
  </si>
  <si>
    <t>Kabel s třídou reakce B2cas1d1a1 - datový stíněný cat.6a STP (U/FTP), systémová záruka na kabeláž od výrobce 25 let</t>
  </si>
  <si>
    <t>Podružný el. inst. materiál 0,5%</t>
  </si>
  <si>
    <t>PC pro vizualizace a uživatelskou správu slaboproudých systémů, včetně kabeláže, myši, klávesnice, komplet včetně operačního systému</t>
  </si>
  <si>
    <r>
      <t xml:space="preserve">Trasa žlab plný neděrovaný, zinkování sendzimir, kompletní dodávka trasy včetně úchytného materiálu pro zavěšení na strop, tedy všech závěsů, držáků, ohybů, kolen, spojek, včetně ochrany hran pro výstup kabelů, </t>
    </r>
    <r>
      <rPr>
        <b/>
        <sz val="11"/>
        <rFont val="Calibri"/>
        <family val="2"/>
        <charset val="238"/>
        <scheme val="minor"/>
      </rPr>
      <t>šířka žlabu 100 mm, výška bočnice 60 mm, tloušťka plechu 1,00 mm</t>
    </r>
  </si>
  <si>
    <t>Rozbočná krabice bezhalogenová</t>
  </si>
  <si>
    <t>B1.030</t>
  </si>
  <si>
    <t>B21.006</t>
  </si>
  <si>
    <t>Záznamové zařízení NVR DS-96128NI-I16/H
128CH NVR, Datová propustnost (In / Out):768 / 512 Mbps, 12Mpx, 4K (8Mpx), 7Mpx, 6Mpx, 2x HDMI1/HDMI2 4K, 1x VGA 1920 x 1080p, 4x USB vst., 4x RJ45 10/100M/1000M, 1x audio vst./ výst., 16x alarm vst./8x výst., 1x RS-485 pro PTZ/klávesnici, 1x RS-232, 1x eSATA, podpora VCA (SMART funkce), IE web, IVMS-4200 software, aplikace Hik-Connect, 16 x HDD (není součástí) až 8 TB, podpora RAID, hot swap, 1x dekódovací stěna- HDMI 6/1, 7TFT dis., H.265+,100-240 VAC, spotřeba do 140W bez HDD, redundantní, prac. teplota 0°C až 55°C, 442 x 494 x 146mm</t>
  </si>
  <si>
    <t xml:space="preserve">Cisco CBS350-48FP-4X
SWITCH 48 portů podporující rychlost 10M/100M/1G s POE+ (30 W), 
uplink 4 x 10G SFP+, budget switche 740 W, VLAN, L3, spravovatelný, přepínací kapacita minimálně 176 Gb/s </t>
  </si>
  <si>
    <t>Izolátor sítě EMOSAFE</t>
  </si>
  <si>
    <t>SW-Licence integrace s EPS - protokol ISP/ESPA SWP-IP/BMZ</t>
  </si>
  <si>
    <t>SW-Licence pro DECT integraci a mobilní zařízení SWP-IP/MP</t>
  </si>
  <si>
    <t>Server switch 8P-SFP 100/1000</t>
  </si>
  <si>
    <t>E1.084</t>
  </si>
  <si>
    <t>E1.085</t>
  </si>
  <si>
    <t>E1.086</t>
  </si>
  <si>
    <t>Aruba SFP modul metalický RJ45 - 1G</t>
  </si>
  <si>
    <t>SFP modul pro optický kabel SM 9/125, 1310nm duplex, Cisco kompatibilní</t>
  </si>
  <si>
    <t>E1.087</t>
  </si>
  <si>
    <t>E1.088</t>
  </si>
  <si>
    <t>SFP modul metalický RJ45 - 1G, Cisco kompatibilní</t>
  </si>
  <si>
    <t>Aruba SFP modul X121 SM, 1G SFP LC LX, 1310nm duplex</t>
  </si>
  <si>
    <t>SW-Licence centrální SW pro obsluhu SWP-IP/ZLS</t>
  </si>
  <si>
    <t>Monitor pro PC na recepci pro samostatné okno zobrazení SP - 32" UHD</t>
  </si>
  <si>
    <t>E1.089</t>
  </si>
  <si>
    <t>Monitor pro PC na recepci pro správu ACS a ostatní agendu - 32" UHD, integrované reproduktory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</si>
</sst>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7">
    <numFmt numFmtId="41" formatCode="_-* #,##0_-;\-* #,##0_-;_-* &quot;-&quot;_-;_-@_-"/>
    <numFmt numFmtId="44" formatCode="_-* #,##0.00\ &quot;Kč&quot;_-;\-* #,##0.00\ &quot;Kč&quot;_-;_-* &quot;-&quot;??\ &quot;Kč&quot;_-;_-@_-"/>
    <numFmt numFmtId="43" formatCode="_-* #,##0.00_-;\-* #,##0.00_-;_-* &quot;-&quot;??_-;_-@_-"/>
    <numFmt numFmtId="164" formatCode="_-* #,##0\ _K_č_-;\-* #,##0\ _K_č_-;_-* &quot;-&quot;\ _K_č_-;_-@_-"/>
    <numFmt numFmtId="165" formatCode="#,##0.0"/>
    <numFmt numFmtId="166" formatCode="#,##0.00\ &quot;Kč&quot;"/>
    <numFmt numFmtId="167" formatCode="_-* #,##0\ &quot;Kč&quot;_-;\-* #,##0\ &quot;Kč&quot;_-;_-* &quot;-&quot;??\ &quot;Kč&quot;_-;_-@_-"/>
    <numFmt numFmtId="168" formatCode="0_)"/>
    <numFmt numFmtId="169" formatCode="#,##0.0_);\(#,##0.0\)"/>
    <numFmt numFmtId="170" formatCode="_(* #,##0.0000_);_(* \(#,##0.0000\);_(* &quot;-&quot;??_);_(@_)"/>
    <numFmt numFmtId="171" formatCode="d/m/yy\ h:mm"/>
    <numFmt numFmtId="172" formatCode="#,##0&quot; F&quot;_);\(#,##0&quot; F&quot;\)"/>
    <numFmt numFmtId="173" formatCode="_(&quot;$&quot;* #,##0.00_);_(&quot;$&quot;* \(#,##0.00\);_(&quot;$&quot;* &quot;-&quot;??_);_(@_)"/>
    <numFmt numFmtId="174" formatCode="0.0%;\(0.0%\)"/>
    <numFmt numFmtId="175" formatCode="_-* #,##0.00\ [$€]_-;\-* #,##0.00\ [$€]_-;_-* &quot;-&quot;??\ [$€]_-;_-@_-"/>
    <numFmt numFmtId="176" formatCode="_-* #,##0.00\ &quot;Sk&quot;_-;\-* #,##0.00\ &quot;Sk&quot;_-;_-* &quot;-&quot;??\ &quot;Sk&quot;_-;_-@_-"/>
    <numFmt numFmtId="177" formatCode="#,##0.00&quot; F&quot;_);\(#,##0.00&quot; F&quot;\)"/>
    <numFmt numFmtId="178" formatCode="#,##0&quot; $&quot;;\-#,##0&quot; $&quot;"/>
    <numFmt numFmtId="179" formatCode="#,##0&quot; F&quot;_);[Red]\(#,##0&quot; F&quot;\)"/>
    <numFmt numFmtId="180" formatCode="#,##0.00&quot; F&quot;_);[Red]\(#,##0.00&quot; F&quot;\)"/>
    <numFmt numFmtId="181" formatCode="0.00_)"/>
    <numFmt numFmtId="182" formatCode="0%;\(0%\)"/>
    <numFmt numFmtId="183" formatCode="#,##0\ &quot;F&quot;;[Red]\-#,##0\ &quot;F&quot;"/>
    <numFmt numFmtId="184" formatCode="#,##0;#,##0;"/>
    <numFmt numFmtId="185" formatCode="_-* #,##0\ _F_-;\-* #,##0\ _F_-;_-* &quot;-&quot;\ _F_-;_-@_-"/>
    <numFmt numFmtId="186" formatCode="_-* #,##0.00\ _F_-;\-* #,##0.00\ _F_-;_-* &quot;-&quot;??\ _F_-;_-@_-"/>
    <numFmt numFmtId="187" formatCode="_-* #,##0.00\ [$Kč-405]_-;\-* #,##0.00\ [$Kč-405]_-;_-* &quot;-&quot;??\ [$Kč-405]_-;_-@_-"/>
  </numFmts>
  <fonts count="112">
    <font>
      <sz val="10"/>
      <name val="Arial CE"/>
      <charset val="238"/>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0"/>
      <name val="Arial CE"/>
      <charset val="238"/>
    </font>
    <font>
      <sz val="11"/>
      <color indexed="8"/>
      <name val="Calibri"/>
      <family val="2"/>
      <charset val="238"/>
    </font>
    <font>
      <sz val="11"/>
      <color indexed="9"/>
      <name val="Calibri"/>
      <family val="2"/>
      <charset val="238"/>
    </font>
    <font>
      <b/>
      <sz val="11"/>
      <color indexed="8"/>
      <name val="Calibri"/>
      <family val="2"/>
      <charset val="238"/>
    </font>
    <font>
      <sz val="11"/>
      <color indexed="20"/>
      <name val="Calibri"/>
      <family val="2"/>
      <charset val="238"/>
    </font>
    <font>
      <b/>
      <sz val="11"/>
      <color indexed="9"/>
      <name val="Calibri"/>
      <family val="2"/>
      <charset val="238"/>
    </font>
    <font>
      <b/>
      <sz val="15"/>
      <color indexed="56"/>
      <name val="Calibri"/>
      <family val="2"/>
      <charset val="238"/>
    </font>
    <font>
      <b/>
      <sz val="13"/>
      <color indexed="56"/>
      <name val="Calibri"/>
      <family val="2"/>
      <charset val="238"/>
    </font>
    <font>
      <b/>
      <sz val="11"/>
      <color indexed="56"/>
      <name val="Calibri"/>
      <family val="2"/>
      <charset val="238"/>
    </font>
    <font>
      <b/>
      <sz val="18"/>
      <color indexed="56"/>
      <name val="Cambria"/>
      <family val="2"/>
      <charset val="238"/>
    </font>
    <font>
      <sz val="11"/>
      <color indexed="60"/>
      <name val="Calibri"/>
      <family val="2"/>
      <charset val="238"/>
    </font>
    <font>
      <sz val="11"/>
      <color indexed="52"/>
      <name val="Calibri"/>
      <family val="2"/>
      <charset val="238"/>
    </font>
    <font>
      <sz val="11"/>
      <color indexed="17"/>
      <name val="Calibri"/>
      <family val="2"/>
      <charset val="238"/>
    </font>
    <font>
      <sz val="11"/>
      <color indexed="10"/>
      <name val="Calibri"/>
      <family val="2"/>
      <charset val="238"/>
    </font>
    <font>
      <sz val="11"/>
      <color indexed="62"/>
      <name val="Calibri"/>
      <family val="2"/>
      <charset val="238"/>
    </font>
    <font>
      <b/>
      <sz val="11"/>
      <color indexed="52"/>
      <name val="Calibri"/>
      <family val="2"/>
      <charset val="238"/>
    </font>
    <font>
      <b/>
      <sz val="11"/>
      <color indexed="63"/>
      <name val="Calibri"/>
      <family val="2"/>
      <charset val="238"/>
    </font>
    <font>
      <i/>
      <sz val="11"/>
      <color indexed="23"/>
      <name val="Calibri"/>
      <family val="2"/>
      <charset val="238"/>
    </font>
    <font>
      <sz val="10"/>
      <name val="Helv"/>
      <charset val="238"/>
    </font>
    <font>
      <sz val="10"/>
      <name val="Arial"/>
      <family val="2"/>
      <charset val="238"/>
    </font>
    <font>
      <sz val="10"/>
      <name val="MS Sans Serif"/>
      <family val="2"/>
      <charset val="238"/>
    </font>
    <font>
      <sz val="10"/>
      <name val="Arial"/>
      <family val="2"/>
      <charset val="238"/>
    </font>
    <font>
      <u/>
      <sz val="8.5"/>
      <color indexed="12"/>
      <name val="Arial CE"/>
    </font>
    <font>
      <sz val="10"/>
      <name val="Arial CE"/>
      <charset val="238"/>
    </font>
    <font>
      <b/>
      <u/>
      <sz val="12"/>
      <name val="Arial"/>
      <family val="2"/>
      <charset val="238"/>
    </font>
    <font>
      <b/>
      <sz val="12"/>
      <name val="Arial"/>
      <family val="2"/>
      <charset val="238"/>
    </font>
    <font>
      <sz val="12"/>
      <name val="Arial"/>
      <family val="2"/>
      <charset val="238"/>
    </font>
    <font>
      <sz val="11"/>
      <color theme="1"/>
      <name val="Calibri"/>
      <family val="2"/>
      <charset val="238"/>
      <scheme val="minor"/>
    </font>
    <font>
      <b/>
      <i/>
      <sz val="11"/>
      <name val="Calibri"/>
      <family val="2"/>
      <charset val="238"/>
      <scheme val="minor"/>
    </font>
    <font>
      <i/>
      <sz val="11"/>
      <name val="Calibri"/>
      <family val="2"/>
      <charset val="238"/>
      <scheme val="minor"/>
    </font>
    <font>
      <sz val="11"/>
      <name val="Calibri"/>
      <family val="2"/>
      <charset val="238"/>
      <scheme val="minor"/>
    </font>
    <font>
      <b/>
      <i/>
      <sz val="11"/>
      <color theme="1"/>
      <name val="Calibri"/>
      <family val="2"/>
      <charset val="238"/>
      <scheme val="minor"/>
    </font>
    <font>
      <b/>
      <sz val="11"/>
      <name val="Calibri"/>
      <family val="2"/>
      <charset val="238"/>
      <scheme val="minor"/>
    </font>
    <font>
      <b/>
      <i/>
      <sz val="11"/>
      <color rgb="FF00B050"/>
      <name val="Calibri"/>
      <family val="2"/>
      <charset val="238"/>
      <scheme val="minor"/>
    </font>
    <font>
      <b/>
      <sz val="11"/>
      <color theme="1"/>
      <name val="Calibri"/>
      <family val="2"/>
      <charset val="238"/>
      <scheme val="minor"/>
    </font>
    <font>
      <i/>
      <sz val="11"/>
      <color theme="1"/>
      <name val="Calibri"/>
      <family val="2"/>
      <charset val="238"/>
      <scheme val="minor"/>
    </font>
    <font>
      <b/>
      <sz val="14"/>
      <color theme="1"/>
      <name val="Calibri"/>
      <family val="2"/>
      <charset val="238"/>
      <scheme val="minor"/>
    </font>
    <font>
      <b/>
      <sz val="14"/>
      <color rgb="FF0070C0"/>
      <name val="Arial"/>
      <family val="2"/>
      <charset val="238"/>
    </font>
    <font>
      <sz val="8"/>
      <color theme="1"/>
      <name val="Calibri"/>
      <family val="2"/>
      <charset val="238"/>
      <scheme val="minor"/>
    </font>
    <font>
      <b/>
      <sz val="11"/>
      <color rgb="FFFF0000"/>
      <name val="Calibri"/>
      <family val="2"/>
      <charset val="238"/>
      <scheme val="minor"/>
    </font>
    <font>
      <sz val="10"/>
      <color theme="1"/>
      <name val="Calibri"/>
      <family val="2"/>
      <charset val="238"/>
      <scheme val="minor"/>
    </font>
    <font>
      <b/>
      <sz val="13"/>
      <color theme="1"/>
      <name val="Calibri"/>
      <family val="2"/>
      <charset val="238"/>
      <scheme val="minor"/>
    </font>
    <font>
      <sz val="10"/>
      <name val="Arial CE"/>
      <family val="2"/>
      <charset val="238"/>
    </font>
    <font>
      <sz val="8"/>
      <name val="Arial CE"/>
      <charset val="238"/>
    </font>
    <font>
      <sz val="10"/>
      <color theme="1"/>
      <name val="Arial"/>
      <family val="2"/>
      <charset val="238"/>
    </font>
    <font>
      <sz val="10"/>
      <name val="Arial"/>
      <family val="2"/>
    </font>
    <font>
      <sz val="8"/>
      <name val="Arial"/>
      <family val="2"/>
      <charset val="238"/>
    </font>
    <font>
      <b/>
      <sz val="11"/>
      <name val="Arial"/>
      <family val="2"/>
      <charset val="238"/>
    </font>
    <font>
      <sz val="10"/>
      <name val="Helv"/>
      <family val="2"/>
    </font>
    <font>
      <sz val="8"/>
      <name val="Arial"/>
      <family val="2"/>
    </font>
    <font>
      <sz val="10"/>
      <name val="Helv"/>
      <family val="2"/>
      <charset val="238"/>
    </font>
    <font>
      <sz val="10"/>
      <name val="Helv"/>
      <charset val="204"/>
    </font>
    <font>
      <sz val="10"/>
      <name val="Helv"/>
    </font>
    <font>
      <sz val="8"/>
      <name val="Times New Roman"/>
      <family val="1"/>
      <charset val="238"/>
    </font>
    <font>
      <sz val="8"/>
      <color indexed="8"/>
      <name val="Arial CE"/>
      <family val="2"/>
      <charset val="238"/>
    </font>
    <font>
      <b/>
      <sz val="11"/>
      <name val="Times New Roman CE"/>
      <family val="1"/>
      <charset val="238"/>
    </font>
    <font>
      <b/>
      <sz val="13"/>
      <color indexed="18"/>
      <name val="Times New Roman CE"/>
      <family val="1"/>
      <charset val="238"/>
    </font>
    <font>
      <b/>
      <sz val="12"/>
      <color indexed="18"/>
      <name val="Times New Roman CE"/>
      <family val="1"/>
      <charset val="238"/>
    </font>
    <font>
      <sz val="8"/>
      <name val="HelveticaNewE"/>
      <charset val="238"/>
    </font>
    <font>
      <sz val="10"/>
      <name val="MS Serif"/>
      <family val="1"/>
      <charset val="238"/>
    </font>
    <font>
      <sz val="10"/>
      <name val="Courier"/>
      <family val="1"/>
      <charset val="238"/>
    </font>
    <font>
      <sz val="10"/>
      <name val="Times New Roman CE"/>
      <family val="1"/>
      <charset val="238"/>
    </font>
    <font>
      <sz val="10"/>
      <color indexed="8"/>
      <name val="Arial"/>
      <family val="2"/>
    </font>
    <font>
      <sz val="10"/>
      <name val="AvantGardeGothicE"/>
      <charset val="238"/>
    </font>
    <font>
      <vertAlign val="subscript"/>
      <sz val="10"/>
      <name val="Arial CE"/>
      <family val="2"/>
      <charset val="238"/>
    </font>
    <font>
      <sz val="10"/>
      <color indexed="16"/>
      <name val="MS Serif"/>
      <family val="1"/>
      <charset val="238"/>
    </font>
    <font>
      <sz val="11"/>
      <color indexed="8"/>
      <name val="Calibri"/>
      <family val="2"/>
    </font>
    <font>
      <b/>
      <sz val="12"/>
      <name val="Arial"/>
      <family val="2"/>
    </font>
    <font>
      <vertAlign val="superscript"/>
      <sz val="10"/>
      <name val="Arial CE"/>
      <family val="2"/>
      <charset val="238"/>
    </font>
    <font>
      <u/>
      <sz val="8"/>
      <color indexed="12"/>
      <name val="Times New Roman"/>
      <family val="1"/>
      <charset val="238"/>
    </font>
    <font>
      <u/>
      <sz val="8"/>
      <color indexed="12"/>
      <name val="Arial"/>
      <family val="2"/>
    </font>
    <font>
      <sz val="12"/>
      <name val="Helv"/>
    </font>
    <font>
      <sz val="8"/>
      <color indexed="8"/>
      <name val="HelveticaNewE"/>
      <family val="5"/>
      <charset val="200"/>
    </font>
    <font>
      <u/>
      <sz val="6"/>
      <color indexed="12"/>
      <name val="Arial"/>
      <family val="2"/>
    </font>
    <font>
      <u/>
      <sz val="6"/>
      <color indexed="36"/>
      <name val="Arial"/>
      <family val="2"/>
    </font>
    <font>
      <sz val="12"/>
      <color indexed="9"/>
      <name val="Helv"/>
    </font>
    <font>
      <sz val="12"/>
      <name val="Times New Roman CE"/>
      <charset val="238"/>
    </font>
    <font>
      <b/>
      <sz val="12"/>
      <name val="Times CE"/>
      <charset val="238"/>
    </font>
    <font>
      <b/>
      <sz val="9"/>
      <color indexed="39"/>
      <name val="Arial CE"/>
      <family val="2"/>
      <charset val="238"/>
    </font>
    <font>
      <sz val="10"/>
      <name val="Courier"/>
      <family val="3"/>
    </font>
    <font>
      <sz val="7"/>
      <name val="Small Fonts"/>
      <family val="2"/>
      <charset val="238"/>
    </font>
    <font>
      <sz val="10"/>
      <name val="Arial"/>
      <family val="2"/>
      <charset val="186"/>
    </font>
    <font>
      <b/>
      <i/>
      <sz val="16"/>
      <name val="Helv"/>
    </font>
    <font>
      <sz val="10"/>
      <name val="Arial"/>
      <family val="2"/>
      <charset val="204"/>
    </font>
    <font>
      <sz val="8"/>
      <color rgb="FF000000"/>
      <name val="Calibri"/>
      <family val="2"/>
      <charset val="238"/>
    </font>
    <font>
      <sz val="8"/>
      <name val="Helv"/>
    </font>
    <font>
      <sz val="11"/>
      <name val="Arial CE"/>
      <family val="2"/>
      <charset val="238"/>
    </font>
    <font>
      <shadow/>
      <sz val="12"/>
      <name val="Times CE"/>
      <charset val="238"/>
    </font>
    <font>
      <sz val="10"/>
      <name val="Symbol"/>
      <family val="1"/>
      <charset val="2"/>
    </font>
    <font>
      <b/>
      <sz val="10"/>
      <color indexed="10"/>
      <name val="Arial CE"/>
      <family val="2"/>
      <charset val="238"/>
    </font>
    <font>
      <b/>
      <sz val="9"/>
      <color indexed="9"/>
      <name val="Arial CE"/>
      <family val="2"/>
      <charset val="238"/>
    </font>
    <font>
      <b/>
      <sz val="9"/>
      <name val="Arial CE"/>
      <family val="2"/>
      <charset val="238"/>
    </font>
    <font>
      <b/>
      <sz val="8"/>
      <color indexed="8"/>
      <name val="Helv"/>
    </font>
    <font>
      <sz val="10"/>
      <color indexed="8"/>
      <name val="Arial"/>
      <family val="2"/>
      <charset val="238"/>
    </font>
    <font>
      <b/>
      <u/>
      <sz val="12"/>
      <name val="Times New Roman"/>
      <family val="1"/>
    </font>
    <font>
      <b/>
      <sz val="10"/>
      <name val="Times New Roman"/>
      <family val="1"/>
    </font>
    <font>
      <b/>
      <sz val="10"/>
      <name val="Arial"/>
      <family val="2"/>
    </font>
    <font>
      <sz val="8"/>
      <name val="Arial CE"/>
      <family val="2"/>
      <charset val="238"/>
    </font>
    <font>
      <sz val="9"/>
      <name val="ＭＳ Ｐゴシック"/>
      <family val="3"/>
    </font>
    <font>
      <sz val="11"/>
      <name val="ＭＳ Ｐゴシック"/>
      <charset val="128"/>
    </font>
    <font>
      <sz val="10"/>
      <name val="Times New Roman"/>
      <family val="1"/>
      <charset val="238"/>
    </font>
    <font>
      <sz val="11"/>
      <color rgb="FF7030A0"/>
      <name val="Calibri"/>
      <family val="2"/>
      <charset val="238"/>
      <scheme val="minor"/>
    </font>
    <font>
      <b/>
      <sz val="14"/>
      <color rgb="FFFF66FF"/>
      <name val="Arial"/>
      <family val="2"/>
      <charset val="238"/>
    </font>
  </fonts>
  <fills count="42">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bgColor indexed="64"/>
      </patternFill>
    </fill>
    <fill>
      <patternFill patternType="solid">
        <fgColor theme="9" tint="0.39997558519241921"/>
        <bgColor indexed="64"/>
      </patternFill>
    </fill>
    <fill>
      <patternFill patternType="solid">
        <fgColor theme="7" tint="0.79998168889431442"/>
        <bgColor indexed="64"/>
      </patternFill>
    </fill>
    <fill>
      <patternFill patternType="solid">
        <fgColor theme="2" tint="-9.9978637043366805E-2"/>
        <bgColor indexed="64"/>
      </patternFill>
    </fill>
    <fill>
      <patternFill patternType="solid">
        <fgColor theme="6" tint="0.39997558519241921"/>
        <bgColor indexed="64"/>
      </patternFill>
    </fill>
    <fill>
      <patternFill patternType="solid">
        <fgColor rgb="FFD29FF9"/>
        <bgColor indexed="64"/>
      </patternFill>
    </fill>
    <fill>
      <patternFill patternType="solid">
        <fgColor rgb="FFFAA79E"/>
        <bgColor indexed="64"/>
      </patternFill>
    </fill>
    <fill>
      <patternFill patternType="solid">
        <fgColor indexed="26"/>
        <bgColor indexed="64"/>
      </patternFill>
    </fill>
    <fill>
      <patternFill patternType="solid">
        <fgColor indexed="15"/>
      </patternFill>
    </fill>
    <fill>
      <patternFill patternType="solid">
        <fgColor indexed="12"/>
      </patternFill>
    </fill>
    <fill>
      <patternFill patternType="solid">
        <fgColor indexed="9"/>
        <bgColor indexed="64"/>
      </patternFill>
    </fill>
    <fill>
      <patternFill patternType="solid">
        <fgColor indexed="8"/>
      </patternFill>
    </fill>
    <fill>
      <patternFill patternType="solid">
        <fgColor indexed="23"/>
      </patternFill>
    </fill>
    <fill>
      <patternFill patternType="solid">
        <fgColor theme="7" tint="0.59999389629810485"/>
        <bgColor indexed="64"/>
      </patternFill>
    </fill>
    <fill>
      <patternFill patternType="solid">
        <fgColor theme="2" tint="-0.249977111117893"/>
        <bgColor indexed="64"/>
      </patternFill>
    </fill>
    <fill>
      <patternFill patternType="solid">
        <fgColor rgb="FF00FFFF"/>
        <bgColor indexed="64"/>
      </patternFill>
    </fill>
    <fill>
      <patternFill patternType="solid">
        <fgColor theme="0" tint="-0.14999847407452621"/>
        <bgColor indexed="64"/>
      </patternFill>
    </fill>
    <fill>
      <patternFill patternType="solid">
        <fgColor rgb="FFFFFFCC"/>
        <bgColor indexed="64"/>
      </patternFill>
    </fill>
  </fills>
  <borders count="107">
    <border>
      <left/>
      <right/>
      <top/>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style="medium">
        <color indexed="64"/>
      </left>
      <right style="thin">
        <color indexed="64"/>
      </right>
      <top style="medium">
        <color indexed="64"/>
      </top>
      <bottom/>
      <diagonal/>
    </border>
    <border>
      <left/>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double">
        <color indexed="64"/>
      </bottom>
      <diagonal/>
    </border>
    <border>
      <left/>
      <right/>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left/>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top style="hair">
        <color indexed="64"/>
      </top>
      <bottom/>
      <diagonal/>
    </border>
    <border>
      <left style="thin">
        <color indexed="64"/>
      </left>
      <right style="medium">
        <color indexed="64"/>
      </right>
      <top style="hair">
        <color indexed="64"/>
      </top>
      <bottom/>
      <diagonal/>
    </border>
    <border>
      <left style="thin">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bottom style="thin">
        <color indexed="64"/>
      </bottom>
      <diagonal/>
    </border>
    <border>
      <left style="medium">
        <color indexed="64"/>
      </left>
      <right/>
      <top/>
      <bottom/>
      <diagonal/>
    </border>
    <border>
      <left/>
      <right style="medium">
        <color indexed="64"/>
      </right>
      <top/>
      <bottom/>
      <diagonal/>
    </border>
    <border>
      <left/>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double">
        <color indexed="64"/>
      </bottom>
      <diagonal/>
    </border>
    <border>
      <left/>
      <right style="medium">
        <color indexed="64"/>
      </right>
      <top/>
      <bottom style="double">
        <color indexed="64"/>
      </bottom>
      <diagonal/>
    </border>
    <border>
      <left style="medium">
        <color indexed="64"/>
      </left>
      <right/>
      <top style="thin">
        <color indexed="64"/>
      </top>
      <bottom/>
      <diagonal/>
    </border>
    <border>
      <left/>
      <right/>
      <top style="thin">
        <color indexed="64"/>
      </top>
      <bottom/>
      <diagonal/>
    </border>
    <border>
      <left style="medium">
        <color indexed="64"/>
      </left>
      <right style="thin">
        <color indexed="64"/>
      </right>
      <top/>
      <bottom style="hair">
        <color indexed="64"/>
      </bottom>
      <diagonal/>
    </border>
    <border>
      <left style="thin">
        <color indexed="64"/>
      </left>
      <right style="thin">
        <color indexed="64"/>
      </right>
      <top/>
      <bottom style="hair">
        <color indexed="64"/>
      </bottom>
      <diagonal/>
    </border>
    <border>
      <left style="thin">
        <color indexed="64"/>
      </left>
      <right/>
      <top/>
      <bottom style="hair">
        <color indexed="64"/>
      </bottom>
      <diagonal/>
    </border>
    <border>
      <left style="thin">
        <color indexed="64"/>
      </left>
      <right style="medium">
        <color indexed="64"/>
      </right>
      <top/>
      <bottom style="hair">
        <color indexed="64"/>
      </bottom>
      <diagonal/>
    </border>
    <border>
      <left style="thin">
        <color indexed="64"/>
      </left>
      <right/>
      <top/>
      <bottom/>
      <diagonal/>
    </border>
    <border>
      <left style="thin">
        <color indexed="64"/>
      </left>
      <right style="thin">
        <color indexed="64"/>
      </right>
      <top/>
      <bottom/>
      <diagonal/>
    </border>
    <border>
      <left/>
      <right/>
      <top style="medium">
        <color indexed="18"/>
      </top>
      <bottom/>
      <diagonal/>
    </border>
    <border>
      <left/>
      <right/>
      <top style="thin">
        <color indexed="18"/>
      </top>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style="thin">
        <color indexed="18"/>
      </top>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style="thin">
        <color indexed="18"/>
      </top>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style="thin">
        <color indexed="18"/>
      </top>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style="thin">
        <color indexed="18"/>
      </top>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bottom/>
      <diagonal/>
    </border>
    <border>
      <left style="thin">
        <color indexed="64"/>
      </left>
      <right style="medium">
        <color indexed="64"/>
      </right>
      <top/>
      <bottom/>
      <diagonal/>
    </border>
    <border>
      <left/>
      <right style="medium">
        <color indexed="64"/>
      </right>
      <top/>
      <bottom style="medium">
        <color indexed="64"/>
      </bottom>
      <diagonal/>
    </border>
  </borders>
  <cellStyleXfs count="652">
    <xf numFmtId="0" fontId="0" fillId="0" borderId="0"/>
    <xf numFmtId="0" fontId="27" fillId="0" borderId="0"/>
    <xf numFmtId="0" fontId="27" fillId="0" borderId="0"/>
    <xf numFmtId="0" fontId="10" fillId="2" borderId="0" applyNumberFormat="0" applyBorder="0" applyAlignment="0" applyProtection="0"/>
    <xf numFmtId="0" fontId="10" fillId="3" borderId="0" applyNumberFormat="0" applyBorder="0" applyAlignment="0" applyProtection="0"/>
    <xf numFmtId="0" fontId="10" fillId="4" borderId="0" applyNumberFormat="0" applyBorder="0" applyAlignment="0" applyProtection="0"/>
    <xf numFmtId="0" fontId="10" fillId="5" borderId="0" applyNumberFormat="0" applyBorder="0" applyAlignment="0" applyProtection="0"/>
    <xf numFmtId="0" fontId="10" fillId="6" borderId="0" applyNumberFormat="0" applyBorder="0" applyAlignment="0" applyProtection="0"/>
    <xf numFmtId="0" fontId="10" fillId="7" borderId="0" applyNumberFormat="0" applyBorder="0" applyAlignment="0" applyProtection="0"/>
    <xf numFmtId="0" fontId="10" fillId="8" borderId="0" applyNumberFormat="0" applyBorder="0" applyAlignment="0" applyProtection="0"/>
    <xf numFmtId="0" fontId="10" fillId="9" borderId="0" applyNumberFormat="0" applyBorder="0" applyAlignment="0" applyProtection="0"/>
    <xf numFmtId="0" fontId="10" fillId="10" borderId="0" applyNumberFormat="0" applyBorder="0" applyAlignment="0" applyProtection="0"/>
    <xf numFmtId="0" fontId="10" fillId="5" borderId="0" applyNumberFormat="0" applyBorder="0" applyAlignment="0" applyProtection="0"/>
    <xf numFmtId="0" fontId="10" fillId="8" borderId="0" applyNumberFormat="0" applyBorder="0" applyAlignment="0" applyProtection="0"/>
    <xf numFmtId="0" fontId="10" fillId="11" borderId="0" applyNumberFormat="0" applyBorder="0" applyAlignment="0" applyProtection="0"/>
    <xf numFmtId="0" fontId="11" fillId="12" borderId="0" applyNumberFormat="0" applyBorder="0" applyAlignment="0" applyProtection="0"/>
    <xf numFmtId="0" fontId="11" fillId="9" borderId="0" applyNumberFormat="0" applyBorder="0" applyAlignment="0" applyProtection="0"/>
    <xf numFmtId="0" fontId="11" fillId="10" borderId="0" applyNumberFormat="0" applyBorder="0" applyAlignment="0" applyProtection="0"/>
    <xf numFmtId="0" fontId="11" fillId="13" borderId="0" applyNumberFormat="0" applyBorder="0" applyAlignment="0" applyProtection="0"/>
    <xf numFmtId="0" fontId="11" fillId="14" borderId="0" applyNumberFormat="0" applyBorder="0" applyAlignment="0" applyProtection="0"/>
    <xf numFmtId="0" fontId="11" fillId="15" borderId="0" applyNumberFormat="0" applyBorder="0" applyAlignment="0" applyProtection="0"/>
    <xf numFmtId="0" fontId="12" fillId="0" borderId="1" applyNumberFormat="0" applyFill="0" applyAlignment="0" applyProtection="0"/>
    <xf numFmtId="0" fontId="12" fillId="0" borderId="1" applyNumberFormat="0" applyFill="0" applyAlignment="0" applyProtection="0"/>
    <xf numFmtId="0" fontId="31" fillId="0" borderId="0" applyNumberFormat="0" applyFill="0" applyBorder="0" applyAlignment="0" applyProtection="0">
      <alignment vertical="top"/>
      <protection locked="0"/>
    </xf>
    <xf numFmtId="0" fontId="13" fillId="3" borderId="0" applyNumberFormat="0" applyBorder="0" applyAlignment="0" applyProtection="0"/>
    <xf numFmtId="0" fontId="14" fillId="16" borderId="2" applyNumberFormat="0" applyAlignment="0" applyProtection="0"/>
    <xf numFmtId="0" fontId="14" fillId="16" borderId="2" applyNumberFormat="0" applyAlignment="0" applyProtection="0"/>
    <xf numFmtId="44" fontId="10" fillId="0" borderId="0" applyFont="0" applyFill="0" applyBorder="0" applyAlignment="0" applyProtection="0"/>
    <xf numFmtId="0" fontId="15" fillId="0" borderId="3" applyNumberFormat="0" applyFill="0" applyAlignment="0" applyProtection="0"/>
    <xf numFmtId="0" fontId="15" fillId="0" borderId="3" applyNumberFormat="0" applyFill="0" applyAlignment="0" applyProtection="0"/>
    <xf numFmtId="0" fontId="16" fillId="0" borderId="4" applyNumberFormat="0" applyFill="0" applyAlignment="0" applyProtection="0"/>
    <xf numFmtId="0" fontId="16" fillId="0" borderId="4" applyNumberFormat="0" applyFill="0" applyAlignment="0" applyProtection="0"/>
    <xf numFmtId="0" fontId="17" fillId="0" borderId="5" applyNumberFormat="0" applyFill="0" applyAlignment="0" applyProtection="0"/>
    <xf numFmtId="0" fontId="17" fillId="0" borderId="5" applyNumberFormat="0" applyFill="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9" fillId="17" borderId="0" applyNumberFormat="0" applyBorder="0" applyAlignment="0" applyProtection="0"/>
    <xf numFmtId="0" fontId="19" fillId="17" borderId="0" applyNumberFormat="0" applyBorder="0" applyAlignment="0" applyProtection="0"/>
    <xf numFmtId="0" fontId="30" fillId="0" borderId="0"/>
    <xf numFmtId="0" fontId="28" fillId="0" borderId="0"/>
    <xf numFmtId="0" fontId="9" fillId="0" borderId="0"/>
    <xf numFmtId="0" fontId="36" fillId="0" borderId="0"/>
    <xf numFmtId="0" fontId="28" fillId="0" borderId="0"/>
    <xf numFmtId="0" fontId="32" fillId="0" borderId="0"/>
    <xf numFmtId="0" fontId="28" fillId="0" borderId="0"/>
    <xf numFmtId="0" fontId="10" fillId="0" borderId="0" applyFill="0" applyProtection="0"/>
    <xf numFmtId="0" fontId="36" fillId="0" borderId="0"/>
    <xf numFmtId="0" fontId="36" fillId="0" borderId="0"/>
    <xf numFmtId="0" fontId="30" fillId="0" borderId="0"/>
    <xf numFmtId="0" fontId="32" fillId="0" borderId="0"/>
    <xf numFmtId="0" fontId="28" fillId="0" borderId="0"/>
    <xf numFmtId="0" fontId="30" fillId="0" borderId="0"/>
    <xf numFmtId="0" fontId="28" fillId="0" borderId="0"/>
    <xf numFmtId="0" fontId="30" fillId="0" borderId="0"/>
    <xf numFmtId="0" fontId="28" fillId="0" borderId="0"/>
    <xf numFmtId="0" fontId="30" fillId="0" borderId="0"/>
    <xf numFmtId="0" fontId="28" fillId="0" borderId="0"/>
    <xf numFmtId="0" fontId="9" fillId="18" borderId="6" applyNumberFormat="0" applyFont="0" applyAlignment="0" applyProtection="0"/>
    <xf numFmtId="0" fontId="32" fillId="18" borderId="6" applyNumberFormat="0" applyFont="0" applyAlignment="0" applyProtection="0"/>
    <xf numFmtId="0" fontId="20" fillId="0" borderId="7" applyNumberFormat="0" applyFill="0" applyAlignment="0" applyProtection="0"/>
    <xf numFmtId="0" fontId="20" fillId="0" borderId="7" applyNumberFormat="0" applyFill="0" applyAlignment="0" applyProtection="0"/>
    <xf numFmtId="0" fontId="21" fillId="4" borderId="0" applyNumberFormat="0" applyBorder="0" applyAlignment="0" applyProtection="0"/>
    <xf numFmtId="0" fontId="21" fillId="4" borderId="0" applyNumberFormat="0" applyBorder="0" applyAlignment="0" applyProtection="0"/>
    <xf numFmtId="0" fontId="27" fillId="0" borderId="0"/>
    <xf numFmtId="0" fontId="22" fillId="0" borderId="0" applyNumberFormat="0" applyFill="0" applyBorder="0" applyAlignment="0" applyProtection="0"/>
    <xf numFmtId="0" fontId="22" fillId="0" borderId="0" applyNumberFormat="0" applyFill="0" applyBorder="0" applyAlignment="0" applyProtection="0"/>
    <xf numFmtId="0" fontId="23" fillId="7" borderId="8" applyNumberFormat="0" applyAlignment="0" applyProtection="0"/>
    <xf numFmtId="0" fontId="23" fillId="7" borderId="8" applyNumberFormat="0" applyAlignment="0" applyProtection="0"/>
    <xf numFmtId="0" fontId="24" fillId="19" borderId="8" applyNumberFormat="0" applyAlignment="0" applyProtection="0"/>
    <xf numFmtId="0" fontId="24" fillId="19" borderId="8" applyNumberFormat="0" applyAlignment="0" applyProtection="0"/>
    <xf numFmtId="0" fontId="25" fillId="19" borderId="9" applyNumberFormat="0" applyAlignment="0" applyProtection="0"/>
    <xf numFmtId="0" fontId="25" fillId="19" borderId="9" applyNumberFormat="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11" fillId="20" borderId="0" applyNumberFormat="0" applyBorder="0" applyAlignment="0" applyProtection="0"/>
    <xf numFmtId="0" fontId="11" fillId="20" borderId="0" applyNumberFormat="0" applyBorder="0" applyAlignment="0" applyProtection="0"/>
    <xf numFmtId="0" fontId="11" fillId="21" borderId="0" applyNumberFormat="0" applyBorder="0" applyAlignment="0" applyProtection="0"/>
    <xf numFmtId="0" fontId="11" fillId="21" borderId="0" applyNumberFormat="0" applyBorder="0" applyAlignment="0" applyProtection="0"/>
    <xf numFmtId="0" fontId="11" fillId="22" borderId="0" applyNumberFormat="0" applyBorder="0" applyAlignment="0" applyProtection="0"/>
    <xf numFmtId="0" fontId="11" fillId="22" borderId="0" applyNumberFormat="0" applyBorder="0" applyAlignment="0" applyProtection="0"/>
    <xf numFmtId="0" fontId="11" fillId="13" borderId="0" applyNumberFormat="0" applyBorder="0" applyAlignment="0" applyProtection="0"/>
    <xf numFmtId="0" fontId="11" fillId="13" borderId="0" applyNumberFormat="0" applyBorder="0" applyAlignment="0" applyProtection="0"/>
    <xf numFmtId="0" fontId="11" fillId="14" borderId="0" applyNumberFormat="0" applyBorder="0" applyAlignment="0" applyProtection="0"/>
    <xf numFmtId="0" fontId="11" fillId="14" borderId="0" applyNumberFormat="0" applyBorder="0" applyAlignment="0" applyProtection="0"/>
    <xf numFmtId="0" fontId="11" fillId="23" borderId="0" applyNumberFormat="0" applyBorder="0" applyAlignment="0" applyProtection="0"/>
    <xf numFmtId="0" fontId="11" fillId="23" borderId="0" applyNumberFormat="0" applyBorder="0" applyAlignment="0" applyProtection="0"/>
    <xf numFmtId="0" fontId="53" fillId="0" borderId="0"/>
    <xf numFmtId="0" fontId="28" fillId="0" borderId="0"/>
    <xf numFmtId="0" fontId="27" fillId="0" borderId="0"/>
    <xf numFmtId="0" fontId="57" fillId="0" borderId="0"/>
    <xf numFmtId="0" fontId="28" fillId="0" borderId="0"/>
    <xf numFmtId="0" fontId="27" fillId="0" borderId="0"/>
    <xf numFmtId="0" fontId="57" fillId="0" borderId="0"/>
    <xf numFmtId="0" fontId="27" fillId="0" borderId="0"/>
    <xf numFmtId="0" fontId="27" fillId="0" borderId="0"/>
    <xf numFmtId="0" fontId="57" fillId="0" borderId="0"/>
    <xf numFmtId="0" fontId="57" fillId="0" borderId="0"/>
    <xf numFmtId="0" fontId="57" fillId="0" borderId="0"/>
    <xf numFmtId="0" fontId="27" fillId="0" borderId="0"/>
    <xf numFmtId="0" fontId="27" fillId="0" borderId="0"/>
    <xf numFmtId="0" fontId="27" fillId="0" borderId="0"/>
    <xf numFmtId="0" fontId="27" fillId="0" borderId="0"/>
    <xf numFmtId="0" fontId="27" fillId="0" borderId="0"/>
    <xf numFmtId="0" fontId="59" fillId="0" borderId="0"/>
    <xf numFmtId="0" fontId="27" fillId="0" borderId="0"/>
    <xf numFmtId="0" fontId="59" fillId="0" borderId="0"/>
    <xf numFmtId="0" fontId="57" fillId="0" borderId="0"/>
    <xf numFmtId="0" fontId="57" fillId="0" borderId="0"/>
    <xf numFmtId="0" fontId="57" fillId="0" borderId="0"/>
    <xf numFmtId="0" fontId="57" fillId="0" borderId="0"/>
    <xf numFmtId="0" fontId="57" fillId="0" borderId="0"/>
    <xf numFmtId="0" fontId="57" fillId="0" borderId="0"/>
    <xf numFmtId="0" fontId="57" fillId="0" borderId="0"/>
    <xf numFmtId="0" fontId="57" fillId="0" borderId="0"/>
    <xf numFmtId="0" fontId="57" fillId="0" borderId="0"/>
    <xf numFmtId="0" fontId="27" fillId="0" borderId="0"/>
    <xf numFmtId="0" fontId="59" fillId="0" borderId="0"/>
    <xf numFmtId="0" fontId="57" fillId="0" borderId="0"/>
    <xf numFmtId="0" fontId="27" fillId="0" borderId="0"/>
    <xf numFmtId="0" fontId="59" fillId="0" borderId="0"/>
    <xf numFmtId="0" fontId="57" fillId="0" borderId="0"/>
    <xf numFmtId="0" fontId="27" fillId="0" borderId="0"/>
    <xf numFmtId="0" fontId="59" fillId="0" borderId="0"/>
    <xf numFmtId="0" fontId="27" fillId="0" borderId="0"/>
    <xf numFmtId="0" fontId="27" fillId="0" borderId="0"/>
    <xf numFmtId="0" fontId="57" fillId="0" borderId="0"/>
    <xf numFmtId="0" fontId="57" fillId="0" borderId="0"/>
    <xf numFmtId="0" fontId="57" fillId="0" borderId="0"/>
    <xf numFmtId="0" fontId="27" fillId="0" borderId="0"/>
    <xf numFmtId="0" fontId="27" fillId="0" borderId="0"/>
    <xf numFmtId="0" fontId="57" fillId="0" borderId="0"/>
    <xf numFmtId="0" fontId="60" fillId="0" borderId="0"/>
    <xf numFmtId="0" fontId="60" fillId="0" borderId="0"/>
    <xf numFmtId="0" fontId="51" fillId="0" borderId="0" applyProtection="0"/>
    <xf numFmtId="0" fontId="51" fillId="0" borderId="0" applyProtection="0"/>
    <xf numFmtId="0" fontId="27" fillId="0" borderId="0"/>
    <xf numFmtId="0" fontId="59" fillId="0" borderId="0"/>
    <xf numFmtId="0" fontId="60" fillId="0" borderId="0"/>
    <xf numFmtId="0" fontId="60" fillId="0" borderId="0"/>
    <xf numFmtId="0" fontId="60" fillId="0" borderId="0"/>
    <xf numFmtId="0" fontId="60" fillId="0" borderId="0"/>
    <xf numFmtId="0" fontId="56" fillId="0" borderId="0"/>
    <xf numFmtId="0" fontId="28" fillId="0" borderId="0"/>
    <xf numFmtId="0" fontId="28" fillId="0" borderId="0"/>
    <xf numFmtId="0" fontId="28" fillId="0" borderId="0"/>
    <xf numFmtId="0" fontId="57" fillId="0" borderId="0"/>
    <xf numFmtId="0" fontId="57" fillId="0" borderId="0"/>
    <xf numFmtId="0" fontId="57" fillId="0" borderId="0"/>
    <xf numFmtId="0" fontId="27" fillId="0" borderId="0"/>
    <xf numFmtId="0" fontId="59" fillId="0" borderId="0"/>
    <xf numFmtId="0" fontId="27" fillId="0" borderId="0"/>
    <xf numFmtId="0" fontId="59" fillId="0" borderId="0"/>
    <xf numFmtId="0" fontId="27" fillId="0" borderId="0"/>
    <xf numFmtId="0" fontId="59" fillId="0" borderId="0"/>
    <xf numFmtId="0" fontId="27" fillId="0" borderId="0"/>
    <xf numFmtId="0" fontId="59" fillId="0" borderId="0"/>
    <xf numFmtId="0" fontId="27" fillId="0" borderId="0"/>
    <xf numFmtId="0" fontId="59" fillId="0" borderId="0"/>
    <xf numFmtId="0" fontId="27" fillId="0" borderId="0"/>
    <xf numFmtId="0" fontId="59" fillId="0" borderId="0"/>
    <xf numFmtId="0" fontId="27" fillId="0" borderId="0"/>
    <xf numFmtId="0" fontId="59" fillId="0" borderId="0"/>
    <xf numFmtId="0" fontId="27" fillId="0" borderId="0"/>
    <xf numFmtId="0" fontId="59" fillId="0" borderId="0"/>
    <xf numFmtId="0" fontId="57" fillId="0" borderId="0"/>
    <xf numFmtId="0" fontId="57" fillId="0" borderId="0"/>
    <xf numFmtId="0" fontId="27" fillId="0" borderId="0"/>
    <xf numFmtId="0" fontId="57" fillId="0" borderId="0"/>
    <xf numFmtId="0" fontId="61" fillId="0" borderId="0"/>
    <xf numFmtId="0" fontId="27" fillId="0" borderId="0"/>
    <xf numFmtId="0" fontId="27" fillId="0" borderId="0"/>
    <xf numFmtId="0" fontId="59" fillId="0" borderId="0"/>
    <xf numFmtId="0" fontId="27" fillId="0" borderId="0"/>
    <xf numFmtId="0" fontId="57" fillId="0" borderId="0"/>
    <xf numFmtId="0" fontId="57" fillId="0" borderId="0"/>
    <xf numFmtId="0" fontId="27" fillId="0" borderId="0"/>
    <xf numFmtId="0" fontId="27" fillId="0" borderId="0"/>
    <xf numFmtId="0" fontId="58" fillId="0" borderId="0"/>
    <xf numFmtId="0" fontId="58" fillId="0" borderId="0"/>
    <xf numFmtId="0" fontId="58" fillId="0" borderId="0"/>
    <xf numFmtId="0" fontId="57" fillId="0" borderId="0"/>
    <xf numFmtId="0" fontId="27" fillId="0" borderId="0"/>
    <xf numFmtId="0" fontId="57" fillId="0" borderId="0"/>
    <xf numFmtId="0" fontId="57" fillId="0" borderId="0"/>
    <xf numFmtId="0" fontId="27" fillId="0" borderId="0"/>
    <xf numFmtId="0" fontId="59" fillId="0" borderId="0"/>
    <xf numFmtId="0" fontId="57" fillId="0" borderId="0"/>
    <xf numFmtId="0" fontId="57" fillId="0" borderId="0"/>
    <xf numFmtId="0" fontId="57" fillId="0" borderId="0"/>
    <xf numFmtId="0" fontId="57" fillId="0" borderId="0"/>
    <xf numFmtId="0" fontId="57" fillId="0" borderId="0"/>
    <xf numFmtId="0" fontId="27" fillId="0" borderId="0"/>
    <xf numFmtId="0" fontId="27" fillId="0" borderId="0"/>
    <xf numFmtId="0" fontId="57" fillId="0" borderId="0"/>
    <xf numFmtId="0" fontId="57" fillId="0" borderId="0"/>
    <xf numFmtId="0" fontId="57" fillId="0" borderId="0"/>
    <xf numFmtId="0" fontId="57" fillId="0" borderId="0"/>
    <xf numFmtId="0" fontId="27" fillId="0" borderId="0"/>
    <xf numFmtId="0" fontId="57" fillId="0" borderId="0"/>
    <xf numFmtId="0" fontId="57" fillId="0" borderId="0"/>
    <xf numFmtId="0" fontId="57" fillId="0" borderId="0"/>
    <xf numFmtId="0" fontId="57" fillId="0" borderId="0"/>
    <xf numFmtId="0" fontId="57" fillId="0" borderId="0"/>
    <xf numFmtId="0" fontId="57" fillId="0" borderId="0"/>
    <xf numFmtId="0" fontId="57" fillId="0" borderId="0"/>
    <xf numFmtId="0" fontId="27" fillId="0" borderId="0"/>
    <xf numFmtId="0" fontId="59" fillId="0" borderId="0"/>
    <xf numFmtId="0" fontId="27" fillId="0" borderId="0"/>
    <xf numFmtId="0" fontId="57" fillId="0" borderId="0"/>
    <xf numFmtId="0" fontId="57" fillId="0" borderId="0"/>
    <xf numFmtId="0" fontId="57" fillId="0" borderId="0"/>
    <xf numFmtId="0" fontId="57" fillId="0" borderId="0"/>
    <xf numFmtId="0" fontId="57" fillId="0" borderId="0"/>
    <xf numFmtId="0" fontId="57" fillId="0" borderId="0"/>
    <xf numFmtId="0" fontId="57" fillId="0" borderId="0"/>
    <xf numFmtId="0" fontId="57" fillId="0" borderId="0"/>
    <xf numFmtId="0" fontId="60" fillId="0" borderId="0"/>
    <xf numFmtId="0" fontId="60" fillId="0" borderId="0"/>
    <xf numFmtId="0" fontId="61" fillId="0" borderId="0"/>
    <xf numFmtId="0" fontId="57" fillId="0" borderId="0"/>
    <xf numFmtId="0" fontId="61" fillId="0" borderId="0"/>
    <xf numFmtId="0" fontId="61" fillId="0" borderId="0"/>
    <xf numFmtId="0" fontId="27" fillId="0" borderId="0"/>
    <xf numFmtId="0" fontId="61" fillId="0" borderId="0"/>
    <xf numFmtId="0" fontId="62" fillId="0" borderId="0">
      <alignment horizontal="center" wrapText="1"/>
      <protection locked="0"/>
    </xf>
    <xf numFmtId="168" fontId="51" fillId="0" borderId="0"/>
    <xf numFmtId="0" fontId="63" fillId="0" borderId="0" applyNumberFormat="0" applyFill="0" applyBorder="0" applyAlignment="0"/>
    <xf numFmtId="0" fontId="28" fillId="0" borderId="0" applyFill="0" applyBorder="0" applyAlignment="0"/>
    <xf numFmtId="169" fontId="61" fillId="0" borderId="0" applyFill="0" applyBorder="0" applyAlignment="0"/>
    <xf numFmtId="170" fontId="61" fillId="0" borderId="0" applyFill="0" applyBorder="0" applyAlignment="0"/>
    <xf numFmtId="171" fontId="28" fillId="0" borderId="0" applyFill="0" applyBorder="0" applyAlignment="0"/>
    <xf numFmtId="172" fontId="28" fillId="0" borderId="0" applyFill="0" applyBorder="0" applyAlignment="0"/>
    <xf numFmtId="173" fontId="61" fillId="0" borderId="0" applyFill="0" applyBorder="0" applyAlignment="0"/>
    <xf numFmtId="174" fontId="61" fillId="0" borderId="0" applyFill="0" applyBorder="0" applyAlignment="0"/>
    <xf numFmtId="169" fontId="61" fillId="0" borderId="0" applyFill="0" applyBorder="0" applyAlignment="0"/>
    <xf numFmtId="166" fontId="64" fillId="0" borderId="0"/>
    <xf numFmtId="166" fontId="65" fillId="24" borderId="66"/>
    <xf numFmtId="166" fontId="66" fillId="0" borderId="67"/>
    <xf numFmtId="165" fontId="67" fillId="0" borderId="0" applyFill="0" applyBorder="0" applyProtection="0">
      <alignment horizontal="right"/>
    </xf>
    <xf numFmtId="173" fontId="61" fillId="0" borderId="0" applyFont="0" applyFill="0" applyBorder="0" applyAlignment="0" applyProtection="0"/>
    <xf numFmtId="0" fontId="68" fillId="0" borderId="0" applyNumberFormat="0" applyAlignment="0">
      <alignment horizontal="left"/>
    </xf>
    <xf numFmtId="0" fontId="69" fillId="0" borderId="0" applyNumberFormat="0" applyAlignment="0"/>
    <xf numFmtId="169" fontId="61" fillId="0" borderId="0" applyFont="0" applyFill="0" applyBorder="0" applyAlignment="0" applyProtection="0"/>
    <xf numFmtId="164" fontId="51" fillId="0" borderId="0" applyFont="0" applyFill="0" applyBorder="0" applyAlignment="0" applyProtection="0"/>
    <xf numFmtId="43" fontId="54" fillId="0" borderId="0" applyFont="0" applyFill="0" applyBorder="0" applyAlignment="0" applyProtection="0"/>
    <xf numFmtId="4" fontId="70" fillId="0" borderId="0"/>
    <xf numFmtId="39" fontId="51" fillId="0" borderId="0"/>
    <xf numFmtId="14" fontId="71" fillId="0" borderId="0" applyFill="0" applyBorder="0" applyAlignment="0"/>
    <xf numFmtId="0" fontId="72" fillId="0" borderId="0"/>
    <xf numFmtId="0" fontId="73" fillId="0" borderId="0">
      <alignment vertical="center"/>
    </xf>
    <xf numFmtId="173" fontId="61" fillId="0" borderId="0" applyFill="0" applyBorder="0" applyAlignment="0"/>
    <xf numFmtId="169" fontId="61" fillId="0" borderId="0" applyFill="0" applyBorder="0" applyAlignment="0"/>
    <xf numFmtId="173" fontId="61" fillId="0" borderId="0" applyFill="0" applyBorder="0" applyAlignment="0"/>
    <xf numFmtId="174" fontId="61" fillId="0" borderId="0" applyFill="0" applyBorder="0" applyAlignment="0"/>
    <xf numFmtId="169" fontId="61" fillId="0" borderId="0" applyFill="0" applyBorder="0" applyAlignment="0"/>
    <xf numFmtId="0" fontId="74" fillId="0" borderId="0" applyNumberFormat="0" applyAlignment="0">
      <alignment horizontal="left"/>
    </xf>
    <xf numFmtId="175" fontId="28" fillId="0" borderId="0" applyFont="0" applyFill="0" applyBorder="0" applyAlignment="0" applyProtection="0"/>
    <xf numFmtId="0" fontId="75" fillId="0" borderId="0"/>
    <xf numFmtId="0" fontId="28" fillId="0" borderId="0"/>
    <xf numFmtId="0" fontId="28" fillId="0" borderId="0"/>
    <xf numFmtId="38" fontId="58" fillId="24" borderId="0" applyNumberFormat="0" applyBorder="0" applyAlignment="0" applyProtection="0"/>
    <xf numFmtId="0" fontId="76" fillId="0" borderId="53" applyNumberFormat="0" applyAlignment="0" applyProtection="0">
      <alignment horizontal="left" vertical="center"/>
    </xf>
    <xf numFmtId="0" fontId="76" fillId="0" borderId="68">
      <alignment horizontal="left" vertical="center"/>
    </xf>
    <xf numFmtId="0" fontId="77" fillId="0" borderId="0">
      <alignment vertical="center"/>
    </xf>
    <xf numFmtId="0" fontId="78" fillId="0" borderId="0" applyNumberFormat="0" applyFill="0" applyBorder="0" applyAlignment="0" applyProtection="0">
      <alignment vertical="top"/>
      <protection locked="0"/>
    </xf>
    <xf numFmtId="0" fontId="79" fillId="0" borderId="0" applyNumberFormat="0" applyFill="0" applyBorder="0" applyAlignment="0" applyProtection="0">
      <alignment vertical="top"/>
      <protection locked="0"/>
    </xf>
    <xf numFmtId="10" fontId="58" fillId="31" borderId="69" applyNumberFormat="0" applyBorder="0" applyAlignment="0" applyProtection="0"/>
    <xf numFmtId="169" fontId="80" fillId="32" borderId="0"/>
    <xf numFmtId="0" fontId="81" fillId="0" borderId="0"/>
    <xf numFmtId="0" fontId="82" fillId="0" borderId="0" applyNumberFormat="0" applyFill="0" applyBorder="0" applyAlignment="0" applyProtection="0">
      <alignment vertical="top"/>
      <protection locked="0"/>
    </xf>
    <xf numFmtId="0" fontId="83" fillId="0" borderId="0" applyNumberFormat="0" applyFill="0" applyBorder="0" applyAlignment="0" applyProtection="0">
      <alignment vertical="top"/>
      <protection locked="0"/>
    </xf>
    <xf numFmtId="173" fontId="61" fillId="0" borderId="0" applyFill="0" applyBorder="0" applyAlignment="0"/>
    <xf numFmtId="169" fontId="61" fillId="0" borderId="0" applyFill="0" applyBorder="0" applyAlignment="0"/>
    <xf numFmtId="173" fontId="61" fillId="0" borderId="0" applyFill="0" applyBorder="0" applyAlignment="0"/>
    <xf numFmtId="174" fontId="61" fillId="0" borderId="0" applyFill="0" applyBorder="0" applyAlignment="0"/>
    <xf numFmtId="169" fontId="61" fillId="0" borderId="0" applyFill="0" applyBorder="0" applyAlignment="0"/>
    <xf numFmtId="169" fontId="84" fillId="33" borderId="0"/>
    <xf numFmtId="176" fontId="28" fillId="0" borderId="0" applyFont="0" applyFill="0" applyBorder="0" applyAlignment="0" applyProtection="0"/>
    <xf numFmtId="44" fontId="36" fillId="0" borderId="0" applyFont="0" applyFill="0" applyBorder="0" applyAlignment="0" applyProtection="0"/>
    <xf numFmtId="44" fontId="10" fillId="0" borderId="0" applyFont="0" applyFill="0" applyBorder="0" applyAlignment="0" applyProtection="0"/>
    <xf numFmtId="176" fontId="28" fillId="0" borderId="0" applyFont="0" applyFill="0" applyBorder="0" applyAlignment="0" applyProtection="0"/>
    <xf numFmtId="44" fontId="51" fillId="0" borderId="0" applyFont="0" applyFill="0" applyBorder="0" applyAlignment="0" applyProtection="0"/>
    <xf numFmtId="44" fontId="10" fillId="0" borderId="0" applyFont="0" applyFill="0" applyBorder="0" applyAlignment="0" applyProtection="0"/>
    <xf numFmtId="177" fontId="85" fillId="0" borderId="0" applyFont="0" applyFill="0" applyBorder="0" applyAlignment="0" applyProtection="0"/>
    <xf numFmtId="178" fontId="85" fillId="0" borderId="0" applyFont="0" applyFill="0" applyBorder="0" applyAlignment="0" applyProtection="0"/>
    <xf numFmtId="179" fontId="85" fillId="0" borderId="0" applyFont="0" applyFill="0" applyBorder="0" applyAlignment="0" applyProtection="0"/>
    <xf numFmtId="180" fontId="85" fillId="0" borderId="0" applyFont="0" applyFill="0" applyBorder="0" applyAlignment="0" applyProtection="0"/>
    <xf numFmtId="0" fontId="86" fillId="0" borderId="0"/>
    <xf numFmtId="0" fontId="87" fillId="0" borderId="0" applyNumberFormat="0"/>
    <xf numFmtId="0" fontId="88" fillId="0" borderId="0"/>
    <xf numFmtId="37" fontId="89" fillId="0" borderId="0"/>
    <xf numFmtId="0" fontId="90" fillId="0" borderId="0"/>
    <xf numFmtId="181" fontId="91" fillId="0" borderId="0"/>
    <xf numFmtId="0" fontId="92" fillId="0" borderId="0"/>
    <xf numFmtId="0" fontId="28" fillId="0" borderId="0"/>
    <xf numFmtId="0" fontId="28" fillId="0" borderId="0"/>
    <xf numFmtId="0" fontId="36" fillId="0" borderId="0"/>
    <xf numFmtId="0" fontId="28" fillId="0" borderId="0"/>
    <xf numFmtId="0" fontId="28" fillId="0" borderId="0"/>
    <xf numFmtId="0" fontId="28" fillId="0" borderId="0"/>
    <xf numFmtId="0" fontId="28" fillId="0" borderId="0"/>
    <xf numFmtId="0" fontId="51" fillId="0" borderId="0" applyProtection="0"/>
    <xf numFmtId="0" fontId="28" fillId="0" borderId="0"/>
    <xf numFmtId="0" fontId="28" fillId="0" borderId="0"/>
    <xf numFmtId="0" fontId="28" fillId="0" borderId="0"/>
    <xf numFmtId="0" fontId="28" fillId="0" borderId="0"/>
    <xf numFmtId="0" fontId="36"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36" fillId="0" borderId="0"/>
    <xf numFmtId="0" fontId="28" fillId="0" borderId="0"/>
    <xf numFmtId="0" fontId="36" fillId="0" borderId="0"/>
    <xf numFmtId="0" fontId="36" fillId="0" borderId="0"/>
    <xf numFmtId="0" fontId="36" fillId="0" borderId="0"/>
    <xf numFmtId="0" fontId="36" fillId="0" borderId="0"/>
    <xf numFmtId="0" fontId="36" fillId="0" borderId="0"/>
    <xf numFmtId="0" fontId="36" fillId="0" borderId="0"/>
    <xf numFmtId="0" fontId="36" fillId="0" borderId="0"/>
    <xf numFmtId="0" fontId="36" fillId="0" borderId="0"/>
    <xf numFmtId="0" fontId="36" fillId="0" borderId="0"/>
    <xf numFmtId="0" fontId="36" fillId="0" borderId="0"/>
    <xf numFmtId="0" fontId="28" fillId="0" borderId="0"/>
    <xf numFmtId="0" fontId="54"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28" fillId="0" borderId="0"/>
    <xf numFmtId="0" fontId="28" fillId="0" borderId="0"/>
    <xf numFmtId="0" fontId="51" fillId="0" borderId="0"/>
    <xf numFmtId="0" fontId="51" fillId="0" borderId="0"/>
    <xf numFmtId="0" fontId="28" fillId="0" borderId="0"/>
    <xf numFmtId="0" fontId="54" fillId="0" borderId="0"/>
    <xf numFmtId="0" fontId="28" fillId="0" borderId="0" applyNumberFormat="0" applyFont="0" applyFill="0" applyBorder="0" applyAlignment="0" applyProtection="0">
      <alignment vertical="top"/>
    </xf>
    <xf numFmtId="0" fontId="36" fillId="0" borderId="0"/>
    <xf numFmtId="0" fontId="28" fillId="0" borderId="0"/>
    <xf numFmtId="0" fontId="36" fillId="0" borderId="0"/>
    <xf numFmtId="0" fontId="36" fillId="0" borderId="0"/>
    <xf numFmtId="0" fontId="36" fillId="0" borderId="0"/>
    <xf numFmtId="0" fontId="36" fillId="0" borderId="0"/>
    <xf numFmtId="0" fontId="36" fillId="0" borderId="0"/>
    <xf numFmtId="0" fontId="36" fillId="0" borderId="0"/>
    <xf numFmtId="0" fontId="36" fillId="0" borderId="0"/>
    <xf numFmtId="0" fontId="36" fillId="0" borderId="0"/>
    <xf numFmtId="0" fontId="36" fillId="0" borderId="0"/>
    <xf numFmtId="0" fontId="28" fillId="0" borderId="0"/>
    <xf numFmtId="0" fontId="51" fillId="0" borderId="0"/>
    <xf numFmtId="0" fontId="51" fillId="0" borderId="0"/>
    <xf numFmtId="0" fontId="36" fillId="0" borderId="0"/>
    <xf numFmtId="0" fontId="36" fillId="0" borderId="0"/>
    <xf numFmtId="0" fontId="36" fillId="0" borderId="0"/>
    <xf numFmtId="0" fontId="36" fillId="0" borderId="0"/>
    <xf numFmtId="0" fontId="36" fillId="0" borderId="0"/>
    <xf numFmtId="0" fontId="36" fillId="0" borderId="0"/>
    <xf numFmtId="0" fontId="36" fillId="0" borderId="0"/>
    <xf numFmtId="0" fontId="93" fillId="0" borderId="0"/>
    <xf numFmtId="0" fontId="28" fillId="0" borderId="0"/>
    <xf numFmtId="0" fontId="94" fillId="0" borderId="0"/>
    <xf numFmtId="0" fontId="28" fillId="0" borderId="0"/>
    <xf numFmtId="0" fontId="28" fillId="0" borderId="0"/>
    <xf numFmtId="0" fontId="28" fillId="0" borderId="0"/>
    <xf numFmtId="0" fontId="94" fillId="0" borderId="0"/>
    <xf numFmtId="0" fontId="28" fillId="0" borderId="0"/>
    <xf numFmtId="0" fontId="94" fillId="0" borderId="0"/>
    <xf numFmtId="0" fontId="36" fillId="0" borderId="0"/>
    <xf numFmtId="0" fontId="36" fillId="0" borderId="0"/>
    <xf numFmtId="0" fontId="36" fillId="0" borderId="0"/>
    <xf numFmtId="0" fontId="36" fillId="0" borderId="0"/>
    <xf numFmtId="0" fontId="36" fillId="0" borderId="0"/>
    <xf numFmtId="0" fontId="36" fillId="0" borderId="0"/>
    <xf numFmtId="0" fontId="36" fillId="0" borderId="0"/>
    <xf numFmtId="0" fontId="36" fillId="0" borderId="0"/>
    <xf numFmtId="0" fontId="36" fillId="0" borderId="0"/>
    <xf numFmtId="0" fontId="51" fillId="0" borderId="0"/>
    <xf numFmtId="0" fontId="36" fillId="0" borderId="0"/>
    <xf numFmtId="0" fontId="28" fillId="0" borderId="0"/>
    <xf numFmtId="0" fontId="28" fillId="0" borderId="0"/>
    <xf numFmtId="43" fontId="28" fillId="0" borderId="0" applyFont="0" applyFill="0" applyBorder="0" applyAlignment="0" applyProtection="0"/>
    <xf numFmtId="41" fontId="28" fillId="0" borderId="0" applyFont="0" applyFill="0" applyBorder="0" applyAlignment="0" applyProtection="0"/>
    <xf numFmtId="14" fontId="62" fillId="0" borderId="0">
      <alignment horizontal="center" wrapText="1"/>
      <protection locked="0"/>
    </xf>
    <xf numFmtId="172" fontId="28" fillId="0" borderId="0" applyFont="0" applyFill="0" applyBorder="0" applyAlignment="0" applyProtection="0"/>
    <xf numFmtId="182" fontId="54" fillId="0" borderId="0" applyFont="0" applyFill="0" applyBorder="0" applyAlignment="0" applyProtection="0"/>
    <xf numFmtId="10" fontId="28" fillId="0" borderId="0" applyFont="0" applyFill="0" applyBorder="0" applyAlignment="0" applyProtection="0"/>
    <xf numFmtId="9" fontId="54" fillId="0" borderId="0" applyFont="0" applyFill="0" applyBorder="0" applyAlignment="0" applyProtection="0"/>
    <xf numFmtId="0" fontId="95" fillId="34" borderId="0"/>
    <xf numFmtId="0" fontId="96" fillId="0" borderId="0">
      <alignment wrapText="1"/>
    </xf>
    <xf numFmtId="173" fontId="61" fillId="0" borderId="0" applyFill="0" applyBorder="0" applyAlignment="0"/>
    <xf numFmtId="169" fontId="61" fillId="0" borderId="0" applyFill="0" applyBorder="0" applyAlignment="0"/>
    <xf numFmtId="173" fontId="61" fillId="0" borderId="0" applyFill="0" applyBorder="0" applyAlignment="0"/>
    <xf numFmtId="174" fontId="61" fillId="0" borderId="0" applyFill="0" applyBorder="0" applyAlignment="0"/>
    <xf numFmtId="169" fontId="61" fillId="0" borderId="0" applyFill="0" applyBorder="0" applyAlignment="0"/>
    <xf numFmtId="183" fontId="28" fillId="0" borderId="0"/>
    <xf numFmtId="9" fontId="51" fillId="0" borderId="0" applyFont="0" applyFill="0" applyBorder="0" applyAlignment="0" applyProtection="0"/>
    <xf numFmtId="9" fontId="28" fillId="0" borderId="0" applyFont="0" applyFill="0" applyBorder="0" applyAlignment="0" applyProtection="0"/>
    <xf numFmtId="0" fontId="97" fillId="0" borderId="0">
      <alignment vertical="center"/>
    </xf>
    <xf numFmtId="0" fontId="29" fillId="0" borderId="0" applyNumberFormat="0" applyFont="0" applyFill="0" applyBorder="0" applyAlignment="0" applyProtection="0">
      <alignment horizontal="left"/>
    </xf>
    <xf numFmtId="0" fontId="94" fillId="0" borderId="0" applyNumberFormat="0" applyFill="0" applyBorder="0" applyAlignment="0" applyProtection="0">
      <alignment horizontal="left"/>
    </xf>
    <xf numFmtId="0" fontId="98" fillId="0" borderId="0" applyNumberFormat="0"/>
    <xf numFmtId="0" fontId="99" fillId="35" borderId="0"/>
    <xf numFmtId="184" fontId="99" fillId="35" borderId="0"/>
    <xf numFmtId="0" fontId="100" fillId="36" borderId="0"/>
    <xf numFmtId="166" fontId="66" fillId="0" borderId="67"/>
    <xf numFmtId="0" fontId="29" fillId="0" borderId="0"/>
    <xf numFmtId="0" fontId="27" fillId="0" borderId="0"/>
    <xf numFmtId="0" fontId="51" fillId="0" borderId="0" applyProtection="0"/>
    <xf numFmtId="0" fontId="60" fillId="0" borderId="0"/>
    <xf numFmtId="0" fontId="27" fillId="0" borderId="0"/>
    <xf numFmtId="40" fontId="101" fillId="0" borderId="0" applyBorder="0">
      <alignment horizontal="right"/>
    </xf>
    <xf numFmtId="0" fontId="102" fillId="0" borderId="0"/>
    <xf numFmtId="49" fontId="71" fillId="0" borderId="0" applyFill="0" applyBorder="0" applyAlignment="0"/>
    <xf numFmtId="177" fontId="28" fillId="0" borderId="0" applyFill="0" applyBorder="0" applyAlignment="0"/>
    <xf numFmtId="180" fontId="28" fillId="0" borderId="0" applyFill="0" applyBorder="0" applyAlignment="0"/>
    <xf numFmtId="0" fontId="103" fillId="0" borderId="65">
      <alignment horizontal="center" wrapText="1"/>
    </xf>
    <xf numFmtId="0" fontId="104" fillId="0" borderId="64">
      <alignment horizontal="center" wrapText="1"/>
    </xf>
    <xf numFmtId="165" fontId="105" fillId="0" borderId="69">
      <alignment horizontal="right" vertical="center"/>
    </xf>
    <xf numFmtId="0" fontId="55" fillId="0" borderId="69">
      <alignment vertical="center" wrapText="1"/>
    </xf>
    <xf numFmtId="184" fontId="106" fillId="0" borderId="0"/>
    <xf numFmtId="0" fontId="106" fillId="0" borderId="0"/>
    <xf numFmtId="0" fontId="106" fillId="0" borderId="0"/>
    <xf numFmtId="43" fontId="107" fillId="0" borderId="0" applyFont="0" applyFill="0" applyBorder="0" applyAlignment="0" applyProtection="0"/>
    <xf numFmtId="38" fontId="108" fillId="0" borderId="0" applyFont="0" applyFill="0" applyBorder="0" applyAlignment="0" applyProtection="0"/>
    <xf numFmtId="0" fontId="28" fillId="0" borderId="0"/>
    <xf numFmtId="0" fontId="94" fillId="0" borderId="0"/>
    <xf numFmtId="0" fontId="10" fillId="0" borderId="0"/>
    <xf numFmtId="41" fontId="28" fillId="0" borderId="0" applyFont="0" applyFill="0" applyBorder="0" applyAlignment="0" applyProtection="0"/>
    <xf numFmtId="43" fontId="28" fillId="0" borderId="0" applyFont="0" applyFill="0" applyBorder="0" applyAlignment="0" applyProtection="0"/>
    <xf numFmtId="185" fontId="28" fillId="0" borderId="0" applyFont="0" applyFill="0" applyBorder="0" applyAlignment="0" applyProtection="0"/>
    <xf numFmtId="186" fontId="28" fillId="0" borderId="0" applyFont="0" applyFill="0" applyBorder="0" applyAlignment="0" applyProtection="0"/>
    <xf numFmtId="0" fontId="51" fillId="0" borderId="0" applyNumberFormat="0" applyFill="0" applyBorder="0" applyAlignment="0" applyProtection="0"/>
    <xf numFmtId="0" fontId="109" fillId="0" borderId="0"/>
    <xf numFmtId="0" fontId="10" fillId="0" borderId="0"/>
    <xf numFmtId="0" fontId="94" fillId="0" borderId="0"/>
    <xf numFmtId="177" fontId="28" fillId="0" borderId="0" applyFont="0" applyFill="0" applyBorder="0" applyAlignment="0" applyProtection="0"/>
    <xf numFmtId="0" fontId="28" fillId="0" borderId="0"/>
    <xf numFmtId="0" fontId="28" fillId="0" borderId="0"/>
    <xf numFmtId="0" fontId="10" fillId="0" borderId="0"/>
    <xf numFmtId="0" fontId="94" fillId="0" borderId="0"/>
    <xf numFmtId="0" fontId="53" fillId="0" borderId="0"/>
    <xf numFmtId="0" fontId="28" fillId="0" borderId="0"/>
    <xf numFmtId="0" fontId="53" fillId="0" borderId="0"/>
    <xf numFmtId="0" fontId="53" fillId="0" borderId="0"/>
    <xf numFmtId="0" fontId="28" fillId="0" borderId="0"/>
    <xf numFmtId="0" fontId="53" fillId="0" borderId="0"/>
    <xf numFmtId="0" fontId="36" fillId="0" borderId="0"/>
    <xf numFmtId="0" fontId="94" fillId="0" borderId="0"/>
    <xf numFmtId="0" fontId="94" fillId="0" borderId="0"/>
    <xf numFmtId="0" fontId="94" fillId="0" borderId="0"/>
    <xf numFmtId="0" fontId="36" fillId="0" borderId="0"/>
    <xf numFmtId="0" fontId="93" fillId="0" borderId="0"/>
    <xf numFmtId="0" fontId="94" fillId="0" borderId="0"/>
    <xf numFmtId="0" fontId="94" fillId="0" borderId="0"/>
    <xf numFmtId="0" fontId="94" fillId="0" borderId="0"/>
    <xf numFmtId="0" fontId="93" fillId="0" borderId="0"/>
    <xf numFmtId="0" fontId="36" fillId="0" borderId="0"/>
    <xf numFmtId="0" fontId="28" fillId="0" borderId="0"/>
    <xf numFmtId="0" fontId="28" fillId="0" borderId="0"/>
    <xf numFmtId="0" fontId="28" fillId="0" borderId="0"/>
    <xf numFmtId="0" fontId="36" fillId="0" borderId="0"/>
    <xf numFmtId="0" fontId="93" fillId="0" borderId="0"/>
    <xf numFmtId="0" fontId="94" fillId="0" borderId="0"/>
    <xf numFmtId="0" fontId="93" fillId="0" borderId="0"/>
    <xf numFmtId="0" fontId="94" fillId="0" borderId="0"/>
    <xf numFmtId="0" fontId="94" fillId="0" borderId="0"/>
    <xf numFmtId="0" fontId="94" fillId="0" borderId="0"/>
    <xf numFmtId="0" fontId="94" fillId="0" borderId="0"/>
    <xf numFmtId="0" fontId="36" fillId="0" borderId="0"/>
    <xf numFmtId="0" fontId="36" fillId="0" borderId="0"/>
    <xf numFmtId="0" fontId="28" fillId="0" borderId="0"/>
    <xf numFmtId="0" fontId="28" fillId="0" borderId="0"/>
    <xf numFmtId="0" fontId="94" fillId="0" borderId="0"/>
    <xf numFmtId="9" fontId="9" fillId="0" borderId="0" applyFont="0" applyFill="0" applyBorder="0" applyAlignment="0" applyProtection="0"/>
    <xf numFmtId="0" fontId="8" fillId="0" borderId="0"/>
    <xf numFmtId="0" fontId="8" fillId="0" borderId="0"/>
    <xf numFmtId="43" fontId="8" fillId="0" borderId="0" applyFont="0" applyFill="0" applyBorder="0" applyAlignment="0" applyProtection="0"/>
    <xf numFmtId="44" fontId="8" fillId="0" borderId="0" applyFont="0" applyFill="0" applyBorder="0" applyAlignment="0" applyProtection="0"/>
    <xf numFmtId="0" fontId="76" fillId="0" borderId="82">
      <alignment horizontal="left" vertical="center"/>
    </xf>
    <xf numFmtId="0" fontId="9" fillId="18" borderId="91" applyNumberFormat="0" applyFont="0" applyAlignment="0" applyProtection="0"/>
    <xf numFmtId="44" fontId="9" fillId="0" borderId="0" applyFont="0" applyFill="0" applyBorder="0" applyAlignment="0" applyProtection="0"/>
    <xf numFmtId="44" fontId="10" fillId="0" borderId="0" applyFont="0" applyFill="0" applyBorder="0" applyAlignment="0" applyProtection="0"/>
    <xf numFmtId="0" fontId="12" fillId="0" borderId="90" applyNumberFormat="0" applyFill="0" applyAlignment="0" applyProtection="0"/>
    <xf numFmtId="0" fontId="9" fillId="18" borderId="98" applyNumberFormat="0" applyFont="0" applyAlignment="0" applyProtection="0"/>
    <xf numFmtId="0" fontId="28" fillId="0" borderId="0"/>
    <xf numFmtId="0" fontId="6" fillId="0" borderId="0"/>
    <xf numFmtId="0" fontId="9" fillId="0" borderId="0"/>
    <xf numFmtId="0" fontId="6" fillId="0" borderId="0"/>
    <xf numFmtId="0" fontId="6" fillId="0" borderId="0"/>
    <xf numFmtId="0" fontId="28" fillId="0" borderId="0"/>
    <xf numFmtId="0" fontId="9" fillId="0" borderId="0"/>
    <xf numFmtId="0" fontId="9" fillId="18" borderId="78" applyNumberFormat="0" applyFont="0" applyAlignment="0" applyProtection="0"/>
    <xf numFmtId="0" fontId="24" fillId="19" borderId="79" applyNumberFormat="0" applyAlignment="0" applyProtection="0"/>
    <xf numFmtId="0" fontId="23" fillId="7" borderId="99" applyNumberFormat="0" applyAlignment="0" applyProtection="0"/>
    <xf numFmtId="0" fontId="9" fillId="18" borderId="6" applyNumberFormat="0" applyFont="0" applyAlignment="0" applyProtection="0"/>
    <xf numFmtId="0" fontId="28" fillId="0" borderId="0"/>
    <xf numFmtId="0" fontId="76" fillId="0" borderId="95">
      <alignment horizontal="left" vertical="center"/>
    </xf>
    <xf numFmtId="0" fontId="23" fillId="7" borderId="72" applyNumberFormat="0" applyAlignment="0" applyProtection="0"/>
    <xf numFmtId="0" fontId="12" fillId="0" borderId="77" applyNumberFormat="0" applyFill="0" applyAlignment="0" applyProtection="0"/>
    <xf numFmtId="0" fontId="9" fillId="18" borderId="71" applyNumberFormat="0" applyFont="0" applyAlignment="0" applyProtection="0"/>
    <xf numFmtId="0" fontId="9" fillId="18" borderId="71" applyNumberFormat="0" applyFont="0" applyAlignment="0" applyProtection="0"/>
    <xf numFmtId="0" fontId="24" fillId="19" borderId="79" applyNumberFormat="0" applyAlignment="0" applyProtection="0"/>
    <xf numFmtId="0" fontId="25" fillId="19" borderId="100" applyNumberFormat="0" applyAlignment="0" applyProtection="0"/>
    <xf numFmtId="0" fontId="28" fillId="0" borderId="0"/>
    <xf numFmtId="0" fontId="28" fillId="0" borderId="0"/>
    <xf numFmtId="0" fontId="28" fillId="0" borderId="0"/>
    <xf numFmtId="0" fontId="9" fillId="0" borderId="0"/>
    <xf numFmtId="0" fontId="9" fillId="0" borderId="0"/>
    <xf numFmtId="0" fontId="25" fillId="19" borderId="87" applyNumberFormat="0" applyAlignment="0" applyProtection="0"/>
    <xf numFmtId="0" fontId="9" fillId="18" borderId="85" applyNumberFormat="0" applyFont="0" applyAlignment="0" applyProtection="0"/>
    <xf numFmtId="0" fontId="12" fillId="0" borderId="84" applyNumberFormat="0" applyFill="0" applyAlignment="0" applyProtection="0"/>
    <xf numFmtId="0" fontId="76" fillId="0" borderId="88">
      <alignment horizontal="left" vertical="center"/>
    </xf>
    <xf numFmtId="0" fontId="23" fillId="7" borderId="92" applyNumberFormat="0" applyAlignment="0" applyProtection="0"/>
    <xf numFmtId="0" fontId="24" fillId="19" borderId="86" applyNumberFormat="0" applyAlignment="0" applyProtection="0"/>
    <xf numFmtId="0" fontId="24" fillId="19" borderId="99" applyNumberFormat="0" applyAlignment="0" applyProtection="0"/>
    <xf numFmtId="0" fontId="25" fillId="19" borderId="100" applyNumberFormat="0" applyAlignment="0" applyProtection="0"/>
    <xf numFmtId="0" fontId="12" fillId="0" borderId="70" applyNumberFormat="0" applyFill="0" applyAlignment="0" applyProtection="0"/>
    <xf numFmtId="0" fontId="12" fillId="0" borderId="70" applyNumberFormat="0" applyFill="0" applyAlignment="0" applyProtection="0"/>
    <xf numFmtId="0" fontId="9" fillId="0" borderId="0"/>
    <xf numFmtId="0" fontId="12" fillId="0" borderId="97" applyNumberFormat="0" applyFill="0" applyAlignment="0" applyProtection="0"/>
    <xf numFmtId="0" fontId="9" fillId="18" borderId="98" applyNumberFormat="0" applyFont="0" applyAlignment="0" applyProtection="0"/>
    <xf numFmtId="0" fontId="25" fillId="19" borderId="87" applyNumberFormat="0" applyAlignment="0" applyProtection="0"/>
    <xf numFmtId="0" fontId="6" fillId="0" borderId="0"/>
    <xf numFmtId="0" fontId="6" fillId="0" borderId="0"/>
    <xf numFmtId="10" fontId="58" fillId="31" borderId="89" applyNumberFormat="0" applyBorder="0" applyAlignment="0" applyProtection="0"/>
    <xf numFmtId="166" fontId="66" fillId="0" borderId="94"/>
    <xf numFmtId="0" fontId="6" fillId="0" borderId="0"/>
    <xf numFmtId="166" fontId="66" fillId="0" borderId="74"/>
    <xf numFmtId="0" fontId="25" fillId="19" borderId="93" applyNumberFormat="0" applyAlignment="0" applyProtection="0"/>
    <xf numFmtId="0" fontId="12" fillId="0" borderId="97" applyNumberFormat="0" applyFill="0" applyAlignment="0" applyProtection="0"/>
    <xf numFmtId="0" fontId="6" fillId="0" borderId="0"/>
    <xf numFmtId="43" fontId="54" fillId="0" borderId="0" applyFont="0" applyFill="0" applyBorder="0" applyAlignment="0" applyProtection="0"/>
    <xf numFmtId="0" fontId="9" fillId="0" borderId="0"/>
    <xf numFmtId="166" fontId="66" fillId="0" borderId="81"/>
    <xf numFmtId="0" fontId="6" fillId="0" borderId="0"/>
    <xf numFmtId="0" fontId="23" fillId="7" borderId="92" applyNumberFormat="0" applyAlignment="0" applyProtection="0"/>
    <xf numFmtId="0" fontId="28" fillId="0" borderId="0"/>
    <xf numFmtId="166" fontId="66" fillId="0" borderId="81"/>
    <xf numFmtId="10" fontId="58" fillId="31" borderId="83" applyNumberFormat="0" applyBorder="0" applyAlignment="0" applyProtection="0"/>
    <xf numFmtId="0" fontId="6" fillId="0" borderId="0"/>
    <xf numFmtId="44" fontId="6" fillId="0" borderId="0" applyFont="0" applyFill="0" applyBorder="0" applyAlignment="0" applyProtection="0"/>
    <xf numFmtId="44" fontId="10" fillId="0" borderId="0" applyFont="0" applyFill="0" applyBorder="0" applyAlignment="0" applyProtection="0"/>
    <xf numFmtId="44" fontId="51" fillId="0" borderId="0" applyFont="0" applyFill="0" applyBorder="0" applyAlignment="0" applyProtection="0"/>
    <xf numFmtId="44" fontId="10" fillId="0" borderId="0" applyFont="0" applyFill="0" applyBorder="0" applyAlignment="0" applyProtection="0"/>
    <xf numFmtId="0" fontId="6" fillId="0" borderId="0"/>
    <xf numFmtId="0" fontId="6" fillId="0" borderId="0"/>
    <xf numFmtId="0" fontId="23" fillId="7" borderId="86" applyNumberFormat="0" applyAlignment="0" applyProtection="0"/>
    <xf numFmtId="0" fontId="28" fillId="0" borderId="0"/>
    <xf numFmtId="166" fontId="66" fillId="0" borderId="74"/>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24" fillId="19" borderId="99" applyNumberFormat="0" applyAlignment="0" applyProtection="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9" fillId="18" borderId="85" applyNumberFormat="0" applyFont="0" applyAlignment="0" applyProtection="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9" fillId="18" borderId="78" applyNumberFormat="0" applyFont="0" applyAlignment="0" applyProtection="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25" fillId="19" borderId="73" applyNumberFormat="0" applyAlignment="0" applyProtection="0"/>
    <xf numFmtId="0" fontId="9" fillId="0" borderId="0"/>
    <xf numFmtId="0" fontId="28" fillId="0" borderId="0"/>
    <xf numFmtId="0" fontId="6" fillId="0" borderId="0"/>
    <xf numFmtId="0" fontId="76" fillId="0" borderId="75">
      <alignment horizontal="left" vertical="center"/>
    </xf>
    <xf numFmtId="0" fontId="25" fillId="19" borderId="80" applyNumberFormat="0" applyAlignment="0" applyProtection="0"/>
    <xf numFmtId="0" fontId="24" fillId="19" borderId="72" applyNumberFormat="0" applyAlignment="0" applyProtection="0"/>
    <xf numFmtId="0" fontId="24" fillId="19" borderId="72" applyNumberFormat="0" applyAlignment="0" applyProtection="0"/>
    <xf numFmtId="0" fontId="23" fillId="7" borderId="72" applyNumberFormat="0" applyAlignment="0" applyProtection="0"/>
    <xf numFmtId="0" fontId="9" fillId="18" borderId="91" applyNumberFormat="0" applyFont="0" applyAlignment="0" applyProtection="0"/>
    <xf numFmtId="0" fontId="25" fillId="19" borderId="80" applyNumberFormat="0" applyAlignment="0" applyProtection="0"/>
    <xf numFmtId="10" fontId="58" fillId="31" borderId="76" applyNumberFormat="0" applyBorder="0" applyAlignment="0" applyProtection="0"/>
    <xf numFmtId="0" fontId="28" fillId="0" borderId="0"/>
    <xf numFmtId="0" fontId="6" fillId="0" borderId="0"/>
    <xf numFmtId="0" fontId="9" fillId="0" borderId="0"/>
    <xf numFmtId="0" fontId="6" fillId="0" borderId="0"/>
    <xf numFmtId="0" fontId="24" fillId="19" borderId="86" applyNumberFormat="0" applyAlignment="0" applyProtection="0"/>
    <xf numFmtId="166" fontId="66" fillId="0" borderId="101"/>
    <xf numFmtId="0" fontId="6" fillId="0" borderId="0"/>
    <xf numFmtId="0" fontId="6" fillId="0" borderId="0"/>
    <xf numFmtId="166" fontId="66" fillId="0" borderId="94"/>
    <xf numFmtId="0" fontId="6" fillId="0" borderId="0"/>
    <xf numFmtId="0" fontId="6" fillId="0" borderId="0"/>
    <xf numFmtId="0" fontId="24" fillId="19" borderId="92" applyNumberFormat="0" applyAlignment="0" applyProtection="0"/>
    <xf numFmtId="0" fontId="25" fillId="19" borderId="93" applyNumberFormat="0" applyAlignment="0" applyProtection="0"/>
    <xf numFmtId="0" fontId="23" fillId="7" borderId="79" applyNumberFormat="0" applyAlignment="0" applyProtection="0"/>
    <xf numFmtId="0" fontId="28" fillId="0" borderId="0"/>
    <xf numFmtId="0" fontId="28" fillId="0" borderId="0"/>
    <xf numFmtId="10" fontId="58" fillId="31" borderId="96" applyNumberFormat="0" applyBorder="0" applyAlignment="0" applyProtection="0"/>
    <xf numFmtId="0" fontId="76" fillId="0" borderId="102">
      <alignment horizontal="left" vertical="center"/>
    </xf>
    <xf numFmtId="166" fontId="66" fillId="0" borderId="101"/>
    <xf numFmtId="0" fontId="23" fillId="7" borderId="99" applyNumberFormat="0" applyAlignment="0" applyProtection="0"/>
    <xf numFmtId="10" fontId="58" fillId="31" borderId="103" applyNumberFormat="0" applyBorder="0" applyAlignment="0" applyProtection="0"/>
    <xf numFmtId="0" fontId="28" fillId="0" borderId="0"/>
    <xf numFmtId="0" fontId="12" fillId="0" borderId="77" applyNumberFormat="0" applyFill="0" applyAlignment="0" applyProtection="0"/>
    <xf numFmtId="0" fontId="24" fillId="19" borderId="92" applyNumberFormat="0" applyAlignment="0" applyProtection="0"/>
    <xf numFmtId="0" fontId="9" fillId="0" borderId="0"/>
    <xf numFmtId="0" fontId="25" fillId="19" borderId="73" applyNumberFormat="0" applyAlignment="0" applyProtection="0"/>
    <xf numFmtId="0" fontId="28" fillId="0" borderId="0"/>
    <xf numFmtId="0" fontId="12" fillId="0" borderId="84" applyNumberFormat="0" applyFill="0" applyAlignment="0" applyProtection="0"/>
    <xf numFmtId="0" fontId="12" fillId="0" borderId="90" applyNumberFormat="0" applyFill="0" applyAlignment="0" applyProtection="0"/>
    <xf numFmtId="0" fontId="23" fillId="7" borderId="79" applyNumberFormat="0" applyAlignment="0" applyProtection="0"/>
    <xf numFmtId="0" fontId="23" fillId="7" borderId="86" applyNumberFormat="0" applyAlignment="0" applyProtection="0"/>
    <xf numFmtId="44" fontId="9" fillId="0" borderId="0" applyFont="0" applyFill="0" applyBorder="0" applyAlignment="0" applyProtection="0"/>
    <xf numFmtId="0" fontId="2" fillId="0" borderId="0"/>
    <xf numFmtId="44" fontId="10" fillId="0" borderId="0" applyFont="0" applyFill="0" applyBorder="0" applyAlignment="0" applyProtection="0"/>
  </cellStyleXfs>
  <cellXfs count="365">
    <xf numFmtId="0" fontId="0" fillId="0" borderId="0" xfId="0"/>
    <xf numFmtId="0" fontId="36" fillId="0" borderId="0" xfId="43"/>
    <xf numFmtId="0" fontId="37" fillId="0" borderId="10" xfId="44" applyFont="1" applyBorder="1" applyAlignment="1">
      <alignment horizontal="center" vertical="center"/>
    </xf>
    <xf numFmtId="0" fontId="38" fillId="0" borderId="11" xfId="44" applyFont="1" applyBorder="1" applyAlignment="1">
      <alignment horizontal="center" vertical="center"/>
    </xf>
    <xf numFmtId="0" fontId="38" fillId="0" borderId="12" xfId="44" applyFont="1" applyBorder="1" applyAlignment="1">
      <alignment horizontal="center" vertical="center"/>
    </xf>
    <xf numFmtId="0" fontId="38" fillId="0" borderId="13" xfId="44" applyFont="1" applyBorder="1" applyAlignment="1">
      <alignment horizontal="center" vertical="center"/>
    </xf>
    <xf numFmtId="0" fontId="38" fillId="0" borderId="14" xfId="44" applyFont="1" applyBorder="1" applyAlignment="1">
      <alignment horizontal="center"/>
    </xf>
    <xf numFmtId="0" fontId="38" fillId="0" borderId="15" xfId="44" applyFont="1" applyBorder="1" applyAlignment="1">
      <alignment horizontal="center"/>
    </xf>
    <xf numFmtId="0" fontId="38" fillId="0" borderId="16" xfId="44" applyFont="1" applyBorder="1" applyAlignment="1">
      <alignment horizontal="center"/>
    </xf>
    <xf numFmtId="0" fontId="38" fillId="0" borderId="17" xfId="44" applyFont="1" applyBorder="1" applyAlignment="1">
      <alignment horizontal="center" vertical="center"/>
    </xf>
    <xf numFmtId="0" fontId="38" fillId="0" borderId="18" xfId="44" applyFont="1" applyBorder="1" applyAlignment="1">
      <alignment horizontal="center" vertical="center"/>
    </xf>
    <xf numFmtId="0" fontId="38" fillId="0" borderId="19" xfId="44" applyFont="1" applyBorder="1" applyAlignment="1">
      <alignment horizontal="center" vertical="center"/>
    </xf>
    <xf numFmtId="0" fontId="38" fillId="0" borderId="20" xfId="44" applyFont="1" applyBorder="1" applyAlignment="1">
      <alignment horizontal="center" vertical="center"/>
    </xf>
    <xf numFmtId="0" fontId="38" fillId="0" borderId="21" xfId="44" applyFont="1" applyBorder="1" applyAlignment="1">
      <alignment horizontal="center" vertical="center"/>
    </xf>
    <xf numFmtId="0" fontId="38" fillId="0" borderId="22" xfId="44" applyFont="1" applyBorder="1" applyAlignment="1">
      <alignment horizontal="center"/>
    </xf>
    <xf numFmtId="0" fontId="38" fillId="0" borderId="20" xfId="44" applyFont="1" applyBorder="1" applyAlignment="1">
      <alignment horizontal="center"/>
    </xf>
    <xf numFmtId="44" fontId="36" fillId="0" borderId="23" xfId="27" applyFont="1" applyBorder="1" applyAlignment="1">
      <alignment horizontal="center"/>
    </xf>
    <xf numFmtId="44" fontId="36" fillId="0" borderId="24" xfId="27" applyFont="1" applyBorder="1"/>
    <xf numFmtId="0" fontId="39" fillId="0" borderId="25" xfId="43" applyFont="1" applyBorder="1"/>
    <xf numFmtId="44" fontId="36" fillId="0" borderId="25" xfId="27" applyFont="1" applyBorder="1"/>
    <xf numFmtId="0" fontId="39" fillId="0" borderId="25" xfId="43" applyFont="1" applyFill="1" applyBorder="1"/>
    <xf numFmtId="44" fontId="36" fillId="0" borderId="25" xfId="27" applyFont="1" applyFill="1" applyBorder="1"/>
    <xf numFmtId="0" fontId="39" fillId="0" borderId="26" xfId="43" applyFont="1" applyBorder="1"/>
    <xf numFmtId="44" fontId="37" fillId="0" borderId="25" xfId="27" applyNumberFormat="1" applyFont="1" applyBorder="1"/>
    <xf numFmtId="44" fontId="40" fillId="0" borderId="25" xfId="43" applyNumberFormat="1" applyFont="1" applyBorder="1"/>
    <xf numFmtId="44" fontId="40" fillId="0" borderId="27" xfId="27" applyFont="1" applyBorder="1"/>
    <xf numFmtId="0" fontId="39" fillId="0" borderId="26" xfId="43" applyFont="1" applyFill="1" applyBorder="1"/>
    <xf numFmtId="0" fontId="41" fillId="25" borderId="28" xfId="44" applyFont="1" applyFill="1" applyBorder="1" applyAlignment="1">
      <alignment horizontal="left" indent="1"/>
    </xf>
    <xf numFmtId="0" fontId="39" fillId="25" borderId="29" xfId="44" applyFont="1" applyFill="1" applyBorder="1"/>
    <xf numFmtId="0" fontId="39" fillId="25" borderId="29" xfId="44" applyFont="1" applyFill="1" applyBorder="1" applyAlignment="1">
      <alignment horizontal="center"/>
    </xf>
    <xf numFmtId="0" fontId="39" fillId="25" borderId="30" xfId="44" applyFont="1" applyFill="1" applyBorder="1" applyAlignment="1">
      <alignment horizontal="center"/>
    </xf>
    <xf numFmtId="0" fontId="39" fillId="25" borderId="31" xfId="44" applyFont="1" applyFill="1" applyBorder="1" applyAlignment="1">
      <alignment horizontal="center"/>
    </xf>
    <xf numFmtId="44" fontId="36" fillId="25" borderId="32" xfId="27" applyFont="1" applyFill="1" applyBorder="1" applyAlignment="1">
      <alignment horizontal="center"/>
    </xf>
    <xf numFmtId="0" fontId="36" fillId="26" borderId="34" xfId="43" applyFill="1" applyBorder="1"/>
    <xf numFmtId="0" fontId="36" fillId="26" borderId="35" xfId="43" applyFill="1" applyBorder="1"/>
    <xf numFmtId="44" fontId="36" fillId="26" borderId="33" xfId="27" applyFont="1" applyFill="1" applyBorder="1"/>
    <xf numFmtId="44" fontId="36" fillId="26" borderId="34" xfId="43" applyNumberFormat="1" applyFill="1" applyBorder="1" applyAlignment="1">
      <alignment horizontal="center"/>
    </xf>
    <xf numFmtId="44" fontId="39" fillId="26" borderId="34" xfId="27" applyNumberFormat="1" applyFont="1" applyFill="1" applyBorder="1"/>
    <xf numFmtId="44" fontId="36" fillId="26" borderId="34" xfId="43" applyNumberFormat="1" applyFill="1" applyBorder="1"/>
    <xf numFmtId="44" fontId="36" fillId="26" borderId="36" xfId="27" applyFont="1" applyFill="1" applyBorder="1"/>
    <xf numFmtId="44" fontId="42" fillId="0" borderId="25" xfId="27" applyNumberFormat="1" applyFont="1" applyBorder="1"/>
    <xf numFmtId="44" fontId="42" fillId="0" borderId="25" xfId="43" applyNumberFormat="1" applyFont="1" applyBorder="1"/>
    <xf numFmtId="44" fontId="42" fillId="0" borderId="27" xfId="27" applyFont="1" applyBorder="1"/>
    <xf numFmtId="0" fontId="37" fillId="26" borderId="34" xfId="43" applyFont="1" applyFill="1" applyBorder="1"/>
    <xf numFmtId="0" fontId="43" fillId="0" borderId="37" xfId="43" applyFont="1" applyFill="1" applyBorder="1" applyAlignment="1">
      <alignment horizontal="left"/>
    </xf>
    <xf numFmtId="0" fontId="43" fillId="0" borderId="38" xfId="43" applyFont="1" applyFill="1" applyBorder="1" applyAlignment="1">
      <alignment horizontal="left"/>
    </xf>
    <xf numFmtId="44" fontId="44" fillId="0" borderId="39" xfId="43" applyNumberFormat="1" applyFont="1" applyBorder="1"/>
    <xf numFmtId="44" fontId="44" fillId="0" borderId="40" xfId="43" applyNumberFormat="1" applyFont="1" applyBorder="1"/>
    <xf numFmtId="44" fontId="40" fillId="0" borderId="41" xfId="27" applyFont="1" applyFill="1" applyBorder="1"/>
    <xf numFmtId="0" fontId="36" fillId="27" borderId="42" xfId="43" applyFill="1" applyBorder="1" applyAlignment="1">
      <alignment horizontal="center" vertical="center"/>
    </xf>
    <xf numFmtId="0" fontId="37" fillId="27" borderId="43" xfId="43" applyFont="1" applyFill="1" applyBorder="1" applyAlignment="1">
      <alignment wrapText="1"/>
    </xf>
    <xf numFmtId="44" fontId="36" fillId="27" borderId="42" xfId="27" applyFont="1" applyFill="1" applyBorder="1"/>
    <xf numFmtId="44" fontId="36" fillId="27" borderId="43" xfId="27" applyFont="1" applyFill="1" applyBorder="1"/>
    <xf numFmtId="0" fontId="36" fillId="0" borderId="0" xfId="43" applyFill="1" applyBorder="1"/>
    <xf numFmtId="0" fontId="36" fillId="0" borderId="24" xfId="43" applyBorder="1" applyAlignment="1">
      <alignment horizontal="center" vertical="center"/>
    </xf>
    <xf numFmtId="0" fontId="39" fillId="0" borderId="25" xfId="43" applyFont="1" applyFill="1" applyBorder="1" applyAlignment="1">
      <alignment wrapText="1"/>
    </xf>
    <xf numFmtId="44" fontId="37" fillId="0" borderId="25" xfId="43" applyNumberFormat="1" applyFont="1" applyBorder="1"/>
    <xf numFmtId="44" fontId="37" fillId="0" borderId="27" xfId="27" applyFont="1" applyBorder="1"/>
    <xf numFmtId="0" fontId="37" fillId="28" borderId="25" xfId="43" applyFont="1" applyFill="1" applyBorder="1" applyAlignment="1">
      <alignment wrapText="1"/>
    </xf>
    <xf numFmtId="0" fontId="36" fillId="28" borderId="25" xfId="43" applyFill="1" applyBorder="1"/>
    <xf numFmtId="0" fontId="36" fillId="28" borderId="26" xfId="43" applyFill="1" applyBorder="1"/>
    <xf numFmtId="44" fontId="36" fillId="28" borderId="24" xfId="27" applyFont="1" applyFill="1" applyBorder="1"/>
    <xf numFmtId="44" fontId="36" fillId="28" borderId="25" xfId="27" applyFont="1" applyFill="1" applyBorder="1"/>
    <xf numFmtId="44" fontId="39" fillId="28" borderId="25" xfId="27" applyNumberFormat="1" applyFont="1" applyFill="1" applyBorder="1"/>
    <xf numFmtId="44" fontId="36" fillId="28" borderId="25" xfId="43" applyNumberFormat="1" applyFill="1" applyBorder="1"/>
    <xf numFmtId="44" fontId="36" fillId="28" borderId="27" xfId="27" applyFont="1" applyFill="1" applyBorder="1"/>
    <xf numFmtId="0" fontId="37" fillId="29" borderId="25" xfId="43" applyFont="1" applyFill="1" applyBorder="1" applyAlignment="1">
      <alignment wrapText="1"/>
    </xf>
    <xf numFmtId="0" fontId="36" fillId="29" borderId="25" xfId="43" applyFill="1" applyBorder="1"/>
    <xf numFmtId="0" fontId="36" fillId="29" borderId="26" xfId="43" applyFill="1" applyBorder="1"/>
    <xf numFmtId="44" fontId="36" fillId="29" borderId="24" xfId="27" applyFont="1" applyFill="1" applyBorder="1"/>
    <xf numFmtId="44" fontId="36" fillId="29" borderId="25" xfId="27" applyFont="1" applyFill="1" applyBorder="1"/>
    <xf numFmtId="44" fontId="39" fillId="29" borderId="25" xfId="27" applyNumberFormat="1" applyFont="1" applyFill="1" applyBorder="1"/>
    <xf numFmtId="44" fontId="36" fillId="29" borderId="25" xfId="43" applyNumberFormat="1" applyFill="1" applyBorder="1"/>
    <xf numFmtId="44" fontId="36" fillId="29" borderId="27" xfId="27" applyFont="1" applyFill="1" applyBorder="1"/>
    <xf numFmtId="0" fontId="37" fillId="30" borderId="25" xfId="43" applyFont="1" applyFill="1" applyBorder="1" applyAlignment="1">
      <alignment wrapText="1"/>
    </xf>
    <xf numFmtId="0" fontId="36" fillId="30" borderId="25" xfId="43" applyFill="1" applyBorder="1"/>
    <xf numFmtId="0" fontId="36" fillId="30" borderId="26" xfId="43" applyFill="1" applyBorder="1"/>
    <xf numFmtId="44" fontId="36" fillId="30" borderId="24" xfId="27" applyFont="1" applyFill="1" applyBorder="1"/>
    <xf numFmtId="44" fontId="36" fillId="30" borderId="25" xfId="27" applyFont="1" applyFill="1" applyBorder="1"/>
    <xf numFmtId="44" fontId="39" fillId="30" borderId="25" xfId="27" applyNumberFormat="1" applyFont="1" applyFill="1" applyBorder="1"/>
    <xf numFmtId="44" fontId="36" fillId="30" borderId="25" xfId="43" applyNumberFormat="1" applyFill="1" applyBorder="1"/>
    <xf numFmtId="44" fontId="36" fillId="30" borderId="27" xfId="27" applyFont="1" applyFill="1" applyBorder="1"/>
    <xf numFmtId="0" fontId="36" fillId="0" borderId="44" xfId="43" applyBorder="1" applyAlignment="1">
      <alignment horizontal="center" vertical="center"/>
    </xf>
    <xf numFmtId="0" fontId="39" fillId="0" borderId="45" xfId="43" applyFont="1" applyBorder="1"/>
    <xf numFmtId="0" fontId="39" fillId="0" borderId="46" xfId="43" applyFont="1" applyBorder="1"/>
    <xf numFmtId="44" fontId="36" fillId="0" borderId="44" xfId="27" applyFont="1" applyBorder="1"/>
    <xf numFmtId="44" fontId="36" fillId="0" borderId="45" xfId="27" applyFont="1" applyBorder="1"/>
    <xf numFmtId="44" fontId="37" fillId="0" borderId="45" xfId="27" applyNumberFormat="1" applyFont="1" applyBorder="1"/>
    <xf numFmtId="44" fontId="40" fillId="0" borderId="45" xfId="43" applyNumberFormat="1" applyFont="1" applyBorder="1"/>
    <xf numFmtId="44" fontId="40" fillId="0" borderId="47" xfId="27" applyFont="1" applyBorder="1"/>
    <xf numFmtId="0" fontId="39" fillId="27" borderId="43" xfId="43" applyFont="1" applyFill="1" applyBorder="1"/>
    <xf numFmtId="0" fontId="39" fillId="27" borderId="48" xfId="43" applyFont="1" applyFill="1" applyBorder="1"/>
    <xf numFmtId="44" fontId="37" fillId="27" borderId="43" xfId="27" applyNumberFormat="1" applyFont="1" applyFill="1" applyBorder="1"/>
    <xf numFmtId="44" fontId="37" fillId="27" borderId="49" xfId="27" applyFont="1" applyFill="1" applyBorder="1"/>
    <xf numFmtId="0" fontId="36" fillId="0" borderId="50" xfId="43" applyBorder="1"/>
    <xf numFmtId="0" fontId="43" fillId="0" borderId="51" xfId="43" applyFont="1" applyFill="1" applyBorder="1"/>
    <xf numFmtId="0" fontId="43" fillId="0" borderId="0" xfId="43" applyFont="1" applyFill="1" applyBorder="1"/>
    <xf numFmtId="167" fontId="43" fillId="0" borderId="0" xfId="43" applyNumberFormat="1" applyFont="1" applyFill="1" applyBorder="1"/>
    <xf numFmtId="167" fontId="43" fillId="0" borderId="52" xfId="43" applyNumberFormat="1" applyFont="1" applyFill="1" applyBorder="1"/>
    <xf numFmtId="0" fontId="43" fillId="0" borderId="51" xfId="43" applyFont="1" applyBorder="1"/>
    <xf numFmtId="0" fontId="43" fillId="0" borderId="0" xfId="43" applyFont="1" applyBorder="1"/>
    <xf numFmtId="167" fontId="43" fillId="0" borderId="0" xfId="43" applyNumberFormat="1" applyFont="1" applyBorder="1"/>
    <xf numFmtId="167" fontId="43" fillId="0" borderId="52" xfId="43" applyNumberFormat="1" applyFont="1" applyBorder="1"/>
    <xf numFmtId="0" fontId="36" fillId="0" borderId="0" xfId="43" applyFont="1" applyBorder="1"/>
    <xf numFmtId="0" fontId="36" fillId="0" borderId="54" xfId="43" applyBorder="1"/>
    <xf numFmtId="0" fontId="36" fillId="0" borderId="11" xfId="43" applyBorder="1"/>
    <xf numFmtId="0" fontId="36" fillId="0" borderId="55" xfId="43" applyBorder="1"/>
    <xf numFmtId="0" fontId="36" fillId="0" borderId="51" xfId="43" applyBorder="1"/>
    <xf numFmtId="0" fontId="36" fillId="0" borderId="0" xfId="43" applyBorder="1"/>
    <xf numFmtId="0" fontId="36" fillId="0" borderId="52" xfId="43" applyBorder="1"/>
    <xf numFmtId="0" fontId="45" fillId="0" borderId="0" xfId="43" applyFont="1" applyBorder="1"/>
    <xf numFmtId="0" fontId="43" fillId="0" borderId="52" xfId="43" applyFont="1" applyBorder="1"/>
    <xf numFmtId="0" fontId="36" fillId="0" borderId="56" xfId="43" applyBorder="1"/>
    <xf numFmtId="0" fontId="45" fillId="0" borderId="18" xfId="43" applyFont="1" applyBorder="1"/>
    <xf numFmtId="0" fontId="36" fillId="0" borderId="18" xfId="43" applyBorder="1"/>
    <xf numFmtId="0" fontId="36" fillId="0" borderId="57" xfId="43" applyBorder="1"/>
    <xf numFmtId="44" fontId="43" fillId="0" borderId="0" xfId="43" applyNumberFormat="1" applyFont="1" applyFill="1" applyBorder="1"/>
    <xf numFmtId="49" fontId="36" fillId="0" borderId="52" xfId="43" applyNumberFormat="1" applyBorder="1" applyAlignment="1">
      <alignment horizontal="left" indent="1"/>
    </xf>
    <xf numFmtId="0" fontId="47" fillId="0" borderId="0" xfId="43" applyFont="1"/>
    <xf numFmtId="167" fontId="36" fillId="0" borderId="0" xfId="43" applyNumberFormat="1" applyFont="1" applyFill="1" applyBorder="1"/>
    <xf numFmtId="167" fontId="48" fillId="0" borderId="0" xfId="43" applyNumberFormat="1" applyFont="1" applyBorder="1"/>
    <xf numFmtId="0" fontId="36" fillId="0" borderId="0" xfId="43" applyFont="1" applyFill="1" applyBorder="1" applyAlignment="1">
      <alignment wrapText="1"/>
    </xf>
    <xf numFmtId="0" fontId="36" fillId="0" borderId="0" xfId="43" applyFont="1" applyAlignment="1">
      <alignment horizontal="left"/>
    </xf>
    <xf numFmtId="0" fontId="49" fillId="0" borderId="0" xfId="43" applyFont="1" applyBorder="1"/>
    <xf numFmtId="0" fontId="36" fillId="0" borderId="51" xfId="43" applyFont="1" applyBorder="1"/>
    <xf numFmtId="167" fontId="36" fillId="0" borderId="0" xfId="43" applyNumberFormat="1" applyFont="1" applyBorder="1"/>
    <xf numFmtId="166" fontId="39" fillId="0" borderId="0" xfId="43" applyNumberFormat="1" applyFont="1" applyBorder="1"/>
    <xf numFmtId="0" fontId="43" fillId="0" borderId="0" xfId="43" applyFont="1"/>
    <xf numFmtId="166" fontId="43" fillId="0" borderId="0" xfId="43" applyNumberFormat="1" applyFont="1" applyBorder="1"/>
    <xf numFmtId="0" fontId="36" fillId="0" borderId="11" xfId="43" applyFill="1" applyBorder="1"/>
    <xf numFmtId="166" fontId="43" fillId="0" borderId="0" xfId="43" applyNumberFormat="1" applyFont="1" applyFill="1" applyBorder="1"/>
    <xf numFmtId="0" fontId="50" fillId="0" borderId="0" xfId="43" applyFont="1" applyFill="1" applyBorder="1"/>
    <xf numFmtId="0" fontId="36" fillId="0" borderId="0" xfId="43" applyFill="1"/>
    <xf numFmtId="0" fontId="47" fillId="0" borderId="0" xfId="43" applyFont="1" applyFill="1"/>
    <xf numFmtId="0" fontId="36" fillId="0" borderId="25" xfId="43" applyFill="1" applyBorder="1"/>
    <xf numFmtId="0" fontId="36" fillId="0" borderId="26" xfId="43" applyFill="1" applyBorder="1"/>
    <xf numFmtId="0" fontId="36" fillId="0" borderId="0" xfId="43"/>
    <xf numFmtId="44" fontId="36" fillId="0" borderId="24" xfId="27" applyFont="1" applyBorder="1"/>
    <xf numFmtId="44" fontId="36" fillId="0" borderId="25" xfId="27" applyFont="1" applyBorder="1"/>
    <xf numFmtId="0" fontId="39" fillId="0" borderId="25" xfId="43" applyFont="1" applyFill="1" applyBorder="1"/>
    <xf numFmtId="44" fontId="39" fillId="0" borderId="25" xfId="27" applyNumberFormat="1" applyFont="1" applyFill="1" applyBorder="1"/>
    <xf numFmtId="0" fontId="39" fillId="0" borderId="26" xfId="43" applyFont="1" applyFill="1" applyBorder="1"/>
    <xf numFmtId="44" fontId="36" fillId="0" borderId="24" xfId="27" applyFont="1" applyFill="1" applyBorder="1"/>
    <xf numFmtId="0" fontId="39" fillId="0" borderId="25" xfId="43" applyFont="1" applyFill="1" applyBorder="1" applyAlignment="1">
      <alignment wrapText="1"/>
    </xf>
    <xf numFmtId="0" fontId="47" fillId="0" borderId="0" xfId="43" applyFont="1"/>
    <xf numFmtId="44" fontId="39" fillId="0" borderId="24" xfId="27" applyFont="1" applyFill="1" applyBorder="1"/>
    <xf numFmtId="0" fontId="36" fillId="0" borderId="0" xfId="43" applyFont="1"/>
    <xf numFmtId="44" fontId="39" fillId="0" borderId="25" xfId="43" applyNumberFormat="1" applyFont="1" applyFill="1" applyBorder="1"/>
    <xf numFmtId="44" fontId="39" fillId="0" borderId="27" xfId="27" applyFont="1" applyBorder="1"/>
    <xf numFmtId="0" fontId="37" fillId="0" borderId="61" xfId="43" applyFont="1" applyFill="1" applyBorder="1"/>
    <xf numFmtId="44" fontId="36" fillId="0" borderId="60" xfId="27" applyFont="1" applyFill="1" applyBorder="1"/>
    <xf numFmtId="44" fontId="36" fillId="0" borderId="61" xfId="43" applyNumberFormat="1" applyFill="1" applyBorder="1" applyAlignment="1">
      <alignment horizontal="center"/>
    </xf>
    <xf numFmtId="44" fontId="39" fillId="0" borderId="61" xfId="27" applyNumberFormat="1" applyFont="1" applyFill="1" applyBorder="1"/>
    <xf numFmtId="44" fontId="36" fillId="0" borderId="61" xfId="43" applyNumberFormat="1" applyFill="1" applyBorder="1"/>
    <xf numFmtId="44" fontId="36" fillId="0" borderId="63" xfId="27" applyFont="1" applyFill="1" applyBorder="1"/>
    <xf numFmtId="49" fontId="36" fillId="0" borderId="24" xfId="43" applyNumberFormat="1" applyFont="1" applyBorder="1" applyAlignment="1">
      <alignment horizontal="center" vertical="center"/>
    </xf>
    <xf numFmtId="0" fontId="36" fillId="0" borderId="61" xfId="43" applyFont="1" applyFill="1" applyBorder="1"/>
    <xf numFmtId="0" fontId="36" fillId="0" borderId="62" xfId="43" applyFont="1" applyFill="1" applyBorder="1"/>
    <xf numFmtId="44" fontId="36" fillId="0" borderId="61" xfId="43" applyNumberFormat="1" applyFont="1" applyFill="1" applyBorder="1" applyAlignment="1">
      <alignment horizontal="center"/>
    </xf>
    <xf numFmtId="0" fontId="39" fillId="0" borderId="61" xfId="43" applyFont="1" applyFill="1" applyBorder="1"/>
    <xf numFmtId="0" fontId="41" fillId="0" borderId="61" xfId="43" applyFont="1" applyFill="1" applyBorder="1"/>
    <xf numFmtId="49" fontId="36" fillId="0" borderId="24" xfId="43" applyNumberFormat="1" applyFont="1" applyFill="1" applyBorder="1" applyAlignment="1">
      <alignment horizontal="center" vertical="center"/>
    </xf>
    <xf numFmtId="0" fontId="39" fillId="0" borderId="62" xfId="43" applyFont="1" applyFill="1" applyBorder="1"/>
    <xf numFmtId="0" fontId="43" fillId="37" borderId="24" xfId="43" applyFont="1" applyFill="1" applyBorder="1" applyAlignment="1">
      <alignment horizontal="center" vertical="center"/>
    </xf>
    <xf numFmtId="0" fontId="36" fillId="37" borderId="26" xfId="43" applyFill="1" applyBorder="1"/>
    <xf numFmtId="44" fontId="36" fillId="37" borderId="25" xfId="27" applyFont="1" applyFill="1" applyBorder="1"/>
    <xf numFmtId="0" fontId="37" fillId="37" borderId="25" xfId="43" applyFont="1" applyFill="1" applyBorder="1" applyAlignment="1">
      <alignment wrapText="1"/>
    </xf>
    <xf numFmtId="0" fontId="36" fillId="37" borderId="25" xfId="43" applyFill="1" applyBorder="1"/>
    <xf numFmtId="44" fontId="36" fillId="37" borderId="24" xfId="27" applyFont="1" applyFill="1" applyBorder="1"/>
    <xf numFmtId="44" fontId="39" fillId="37" borderId="25" xfId="27" applyNumberFormat="1" applyFont="1" applyFill="1" applyBorder="1"/>
    <xf numFmtId="44" fontId="36" fillId="37" borderId="25" xfId="43" applyNumberFormat="1" applyFill="1" applyBorder="1"/>
    <xf numFmtId="44" fontId="36" fillId="37" borderId="27" xfId="27" applyFont="1" applyFill="1" applyBorder="1"/>
    <xf numFmtId="0" fontId="36" fillId="38" borderId="25" xfId="43" applyFill="1" applyBorder="1"/>
    <xf numFmtId="0" fontId="36" fillId="38" borderId="26" xfId="43" applyFill="1" applyBorder="1"/>
    <xf numFmtId="44" fontId="36" fillId="38" borderId="24" xfId="27" applyFont="1" applyFill="1" applyBorder="1"/>
    <xf numFmtId="44" fontId="36" fillId="38" borderId="25" xfId="27" applyFont="1" applyFill="1" applyBorder="1"/>
    <xf numFmtId="44" fontId="39" fillId="38" borderId="25" xfId="27" applyNumberFormat="1" applyFont="1" applyFill="1" applyBorder="1"/>
    <xf numFmtId="44" fontId="36" fillId="38" borderId="25" xfId="43" applyNumberFormat="1" applyFill="1" applyBorder="1"/>
    <xf numFmtId="44" fontId="36" fillId="38" borderId="27" xfId="27" applyFont="1" applyFill="1" applyBorder="1"/>
    <xf numFmtId="44" fontId="39" fillId="39" borderId="25" xfId="27" applyNumberFormat="1" applyFont="1" applyFill="1" applyBorder="1"/>
    <xf numFmtId="0" fontId="39" fillId="39" borderId="25" xfId="43" applyFont="1" applyFill="1" applyBorder="1"/>
    <xf numFmtId="44" fontId="37" fillId="39" borderId="25" xfId="27" applyNumberFormat="1" applyFont="1" applyFill="1" applyBorder="1"/>
    <xf numFmtId="44" fontId="37" fillId="39" borderId="25" xfId="43" applyNumberFormat="1" applyFont="1" applyFill="1" applyBorder="1"/>
    <xf numFmtId="44" fontId="37" fillId="39" borderId="27" xfId="27" applyFont="1" applyFill="1" applyBorder="1"/>
    <xf numFmtId="44" fontId="36" fillId="39" borderId="63" xfId="27" applyFont="1" applyFill="1" applyBorder="1"/>
    <xf numFmtId="44" fontId="40" fillId="39" borderId="25" xfId="43" applyNumberFormat="1" applyFont="1" applyFill="1" applyBorder="1"/>
    <xf numFmtId="44" fontId="40" fillId="39" borderId="27" xfId="27" applyFont="1" applyFill="1" applyBorder="1"/>
    <xf numFmtId="44" fontId="39" fillId="0" borderId="27" xfId="27" applyFont="1" applyFill="1" applyBorder="1"/>
    <xf numFmtId="0" fontId="43" fillId="38" borderId="24" xfId="43" applyFont="1" applyFill="1" applyBorder="1" applyAlignment="1">
      <alignment horizontal="center" vertical="center"/>
    </xf>
    <xf numFmtId="0" fontId="43" fillId="29" borderId="24" xfId="43" applyFont="1" applyFill="1" applyBorder="1" applyAlignment="1">
      <alignment horizontal="center" vertical="center"/>
    </xf>
    <xf numFmtId="0" fontId="43" fillId="28" borderId="24" xfId="43" applyFont="1" applyFill="1" applyBorder="1" applyAlignment="1">
      <alignment horizontal="center" vertical="center"/>
    </xf>
    <xf numFmtId="0" fontId="43" fillId="26" borderId="33" xfId="43" applyFont="1" applyFill="1" applyBorder="1" applyAlignment="1">
      <alignment horizontal="center" vertical="center"/>
    </xf>
    <xf numFmtId="0" fontId="39" fillId="0" borderId="61" xfId="43" applyFont="1" applyBorder="1"/>
    <xf numFmtId="0" fontId="39" fillId="0" borderId="61" xfId="43" applyFont="1" applyFill="1" applyBorder="1" applyAlignment="1">
      <alignment wrapText="1"/>
    </xf>
    <xf numFmtId="0" fontId="39" fillId="0" borderId="25" xfId="43" applyFont="1" applyBorder="1" applyAlignment="1">
      <alignment wrapText="1"/>
    </xf>
    <xf numFmtId="44" fontId="39" fillId="39" borderId="25" xfId="43" applyNumberFormat="1" applyFont="1" applyFill="1" applyBorder="1"/>
    <xf numFmtId="0" fontId="39" fillId="39" borderId="26" xfId="43" applyFont="1" applyFill="1" applyBorder="1"/>
    <xf numFmtId="44" fontId="39" fillId="39" borderId="61" xfId="27" applyNumberFormat="1" applyFont="1" applyFill="1" applyBorder="1"/>
    <xf numFmtId="0" fontId="37" fillId="38" borderId="25" xfId="43" applyFont="1" applyFill="1" applyBorder="1" applyAlignment="1">
      <alignment wrapText="1"/>
    </xf>
    <xf numFmtId="0" fontId="43" fillId="30" borderId="24" xfId="43" applyFont="1" applyFill="1" applyBorder="1" applyAlignment="1">
      <alignment horizontal="center" vertical="center"/>
    </xf>
    <xf numFmtId="44" fontId="36" fillId="39" borderId="61" xfId="43" applyNumberFormat="1" applyFill="1" applyBorder="1"/>
    <xf numFmtId="44" fontId="39" fillId="0" borderId="61" xfId="43" applyNumberFormat="1" applyFont="1" applyFill="1" applyBorder="1" applyAlignment="1">
      <alignment horizontal="center"/>
    </xf>
    <xf numFmtId="0" fontId="37" fillId="0" borderId="61" xfId="43" applyFont="1" applyBorder="1"/>
    <xf numFmtId="0" fontId="8" fillId="0" borderId="61" xfId="43" applyFont="1" applyBorder="1"/>
    <xf numFmtId="0" fontId="36" fillId="0" borderId="0" xfId="43" applyAlignment="1">
      <alignment vertical="center"/>
    </xf>
    <xf numFmtId="0" fontId="36" fillId="0" borderId="0" xfId="43" applyFill="1" applyAlignment="1">
      <alignment vertical="center"/>
    </xf>
    <xf numFmtId="0" fontId="8" fillId="0" borderId="0" xfId="43" applyFont="1" applyFill="1" applyBorder="1" applyAlignment="1">
      <alignment wrapText="1"/>
    </xf>
    <xf numFmtId="9" fontId="43" fillId="0" borderId="0" xfId="489" applyFont="1" applyBorder="1"/>
    <xf numFmtId="0" fontId="44" fillId="0" borderId="0" xfId="43" applyFont="1" applyBorder="1" applyAlignment="1">
      <alignment wrapText="1"/>
    </xf>
    <xf numFmtId="0" fontId="44" fillId="0" borderId="0" xfId="43" applyFont="1" applyBorder="1"/>
    <xf numFmtId="167" fontId="44" fillId="0" borderId="0" xfId="43" applyNumberFormat="1" applyFont="1" applyBorder="1"/>
    <xf numFmtId="0" fontId="39" fillId="0" borderId="61" xfId="43" applyFont="1" applyBorder="1" applyAlignment="1">
      <alignment wrapText="1"/>
    </xf>
    <xf numFmtId="0" fontId="38" fillId="0" borderId="19" xfId="44" applyFont="1" applyBorder="1" applyAlignment="1">
      <alignment horizontal="center" vertical="center"/>
    </xf>
    <xf numFmtId="0" fontId="38" fillId="0" borderId="20" xfId="44" applyFont="1" applyBorder="1" applyAlignment="1">
      <alignment horizontal="center" vertical="center"/>
    </xf>
    <xf numFmtId="0" fontId="38" fillId="0" borderId="21" xfId="44" applyFont="1" applyBorder="1" applyAlignment="1">
      <alignment horizontal="center" vertical="center"/>
    </xf>
    <xf numFmtId="0" fontId="38" fillId="0" borderId="22" xfId="44" applyFont="1" applyBorder="1" applyAlignment="1">
      <alignment horizontal="center"/>
    </xf>
    <xf numFmtId="0" fontId="38" fillId="0" borderId="20" xfId="44" applyFont="1" applyBorder="1" applyAlignment="1">
      <alignment horizontal="center"/>
    </xf>
    <xf numFmtId="0" fontId="37" fillId="0" borderId="10" xfId="44" applyFont="1" applyBorder="1" applyAlignment="1">
      <alignment horizontal="center" vertical="center"/>
    </xf>
    <xf numFmtId="0" fontId="38" fillId="0" borderId="11" xfId="44" applyFont="1" applyBorder="1" applyAlignment="1">
      <alignment horizontal="center" vertical="center"/>
    </xf>
    <xf numFmtId="0" fontId="38" fillId="0" borderId="12" xfId="44" applyFont="1" applyBorder="1" applyAlignment="1">
      <alignment horizontal="center" vertical="center"/>
    </xf>
    <xf numFmtId="0" fontId="38" fillId="0" borderId="13" xfId="44" applyFont="1" applyBorder="1" applyAlignment="1">
      <alignment horizontal="center" vertical="center"/>
    </xf>
    <xf numFmtId="0" fontId="38" fillId="0" borderId="14" xfId="44" applyFont="1" applyBorder="1" applyAlignment="1">
      <alignment horizontal="center"/>
    </xf>
    <xf numFmtId="0" fontId="38" fillId="0" borderId="15" xfId="44" applyFont="1" applyBorder="1" applyAlignment="1">
      <alignment horizontal="center"/>
    </xf>
    <xf numFmtId="0" fontId="38" fillId="0" borderId="16" xfId="44" applyFont="1" applyBorder="1" applyAlignment="1">
      <alignment horizontal="center"/>
    </xf>
    <xf numFmtId="0" fontId="38" fillId="0" borderId="17" xfId="44" applyFont="1" applyBorder="1" applyAlignment="1">
      <alignment horizontal="center" vertical="center"/>
    </xf>
    <xf numFmtId="0" fontId="38" fillId="0" borderId="18" xfId="44" applyFont="1" applyBorder="1" applyAlignment="1">
      <alignment horizontal="center" vertical="center"/>
    </xf>
    <xf numFmtId="0" fontId="35" fillId="0" borderId="0" xfId="0" applyFont="1" applyBorder="1" applyAlignment="1">
      <alignment horizontal="left"/>
    </xf>
    <xf numFmtId="0" fontId="33" fillId="0" borderId="0" xfId="0" applyFont="1" applyBorder="1" applyAlignment="1"/>
    <xf numFmtId="0" fontId="34" fillId="0" borderId="0" xfId="0" applyFont="1" applyBorder="1" applyAlignment="1">
      <alignment horizontal="left"/>
    </xf>
    <xf numFmtId="0" fontId="6" fillId="0" borderId="61" xfId="501" applyFont="1" applyFill="1" applyBorder="1"/>
    <xf numFmtId="0" fontId="6" fillId="0" borderId="62" xfId="501" applyFont="1" applyFill="1" applyBorder="1"/>
    <xf numFmtId="0" fontId="39" fillId="0" borderId="61" xfId="501" applyFont="1" applyFill="1" applyBorder="1"/>
    <xf numFmtId="0" fontId="39" fillId="0" borderId="61" xfId="501" applyFont="1" applyFill="1" applyBorder="1" applyAlignment="1">
      <alignment wrapText="1"/>
    </xf>
    <xf numFmtId="0" fontId="36" fillId="0" borderId="52" xfId="43" applyBorder="1" applyAlignment="1">
      <alignment horizontal="left" indent="1"/>
    </xf>
    <xf numFmtId="0" fontId="41" fillId="25" borderId="51" xfId="44" applyFont="1" applyFill="1" applyBorder="1" applyAlignment="1">
      <alignment horizontal="left" indent="1"/>
    </xf>
    <xf numFmtId="0" fontId="39" fillId="25" borderId="0" xfId="44" applyFont="1" applyFill="1" applyBorder="1" applyAlignment="1">
      <alignment horizontal="center"/>
    </xf>
    <xf numFmtId="0" fontId="39" fillId="25" borderId="104" xfId="44" applyFont="1" applyFill="1" applyBorder="1" applyAlignment="1">
      <alignment horizontal="center"/>
    </xf>
    <xf numFmtId="0" fontId="39" fillId="25" borderId="65" xfId="44" applyFont="1" applyFill="1" applyBorder="1" applyAlignment="1">
      <alignment horizontal="center"/>
    </xf>
    <xf numFmtId="44" fontId="36" fillId="25" borderId="105" xfId="27" applyFont="1" applyFill="1" applyBorder="1" applyAlignment="1">
      <alignment horizontal="center"/>
    </xf>
    <xf numFmtId="0" fontId="41" fillId="25" borderId="0" xfId="44" applyFont="1" applyFill="1" applyBorder="1"/>
    <xf numFmtId="0" fontId="36" fillId="0" borderId="0" xfId="43" applyFont="1" applyFill="1" applyBorder="1"/>
    <xf numFmtId="0" fontId="43" fillId="0" borderId="29" xfId="43" applyFont="1" applyFill="1" applyBorder="1"/>
    <xf numFmtId="167" fontId="43" fillId="0" borderId="29" xfId="43" applyNumberFormat="1" applyFont="1" applyFill="1" applyBorder="1"/>
    <xf numFmtId="166" fontId="43" fillId="0" borderId="29" xfId="43" applyNumberFormat="1" applyFont="1" applyFill="1" applyBorder="1"/>
    <xf numFmtId="167" fontId="43" fillId="0" borderId="106" xfId="43" applyNumberFormat="1" applyFont="1" applyFill="1" applyBorder="1"/>
    <xf numFmtId="167" fontId="5" fillId="0" borderId="0" xfId="43" applyNumberFormat="1" applyFont="1" applyFill="1" applyBorder="1"/>
    <xf numFmtId="167" fontId="5" fillId="0" borderId="50" xfId="43" applyNumberFormat="1" applyFont="1" applyFill="1" applyBorder="1"/>
    <xf numFmtId="0" fontId="43" fillId="0" borderId="0" xfId="43" applyFont="1" applyFill="1" applyBorder="1" applyAlignment="1">
      <alignment wrapText="1"/>
    </xf>
    <xf numFmtId="0" fontId="8" fillId="0" borderId="61" xfId="43" applyFont="1" applyFill="1" applyBorder="1"/>
    <xf numFmtId="0" fontId="4" fillId="0" borderId="0" xfId="43" applyFont="1" applyFill="1" applyBorder="1" applyAlignment="1">
      <alignment wrapText="1"/>
    </xf>
    <xf numFmtId="0" fontId="4" fillId="0" borderId="0" xfId="43" applyFont="1" applyFill="1" applyBorder="1"/>
    <xf numFmtId="44" fontId="4" fillId="0" borderId="0" xfId="43" applyNumberFormat="1" applyFont="1" applyFill="1" applyBorder="1"/>
    <xf numFmtId="167" fontId="4" fillId="0" borderId="0" xfId="43" applyNumberFormat="1" applyFont="1" applyFill="1" applyBorder="1"/>
    <xf numFmtId="0" fontId="36" fillId="0" borderId="51" xfId="43" applyBorder="1" applyAlignment="1">
      <alignment horizontal="center" vertical="center"/>
    </xf>
    <xf numFmtId="0" fontId="43" fillId="0" borderId="51" xfId="43" applyFont="1" applyBorder="1" applyAlignment="1">
      <alignment horizontal="center" vertical="center"/>
    </xf>
    <xf numFmtId="0" fontId="43" fillId="0" borderId="51" xfId="43" applyFont="1" applyFill="1" applyBorder="1" applyAlignment="1">
      <alignment horizontal="center" vertical="center"/>
    </xf>
    <xf numFmtId="0" fontId="36" fillId="0" borderId="51" xfId="43" applyFont="1" applyBorder="1" applyAlignment="1">
      <alignment horizontal="center" vertical="center"/>
    </xf>
    <xf numFmtId="167" fontId="4" fillId="0" borderId="0" xfId="43" applyNumberFormat="1" applyFont="1" applyBorder="1"/>
    <xf numFmtId="9" fontId="4" fillId="0" borderId="0" xfId="489" applyFont="1" applyBorder="1"/>
    <xf numFmtId="0" fontId="4" fillId="0" borderId="0" xfId="43" applyFont="1" applyBorder="1"/>
    <xf numFmtId="187" fontId="4" fillId="0" borderId="0" xfId="649" applyNumberFormat="1" applyFont="1" applyFill="1" applyBorder="1"/>
    <xf numFmtId="187" fontId="4" fillId="0" borderId="0" xfId="649" applyNumberFormat="1" applyFont="1" applyBorder="1"/>
    <xf numFmtId="187" fontId="44" fillId="0" borderId="0" xfId="649" applyNumberFormat="1" applyFont="1" applyBorder="1"/>
    <xf numFmtId="187" fontId="43" fillId="0" borderId="0" xfId="649" applyNumberFormat="1" applyFont="1" applyBorder="1"/>
    <xf numFmtId="0" fontId="110" fillId="40" borderId="0" xfId="43" applyFont="1" applyFill="1" applyBorder="1" applyAlignment="1">
      <alignment wrapText="1"/>
    </xf>
    <xf numFmtId="0" fontId="110" fillId="40" borderId="0" xfId="43" applyFont="1" applyFill="1" applyBorder="1"/>
    <xf numFmtId="44" fontId="110" fillId="40" borderId="0" xfId="43" applyNumberFormat="1" applyFont="1" applyFill="1" applyBorder="1"/>
    <xf numFmtId="167" fontId="110" fillId="40" borderId="0" xfId="43" applyNumberFormat="1" applyFont="1" applyFill="1" applyBorder="1"/>
    <xf numFmtId="187" fontId="110" fillId="40" borderId="0" xfId="649" applyNumberFormat="1" applyFont="1" applyFill="1" applyBorder="1"/>
    <xf numFmtId="49" fontId="4" fillId="0" borderId="24" xfId="43" applyNumberFormat="1" applyFont="1" applyBorder="1" applyAlignment="1">
      <alignment horizontal="center" vertical="center"/>
    </xf>
    <xf numFmtId="49" fontId="4" fillId="0" borderId="24" xfId="501" applyNumberFormat="1" applyFont="1" applyFill="1" applyBorder="1" applyAlignment="1">
      <alignment horizontal="center" vertical="center"/>
    </xf>
    <xf numFmtId="0" fontId="4" fillId="0" borderId="24" xfId="43" applyFont="1" applyBorder="1" applyAlignment="1">
      <alignment horizontal="center" vertical="center"/>
    </xf>
    <xf numFmtId="0" fontId="44" fillId="0" borderId="0" xfId="43" applyFont="1" applyFill="1" applyBorder="1" applyAlignment="1">
      <alignment wrapText="1"/>
    </xf>
    <xf numFmtId="0" fontId="44" fillId="0" borderId="0" xfId="43" applyFont="1" applyFill="1" applyBorder="1"/>
    <xf numFmtId="167" fontId="44" fillId="0" borderId="0" xfId="43" applyNumberFormat="1" applyFont="1" applyFill="1" applyBorder="1"/>
    <xf numFmtId="187" fontId="44" fillId="0" borderId="0" xfId="649" applyNumberFormat="1" applyFont="1"/>
    <xf numFmtId="0" fontId="43" fillId="40" borderId="0" xfId="43" applyFont="1" applyFill="1" applyBorder="1" applyAlignment="1">
      <alignment wrapText="1"/>
    </xf>
    <xf numFmtId="0" fontId="43" fillId="40" borderId="0" xfId="43" applyFont="1" applyFill="1" applyBorder="1"/>
    <xf numFmtId="167" fontId="43" fillId="40" borderId="0" xfId="43" applyNumberFormat="1" applyFont="1" applyFill="1" applyBorder="1"/>
    <xf numFmtId="187" fontId="43" fillId="40" borderId="0" xfId="649" applyNumberFormat="1" applyFont="1" applyFill="1" applyBorder="1"/>
    <xf numFmtId="0" fontId="111" fillId="0" borderId="0" xfId="0" applyFont="1" applyBorder="1" applyAlignment="1">
      <alignment horizontal="left"/>
    </xf>
    <xf numFmtId="0" fontId="110" fillId="0" borderId="0" xfId="43" applyFont="1" applyFill="1" applyBorder="1" applyAlignment="1">
      <alignment wrapText="1"/>
    </xf>
    <xf numFmtId="0" fontId="110" fillId="0" borderId="0" xfId="43" applyFont="1" applyFill="1" applyBorder="1"/>
    <xf numFmtId="44" fontId="110" fillId="0" borderId="0" xfId="43" applyNumberFormat="1" applyFont="1" applyFill="1" applyBorder="1"/>
    <xf numFmtId="167" fontId="110" fillId="0" borderId="0" xfId="43" applyNumberFormat="1" applyFont="1" applyFill="1" applyBorder="1"/>
    <xf numFmtId="187" fontId="110" fillId="0" borderId="0" xfId="649" applyNumberFormat="1" applyFont="1" applyFill="1" applyBorder="1"/>
    <xf numFmtId="0" fontId="43" fillId="0" borderId="51" xfId="43" applyFont="1" applyFill="1" applyBorder="1" applyAlignment="1">
      <alignment horizontal="center"/>
    </xf>
    <xf numFmtId="49" fontId="4" fillId="0" borderId="24" xfId="43" applyNumberFormat="1" applyFont="1" applyFill="1" applyBorder="1" applyAlignment="1">
      <alignment horizontal="center" vertical="center"/>
    </xf>
    <xf numFmtId="0" fontId="4" fillId="0" borderId="62" xfId="43" applyFont="1" applyFill="1" applyBorder="1"/>
    <xf numFmtId="0" fontId="4" fillId="0" borderId="62" xfId="501" applyFont="1" applyFill="1" applyBorder="1"/>
    <xf numFmtId="0" fontId="37" fillId="0" borderId="61" xfId="43" applyFont="1" applyFill="1" applyBorder="1" applyAlignment="1">
      <alignment wrapText="1"/>
    </xf>
    <xf numFmtId="0" fontId="4" fillId="0" borderId="62" xfId="43" applyFont="1" applyBorder="1"/>
    <xf numFmtId="44" fontId="4" fillId="0" borderId="60" xfId="27" applyFont="1" applyFill="1" applyBorder="1"/>
    <xf numFmtId="44" fontId="4" fillId="0" borderId="61" xfId="43" applyNumberFormat="1" applyFont="1" applyFill="1" applyBorder="1"/>
    <xf numFmtId="44" fontId="4" fillId="0" borderId="63" xfId="27" applyFont="1" applyFill="1" applyBorder="1"/>
    <xf numFmtId="0" fontId="4" fillId="0" borderId="0" xfId="43" applyFont="1" applyFill="1" applyAlignment="1">
      <alignment vertical="center"/>
    </xf>
    <xf numFmtId="0" fontId="4" fillId="0" borderId="0" xfId="43" applyFont="1" applyFill="1"/>
    <xf numFmtId="0" fontId="4" fillId="0" borderId="61" xfId="501" applyFont="1" applyFill="1" applyBorder="1"/>
    <xf numFmtId="0" fontId="36" fillId="0" borderId="52" xfId="43" applyBorder="1" applyAlignment="1">
      <alignment horizontal="left" indent="1"/>
    </xf>
    <xf numFmtId="0" fontId="8" fillId="0" borderId="62" xfId="43" applyFont="1" applyFill="1" applyBorder="1"/>
    <xf numFmtId="0" fontId="39" fillId="0" borderId="62" xfId="501" applyFont="1" applyFill="1" applyBorder="1"/>
    <xf numFmtId="0" fontId="46" fillId="0" borderId="0" xfId="0" applyFont="1" applyAlignment="1">
      <alignment horizontal="left"/>
    </xf>
    <xf numFmtId="0" fontId="3" fillId="0" borderId="0" xfId="43" applyFont="1" applyAlignment="1">
      <alignment horizontal="left" indent="1"/>
    </xf>
    <xf numFmtId="49" fontId="3" fillId="0" borderId="0" xfId="43" applyNumberFormat="1" applyFont="1" applyBorder="1" applyAlignment="1">
      <alignment horizontal="left" indent="1"/>
    </xf>
    <xf numFmtId="0" fontId="3" fillId="0" borderId="0" xfId="43" applyFont="1" applyAlignment="1">
      <alignment wrapText="1"/>
    </xf>
    <xf numFmtId="0" fontId="3" fillId="0" borderId="50" xfId="43" applyFont="1" applyBorder="1" applyAlignment="1">
      <alignment wrapText="1"/>
    </xf>
    <xf numFmtId="44" fontId="43" fillId="0" borderId="0" xfId="43" applyNumberFormat="1" applyFont="1"/>
    <xf numFmtId="167" fontId="3" fillId="0" borderId="0" xfId="43" applyNumberFormat="1" applyFont="1"/>
    <xf numFmtId="49" fontId="3" fillId="0" borderId="24" xfId="43" applyNumberFormat="1" applyFont="1" applyBorder="1" applyAlignment="1">
      <alignment horizontal="center" vertical="center"/>
    </xf>
    <xf numFmtId="167" fontId="3" fillId="0" borderId="50" xfId="43" applyNumberFormat="1" applyFont="1" applyFill="1" applyBorder="1"/>
    <xf numFmtId="0" fontId="3" fillId="0" borderId="61" xfId="43" applyFont="1" applyBorder="1"/>
    <xf numFmtId="0" fontId="3" fillId="0" borderId="62" xfId="43" applyFont="1" applyBorder="1"/>
    <xf numFmtId="44" fontId="39" fillId="0" borderId="61" xfId="27" applyFont="1" applyFill="1" applyBorder="1"/>
    <xf numFmtId="44" fontId="36" fillId="0" borderId="61" xfId="43" applyNumberFormat="1" applyBorder="1"/>
    <xf numFmtId="44" fontId="3" fillId="0" borderId="63" xfId="27" applyFont="1" applyFill="1" applyBorder="1"/>
    <xf numFmtId="0" fontId="3" fillId="0" borderId="24" xfId="43" applyFont="1" applyBorder="1" applyAlignment="1">
      <alignment horizontal="center" vertical="center"/>
    </xf>
    <xf numFmtId="0" fontId="3" fillId="0" borderId="62" xfId="501" applyFont="1" applyFill="1" applyBorder="1"/>
    <xf numFmtId="49" fontId="2" fillId="0" borderId="24" xfId="43" applyNumberFormat="1" applyFont="1" applyBorder="1" applyAlignment="1">
      <alignment horizontal="center" vertical="center"/>
    </xf>
    <xf numFmtId="0" fontId="39" fillId="0" borderId="61" xfId="650" applyFont="1" applyBorder="1"/>
    <xf numFmtId="0" fontId="2" fillId="0" borderId="61" xfId="650" applyBorder="1"/>
    <xf numFmtId="0" fontId="2" fillId="0" borderId="62" xfId="650" applyBorder="1"/>
    <xf numFmtId="44" fontId="2" fillId="0" borderId="61" xfId="650" applyNumberFormat="1" applyBorder="1"/>
    <xf numFmtId="44" fontId="2" fillId="0" borderId="63" xfId="27" applyFont="1" applyFill="1" applyBorder="1"/>
    <xf numFmtId="0" fontId="39" fillId="0" borderId="61" xfId="650" applyFont="1" applyBorder="1" applyAlignment="1">
      <alignment wrapText="1"/>
    </xf>
    <xf numFmtId="0" fontId="47" fillId="0" borderId="0" xfId="650" applyFont="1"/>
    <xf numFmtId="0" fontId="2" fillId="0" borderId="0" xfId="650" applyAlignment="1">
      <alignment vertical="center"/>
    </xf>
    <xf numFmtId="0" fontId="2" fillId="0" borderId="0" xfId="650"/>
    <xf numFmtId="0" fontId="2" fillId="0" borderId="24" xfId="43" applyFont="1" applyBorder="1" applyAlignment="1">
      <alignment horizontal="center" vertical="center"/>
    </xf>
    <xf numFmtId="0" fontId="37" fillId="0" borderId="61" xfId="501" applyFont="1" applyFill="1" applyBorder="1" applyAlignment="1">
      <alignment wrapText="1"/>
    </xf>
    <xf numFmtId="0" fontId="2" fillId="0" borderId="0" xfId="43" applyFont="1" applyAlignment="1">
      <alignment wrapText="1"/>
    </xf>
    <xf numFmtId="0" fontId="2" fillId="0" borderId="62" xfId="43" applyFont="1" applyFill="1" applyBorder="1"/>
    <xf numFmtId="0" fontId="6" fillId="0" borderId="25" xfId="501" applyFont="1" applyFill="1" applyBorder="1"/>
    <xf numFmtId="0" fontId="6" fillId="0" borderId="27" xfId="501" applyFont="1" applyFill="1" applyBorder="1"/>
    <xf numFmtId="44" fontId="36" fillId="0" borderId="24" xfId="649" applyFont="1" applyFill="1" applyBorder="1"/>
    <xf numFmtId="0" fontId="2" fillId="0" borderId="62" xfId="501" applyFont="1" applyFill="1" applyBorder="1"/>
    <xf numFmtId="0" fontId="2" fillId="0" borderId="0" xfId="501" applyFont="1" applyAlignment="1">
      <alignment horizontal="left" vertical="top" wrapText="1"/>
    </xf>
    <xf numFmtId="0" fontId="6" fillId="0" borderId="0" xfId="501" applyAlignment="1">
      <alignment horizontal="left" vertical="top"/>
    </xf>
    <xf numFmtId="0" fontId="36" fillId="0" borderId="0" xfId="43" applyAlignment="1">
      <alignment horizontal="center"/>
    </xf>
    <xf numFmtId="0" fontId="43" fillId="0" borderId="0" xfId="43" applyFont="1" applyBorder="1" applyAlignment="1">
      <alignment horizontal="left" wrapText="1" indent="1"/>
    </xf>
    <xf numFmtId="0" fontId="43" fillId="0" borderId="52" xfId="43" applyFont="1" applyBorder="1" applyAlignment="1">
      <alignment horizontal="left" indent="1"/>
    </xf>
    <xf numFmtId="0" fontId="43" fillId="0" borderId="0" xfId="43" applyFont="1" applyBorder="1" applyAlignment="1">
      <alignment horizontal="left" indent="1"/>
    </xf>
    <xf numFmtId="0" fontId="7" fillId="0" borderId="0" xfId="43" applyFont="1" applyBorder="1" applyAlignment="1">
      <alignment horizontal="left" indent="1"/>
    </xf>
    <xf numFmtId="0" fontId="36" fillId="0" borderId="52" xfId="43" applyBorder="1" applyAlignment="1">
      <alignment horizontal="left" indent="1"/>
    </xf>
    <xf numFmtId="0" fontId="36" fillId="0" borderId="0" xfId="43" applyBorder="1" applyAlignment="1">
      <alignment horizontal="left" indent="1"/>
    </xf>
    <xf numFmtId="0" fontId="43" fillId="0" borderId="28" xfId="43" applyFont="1" applyFill="1" applyBorder="1" applyAlignment="1">
      <alignment horizontal="left"/>
    </xf>
    <xf numFmtId="0" fontId="43" fillId="0" borderId="29" xfId="43" applyFont="1" applyFill="1" applyBorder="1" applyAlignment="1">
      <alignment horizontal="left"/>
    </xf>
    <xf numFmtId="0" fontId="38" fillId="0" borderId="15" xfId="44" applyFont="1" applyBorder="1" applyAlignment="1">
      <alignment horizontal="center" vertical="center"/>
    </xf>
    <xf numFmtId="0" fontId="38" fillId="0" borderId="14" xfId="44" applyFont="1" applyBorder="1" applyAlignment="1">
      <alignment horizontal="center" vertical="center"/>
    </xf>
    <xf numFmtId="0" fontId="6" fillId="0" borderId="0" xfId="501" applyAlignment="1">
      <alignment horizontal="left" vertical="top" wrapText="1"/>
    </xf>
    <xf numFmtId="0" fontId="43" fillId="0" borderId="58" xfId="43" applyFont="1" applyFill="1" applyBorder="1" applyAlignment="1">
      <alignment horizontal="left"/>
    </xf>
    <xf numFmtId="0" fontId="43" fillId="0" borderId="59" xfId="43" applyFont="1" applyFill="1" applyBorder="1" applyAlignment="1">
      <alignment horizontal="left"/>
    </xf>
    <xf numFmtId="49" fontId="1" fillId="0" borderId="24" xfId="43" applyNumberFormat="1" applyFont="1" applyBorder="1" applyAlignment="1">
      <alignment horizontal="center" vertical="center"/>
    </xf>
    <xf numFmtId="44" fontId="36" fillId="41" borderId="60" xfId="27" applyFont="1" applyFill="1" applyBorder="1" applyProtection="1">
      <protection locked="0"/>
    </xf>
    <xf numFmtId="44" fontId="39" fillId="41" borderId="61" xfId="43" applyNumberFormat="1" applyFont="1" applyFill="1" applyBorder="1" applyAlignment="1" applyProtection="1">
      <alignment horizontal="center"/>
      <protection locked="0"/>
    </xf>
    <xf numFmtId="44" fontId="39" fillId="41" borderId="60" xfId="651" applyFont="1" applyFill="1" applyBorder="1" applyProtection="1">
      <protection locked="0"/>
    </xf>
    <xf numFmtId="44" fontId="2" fillId="41" borderId="61" xfId="650" applyNumberFormat="1" applyFill="1" applyBorder="1" applyAlignment="1" applyProtection="1">
      <alignment horizontal="center"/>
      <protection locked="0"/>
    </xf>
    <xf numFmtId="44" fontId="39" fillId="41" borderId="61" xfId="650" applyNumberFormat="1" applyFont="1" applyFill="1" applyBorder="1" applyAlignment="1" applyProtection="1">
      <alignment horizontal="center"/>
      <protection locked="0"/>
    </xf>
    <xf numFmtId="44" fontId="2" fillId="41" borderId="60" xfId="651" applyFont="1" applyFill="1" applyBorder="1" applyProtection="1">
      <protection locked="0"/>
    </xf>
    <xf numFmtId="44" fontId="36" fillId="41" borderId="24" xfId="27" applyFont="1" applyFill="1" applyBorder="1" applyProtection="1">
      <protection locked="0"/>
    </xf>
    <xf numFmtId="44" fontId="36" fillId="41" borderId="25" xfId="27" applyFont="1" applyFill="1" applyBorder="1" applyProtection="1">
      <protection locked="0"/>
    </xf>
    <xf numFmtId="44" fontId="36" fillId="41" borderId="61" xfId="43" applyNumberFormat="1" applyFont="1" applyFill="1" applyBorder="1" applyAlignment="1" applyProtection="1">
      <alignment horizontal="center"/>
      <protection locked="0"/>
    </xf>
    <xf numFmtId="44" fontId="3" fillId="41" borderId="60" xfId="27" applyFont="1" applyFill="1" applyBorder="1" applyProtection="1">
      <protection locked="0"/>
    </xf>
    <xf numFmtId="44" fontId="36" fillId="41" borderId="24" xfId="649" applyFont="1" applyFill="1" applyBorder="1" applyProtection="1">
      <protection locked="0"/>
    </xf>
    <xf numFmtId="44" fontId="39" fillId="41" borderId="24" xfId="651" applyFont="1" applyFill="1" applyBorder="1" applyProtection="1">
      <protection locked="0"/>
    </xf>
    <xf numFmtId="44" fontId="2" fillId="41" borderId="60" xfId="27" applyFont="1" applyFill="1" applyBorder="1" applyProtection="1">
      <protection locked="0"/>
    </xf>
  </cellXfs>
  <cellStyles count="652">
    <cellStyle name=" 1" xfId="93" xr:uid="{00000000-0005-0000-0000-000000000000}"/>
    <cellStyle name="_04_OP_Hala N1_6WX01-05_vod.hosp._080130" xfId="94" xr:uid="{00000000-0005-0000-0000-000001000000}"/>
    <cellStyle name="_04_SA_LV_6NS01_vod hosp _FOT_var.pro KROSS" xfId="95" xr:uid="{00000000-0005-0000-0000-000002000000}"/>
    <cellStyle name="_04_STMO_NS01_SO01-SO04_rozpocet_090313" xfId="96" xr:uid="{00000000-0005-0000-0000-000003000000}"/>
    <cellStyle name="_05_AGC_Bar_SO0708_WX01-02_080328" xfId="97" xr:uid="{00000000-0005-0000-0000-000004000000}"/>
    <cellStyle name="_05_ALU_6IK01_FOT_komunikace_071219" xfId="98" xr:uid="{00000000-0005-0000-0000-000005000000}"/>
    <cellStyle name="_05_ALU_6IU01_FOT_HTU_071219" xfId="99" xr:uid="{00000000-0005-0000-0000-000006000000}"/>
    <cellStyle name="_05_ALU_6SX01_FOT_výr monoblok_071218" xfId="100" xr:uid="{00000000-0005-0000-0000-000007000000}"/>
    <cellStyle name="_05_ALU_6SX02_FOT_071115_EN" xfId="101" xr:uid="{00000000-0005-0000-0000-000008000000}"/>
    <cellStyle name="_05_ALU_6WX01-05_FOT_WM_071127" xfId="102" xr:uid="{00000000-0005-0000-0000-000009000000}"/>
    <cellStyle name="_05_ALU_EW01_ext_22kV_071102" xfId="103" xr:uid="{00000000-0005-0000-0000-00000A000000}"/>
    <cellStyle name="_05_GVB_EW_01_TP7_061207" xfId="104" xr:uid="{00000000-0005-0000-0000-00000B000000}"/>
    <cellStyle name="_05_GVB_EW_01_TP7_061207_04_M13_SHZ_6ZX_SOUPIS VÝKONU_090514" xfId="105" xr:uid="{00000000-0005-0000-0000-00000C000000}"/>
    <cellStyle name="_05_GVB_EY_EV_01_TP7_061201" xfId="106" xr:uid="{00000000-0005-0000-0000-00000D000000}"/>
    <cellStyle name="_05_GVB_EY_EV_01_TP7_061201_04_M13_SHZ_6ZX_SOUPIS VÝKONU_090514" xfId="107" xr:uid="{00000000-0005-0000-0000-00000E000000}"/>
    <cellStyle name="_06_AGC_Bar_WX0102_BQ_oceneni_wat manag _080206" xfId="108" xr:uid="{00000000-0005-0000-0000-00000F000000}"/>
    <cellStyle name="_06_GCZ_BQ_SO_1145" xfId="109" xr:uid="{00000000-0005-0000-0000-000010000000}"/>
    <cellStyle name="_06_GCZ_BQ_SO_1241_Hruba" xfId="110" xr:uid="{00000000-0005-0000-0000-000011000000}"/>
    <cellStyle name="_06_GCZ_BQ_SO_1242+1710_Hruba" xfId="111" xr:uid="{00000000-0005-0000-0000-000012000000}"/>
    <cellStyle name="_06_GCZ_BQ_SO_1510_Hruba" xfId="112" xr:uid="{00000000-0005-0000-0000-000013000000}"/>
    <cellStyle name="_06_GCZ_BQ_SO_1810_Hruba" xfId="113" xr:uid="{00000000-0005-0000-0000-000014000000}"/>
    <cellStyle name="_06_GCZ_BQ_SO_WX_061120" xfId="114" xr:uid="{00000000-0005-0000-0000-000015000000}"/>
    <cellStyle name="_06_GCZ_BQ_SO_WX_061207oceneni" xfId="115" xr:uid="{00000000-0005-0000-0000-000016000000}"/>
    <cellStyle name="_06_GVB_TP7_NS07_070105_oceneni" xfId="116" xr:uid="{00000000-0005-0000-0000-000017000000}"/>
    <cellStyle name="_414" xfId="1" xr:uid="{00000000-0005-0000-0000-000018000000}"/>
    <cellStyle name="_415" xfId="2" xr:uid="{00000000-0005-0000-0000-000019000000}"/>
    <cellStyle name="_5385_2_IPB_WX_SO 16-19_FOT_070716" xfId="117" xr:uid="{00000000-0005-0000-0000-00001A000000}"/>
    <cellStyle name="_5385_2_IPB_WX_SO 16-19_FOT_070716_04_M13_SHZ_6ZX_SOUPIS VÝKONU_090514" xfId="118" xr:uid="{00000000-0005-0000-0000-00001B000000}"/>
    <cellStyle name="_5411_OP_Infrastruktura_VZOR_080123" xfId="119" xr:uid="{00000000-0005-0000-0000-00001C000000}"/>
    <cellStyle name="_5463_04_NUC_XX01_FOT_200_Hala17_070405" xfId="120" xr:uid="{00000000-0005-0000-0000-00001D000000}"/>
    <cellStyle name="_5463_04_NUC_XX01_FOT_200_Hala17_070405_04_M13_SHZ_6ZX_SOUPIS VÝKONU_090514" xfId="121" xr:uid="{00000000-0005-0000-0000-00001E000000}"/>
    <cellStyle name="_5506_komunikace_VV_070723" xfId="122" xr:uid="{00000000-0005-0000-0000-00001F000000}"/>
    <cellStyle name="_5559_PP_NS_vzor_070913" xfId="123" xr:uid="{00000000-0005-0000-0000-000020000000}"/>
    <cellStyle name="_5559_PP_NS_vzor_070913_04_M13_SHZ_6ZX_SOUPIS VÝKONU_090514" xfId="124" xr:uid="{00000000-0005-0000-0000-000021000000}"/>
    <cellStyle name="_5610_05_AGC_Bar_XXXX_FOT_080326" xfId="125" xr:uid="{00000000-0005-0000-0000-000022000000}"/>
    <cellStyle name="_5610_06_AGC_Bar_XXXX_FOT_000_vzor_080103" xfId="126" xr:uid="{00000000-0005-0000-0000-000023000000}"/>
    <cellStyle name="_5674 HANWHA CSSV" xfId="127" xr:uid="{00000000-0005-0000-0000-000024000000}"/>
    <cellStyle name="_5674_HANWHA_kan.splaskova_080619" xfId="128" xr:uid="{00000000-0005-0000-0000-000025000000}"/>
    <cellStyle name="_5674_HANWHA_odvodn.ploch_080609" xfId="129" xr:uid="{00000000-0005-0000-0000-000026000000}"/>
    <cellStyle name="_5674_HANWHA_vod.pozarni_FOT_0800609" xfId="130" xr:uid="{00000000-0005-0000-0000-000027000000}"/>
    <cellStyle name="_5983_HZS_ŠABLONA" xfId="131" xr:uid="{00000000-0005-0000-0000-000028000000}"/>
    <cellStyle name="_6VX01" xfId="132" xr:uid="{00000000-0005-0000-0000-000029000000}"/>
    <cellStyle name="_ASEC_Koleje_PPVVUTSLP_zmena_22_3_2004" xfId="133" xr:uid="{00000000-0005-0000-0000-00002A000000}"/>
    <cellStyle name="_ASEC_Nabidka_SK_zmena_22_3_2004" xfId="134" xr:uid="{00000000-0005-0000-0000-00002B000000}"/>
    <cellStyle name="_BOQ_KE 001" xfId="135" xr:uid="{00000000-0005-0000-0000-00002C000000}"/>
    <cellStyle name="_BOQ_KE 001-2004.12.14" xfId="136" xr:uid="{00000000-0005-0000-0000-00002D000000}"/>
    <cellStyle name="_BVG TP 7_Complete_061204" xfId="137" xr:uid="{00000000-0005-0000-0000-00002E000000}"/>
    <cellStyle name="_BVG TP 7_Complete_061204_04_M13_SHZ_6ZX_SOUPIS VÝKONU_090514" xfId="138" xr:uid="{00000000-0005-0000-0000-00002F000000}"/>
    <cellStyle name="_C_SO231" xfId="139" xr:uid="{00000000-0005-0000-0000-000030000000}"/>
    <cellStyle name="_C_SO720" xfId="140" xr:uid="{00000000-0005-0000-0000-000031000000}"/>
    <cellStyle name="_C_SO720B" xfId="141" xr:uid="{00000000-0005-0000-0000-000032000000}"/>
    <cellStyle name="_C_SO720C" xfId="142" xr:uid="{00000000-0005-0000-0000-000033000000}"/>
    <cellStyle name="_cina_rozp" xfId="143" xr:uid="{00000000-0005-0000-0000-000034000000}"/>
    <cellStyle name="_Direct Cost BOQ_KE 04.12.151" xfId="144" xr:uid="{00000000-0005-0000-0000-000035000000}"/>
    <cellStyle name="_Direct Cost BOQ_KE 04.12.151_EPS" xfId="145" xr:uid="{00000000-0005-0000-0000-000036000000}"/>
    <cellStyle name="_Direct Cost BOQ_KE 04.12.151_Rozvod televizního signálu" xfId="146" xr:uid="{00000000-0005-0000-0000-000037000000}"/>
    <cellStyle name="_F6_BS_SO 01+04_6SX01" xfId="147" xr:uid="{00000000-0005-0000-0000-000038000000}"/>
    <cellStyle name="_FOXCONN - FoT - SO16.3_060523" xfId="148" xr:uid="{00000000-0005-0000-0000-000039000000}"/>
    <cellStyle name="_FOXCONN - FoT - SO16.3_060627" xfId="149" xr:uid="{00000000-0005-0000-0000-00003A000000}"/>
    <cellStyle name="_GVB_ TP 7_6-NS07_061206 zm oc" xfId="150" xr:uid="{00000000-0005-0000-0000-00003B000000}"/>
    <cellStyle name="_GVB_ TP 7_6-NS07_061206 zm oc_04_M13_SHZ_6ZX_SOUPIS VÝKONU_090514" xfId="151" xr:uid="{00000000-0005-0000-0000-00003C000000}"/>
    <cellStyle name="_GVB_ TP 7_6-NS07_061207 zm" xfId="152" xr:uid="{00000000-0005-0000-0000-00003D000000}"/>
    <cellStyle name="_GVB_ TP 7_6-NS07_061207 zm_04_M13_SHZ_6ZX_SOUPIS VÝKONU_090514" xfId="153" xr:uid="{00000000-0005-0000-0000-00003E000000}"/>
    <cellStyle name="_GVB_ TP7_6IK01A_BQ_SO1141_070104" xfId="154" xr:uid="{00000000-0005-0000-0000-00003F000000}"/>
    <cellStyle name="_GVB_ TP7_6IK01A_BQ_SO1141_070104_04_M13_SHZ_6ZX_SOUPIS VÝKONU_090514" xfId="155" xr:uid="{00000000-0005-0000-0000-000040000000}"/>
    <cellStyle name="_GVB_ TP7_NS07_rev 2_070205_ BQ" xfId="156" xr:uid="{00000000-0005-0000-0000-000041000000}"/>
    <cellStyle name="_GVB_ TP7_NS07_rev 2_070205_ BQ_04_M13_SHZ_6ZX_SOUPIS VÝKONU_090514" xfId="157" xr:uid="{00000000-0005-0000-0000-000042000000}"/>
    <cellStyle name="_GVB_ TP7_NS07_rev.1_070111ocenění" xfId="158" xr:uid="{00000000-0005-0000-0000-000043000000}"/>
    <cellStyle name="_GVB_ TP7_NS07_rev.1_070111ocenění_04_M13_SHZ_6ZX_SOUPIS VÝKONU_090514" xfId="159" xr:uid="{00000000-0005-0000-0000-000044000000}"/>
    <cellStyle name="_GVB_ TP7_NS07_rev.1_070116ocenění" xfId="160" xr:uid="{00000000-0005-0000-0000-000045000000}"/>
    <cellStyle name="_GVB_ TP7_NS07_rev.1_070116ocenění_04_M13_SHZ_6ZX_SOUPIS VÝKONU_090514" xfId="161" xr:uid="{00000000-0005-0000-0000-000046000000}"/>
    <cellStyle name="_GVB_TP7_F5_Water Treat.070223_" xfId="162" xr:uid="{00000000-0005-0000-0000-000047000000}"/>
    <cellStyle name="_GVB_TP7_F5_Water Treat.070223__04_M13_SHZ_6ZX_SOUPIS VÝKONU_090514" xfId="163" xr:uid="{00000000-0005-0000-0000-000048000000}"/>
    <cellStyle name="_GVB_TP7_F5_Water Treat.070731_" xfId="164" xr:uid="{00000000-0005-0000-0000-000049000000}"/>
    <cellStyle name="_GVB_TP7_F5_Water Treat.070731__04_M13_SHZ_6ZX_SOUPIS VÝKONU_090514" xfId="165" xr:uid="{00000000-0005-0000-0000-00004A000000}"/>
    <cellStyle name="_GVP_TP 7_stoka DA3_070130 - mp" xfId="166" xr:uid="{00000000-0005-0000-0000-00004B000000}"/>
    <cellStyle name="_H18_SO 11_ rain water drainage_071018" xfId="167" xr:uid="{00000000-0005-0000-0000-00004C000000}"/>
    <cellStyle name="_IO 03.1_ kanalizace splašková_100209" xfId="168" xr:uid="{00000000-0005-0000-0000-00004D000000}"/>
    <cellStyle name="_IO 03.4 Vodovod pitný_100209" xfId="169" xr:uid="{00000000-0005-0000-0000-00004E000000}"/>
    <cellStyle name="_Nase_nabidka_O6R" xfId="170" xr:uid="{00000000-0005-0000-0000-00004F000000}"/>
    <cellStyle name="_ob" xfId="171" xr:uid="{00000000-0005-0000-0000-000050000000}"/>
    <cellStyle name="_odhad cen_GVB_ TP 7_6-NS07_061207 zm" xfId="172" xr:uid="{00000000-0005-0000-0000-000051000000}"/>
    <cellStyle name="_odhad cen_GVB_ TP 7_6-NS07_061207 zm_04_M13_SHZ_6ZX_SOUPIS VÝKONU_090514" xfId="173" xr:uid="{00000000-0005-0000-0000-000052000000}"/>
    <cellStyle name="_PC03_08_vykaz vymer1" xfId="174" xr:uid="{00000000-0005-0000-0000-000053000000}"/>
    <cellStyle name="_propočet kubatur čerpací stanice - šachty" xfId="175" xr:uid="{00000000-0005-0000-0000-000054000000}"/>
    <cellStyle name="_propočet kubatur šachty" xfId="176" xr:uid="{00000000-0005-0000-0000-000055000000}"/>
    <cellStyle name="_sablony WX_070424_cz_en" xfId="177" xr:uid="{00000000-0005-0000-0000-000056000000}"/>
    <cellStyle name="_sablony WX_080414_cz_en" xfId="178" xr:uid="{00000000-0005-0000-0000-000057000000}"/>
    <cellStyle name="_SLP_B_elektro_vykaz" xfId="179" xr:uid="{00000000-0005-0000-0000-000058000000}"/>
    <cellStyle name="_SLP_C_elektro_vykaz" xfId="180" xr:uid="{00000000-0005-0000-0000-000059000000}"/>
    <cellStyle name="_SLP_Venkovni_rozvody_uprava " xfId="181" xr:uid="{00000000-0005-0000-0000-00005A000000}"/>
    <cellStyle name="_SO 03_ Hala N1_kan.dest" xfId="182" xr:uid="{00000000-0005-0000-0000-00005B000000}"/>
    <cellStyle name="_SO 03_kanalizacni pripojky_090223" xfId="183" xr:uid="{00000000-0005-0000-0000-00005C000000}"/>
    <cellStyle name="_SO 03_retenční nádrž" xfId="184" xr:uid="{00000000-0005-0000-0000-00005D000000}"/>
    <cellStyle name="_SO 03_Vytlak SV_090331" xfId="185" xr:uid="{00000000-0005-0000-0000-00005E000000}"/>
    <cellStyle name="_SO 05_F6_rain wat drain.060531" xfId="186" xr:uid="{00000000-0005-0000-0000-00005F000000}"/>
    <cellStyle name="_SO 05_F6_rain wat drain.060531_04_M13_SHZ_6ZX_SOUPIS VÝKONU_090514" xfId="187" xr:uid="{00000000-0005-0000-0000-000060000000}"/>
    <cellStyle name="_SO 10.1 Vodovod pitný_071123" xfId="188" xr:uid="{00000000-0005-0000-0000-000061000000}"/>
    <cellStyle name="_SO 10.2_požární vodovod_071122" xfId="189" xr:uid="{00000000-0005-0000-0000-000062000000}"/>
    <cellStyle name="_SO 10.3_kanalizace splašková_071123" xfId="190" xr:uid="{00000000-0005-0000-0000-000063000000}"/>
    <cellStyle name="_SO 10.4_ rain water drainage_071108" xfId="191" xr:uid="{00000000-0005-0000-0000-000064000000}"/>
    <cellStyle name="_SO 10.4_ rain water drainage_071123" xfId="192" xr:uid="{00000000-0005-0000-0000-000065000000}"/>
    <cellStyle name="_SO 102_Prelozka nahonu ricni vody" xfId="193" xr:uid="{00000000-0005-0000-0000-000066000000}"/>
    <cellStyle name="_SO 107_ Uprava destove kanalizace" xfId="194" xr:uid="{00000000-0005-0000-0000-000067000000}"/>
    <cellStyle name="_SO 11_ rain water drainage_070424" xfId="195" xr:uid="{00000000-0005-0000-0000-000068000000}"/>
    <cellStyle name="_SO 11_ rain water drainage_080211" xfId="196" xr:uid="{00000000-0005-0000-0000-000069000000}"/>
    <cellStyle name="_SO 14 vodovod pitný_080212" xfId="197" xr:uid="{00000000-0005-0000-0000-00006A000000}"/>
    <cellStyle name="_SO 15_fire water pipeline_070413" xfId="198" xr:uid="{00000000-0005-0000-0000-00006B000000}"/>
    <cellStyle name="_SO 15_Vodovod pitny_081013" xfId="199" xr:uid="{00000000-0005-0000-0000-00006C000000}"/>
    <cellStyle name="_SO 16_6VX01_vzduchotechnika" xfId="200" xr:uid="{00000000-0005-0000-0000-00006D000000}"/>
    <cellStyle name="_SO 17_ přípojka splašk.kanalizace" xfId="201" xr:uid="{00000000-0005-0000-0000-00006E000000}"/>
    <cellStyle name="_SO 17_kanalizace splašková_080929" xfId="202" xr:uid="{00000000-0005-0000-0000-00006F000000}"/>
    <cellStyle name="_SO 18_ příp. dešť.kan._zmeny 070820" xfId="203" xr:uid="{00000000-0005-0000-0000-000070000000}"/>
    <cellStyle name="_SO 18_ přípojka dešť.kanalizace" xfId="204" xr:uid="{00000000-0005-0000-0000-000071000000}"/>
    <cellStyle name="_SO 20 Rozvod pitné vody v areálu" xfId="205" xr:uid="{00000000-0005-0000-0000-000072000000}"/>
    <cellStyle name="_SO 21_kanalizace splašková_070807" xfId="206" xr:uid="{00000000-0005-0000-0000-000073000000}"/>
    <cellStyle name="_SO 22_ kanalizace destova v arealu" xfId="207" xr:uid="{00000000-0005-0000-0000-000074000000}"/>
    <cellStyle name="_SO 22_ kanalizace destova v arealu_04_M13_SHZ_6ZX_SOUPIS VÝKONU_090514" xfId="208" xr:uid="{00000000-0005-0000-0000-000075000000}"/>
    <cellStyle name="_SO 23 retencni nadrž" xfId="209" xr:uid="{00000000-0005-0000-0000-000076000000}"/>
    <cellStyle name="_SO 363_fire water supply_rev.1_070116" xfId="210" xr:uid="{00000000-0005-0000-0000-000077000000}"/>
    <cellStyle name="_SO 399.1,2_sewerage" xfId="211" xr:uid="{00000000-0005-0000-0000-000078000000}"/>
    <cellStyle name="_SO 399.1,2_sewerage_F5_070221" xfId="212" xr:uid="{00000000-0005-0000-0000-000079000000}"/>
    <cellStyle name="_SO 399.1,2_sewerage_F5_zmeny k 070730" xfId="213" xr:uid="{00000000-0005-0000-0000-00007A000000}"/>
    <cellStyle name="_SO 399.1,2_sewerage_rev.1_070108" xfId="214" xr:uid="{00000000-0005-0000-0000-00007B000000}"/>
    <cellStyle name="_SO 399.3 Roads of drainage_rev.1_070111" xfId="215" xr:uid="{00000000-0005-0000-0000-00007C000000}"/>
    <cellStyle name="_SO 399.3 Roads of drainage_zmeny k_070731" xfId="216" xr:uid="{00000000-0005-0000-0000-00007D000000}"/>
    <cellStyle name="_SO_1124_Retention pond_zmena_B_ 070202" xfId="217" xr:uid="{00000000-0005-0000-0000-00007E000000}"/>
    <cellStyle name="_SO710_R" xfId="218" xr:uid="{00000000-0005-0000-0000-00007F000000}"/>
    <cellStyle name="_SO720_VV_A" xfId="219" xr:uid="{00000000-0005-0000-0000-000080000000}"/>
    <cellStyle name="_TI_SO 01_060301_cz_en" xfId="220" xr:uid="{00000000-0005-0000-0000-000081000000}"/>
    <cellStyle name="_TI_SO 01_060301_cz_en_04_M13_SHZ_6ZX_SOUPIS VÝKONU_090514" xfId="221" xr:uid="{00000000-0005-0000-0000-000082000000}"/>
    <cellStyle name="_Vatech_Palladium_SLP" xfId="222" xr:uid="{00000000-0005-0000-0000-000083000000}"/>
    <cellStyle name="_VATECH_SLP_Nák_centr_Prostejov" xfId="223" xr:uid="{00000000-0005-0000-0000-000084000000}"/>
    <cellStyle name="_ZF130A1Q01" xfId="224" xr:uid="{00000000-0005-0000-0000-000085000000}"/>
    <cellStyle name="_ZF130V0Q01" xfId="225" xr:uid="{00000000-0005-0000-0000-000086000000}"/>
    <cellStyle name="20 % – Zvýraznění1 2" xfId="3" xr:uid="{00000000-0005-0000-0000-000087000000}"/>
    <cellStyle name="20 % – Zvýraznění2 2" xfId="4" xr:uid="{00000000-0005-0000-0000-000088000000}"/>
    <cellStyle name="20 % – Zvýraznění3 2" xfId="5" xr:uid="{00000000-0005-0000-0000-000089000000}"/>
    <cellStyle name="20 % – Zvýraznění4 2" xfId="6" xr:uid="{00000000-0005-0000-0000-00008A000000}"/>
    <cellStyle name="20 % – Zvýraznění5 2" xfId="7" xr:uid="{00000000-0005-0000-0000-00008B000000}"/>
    <cellStyle name="20 % – Zvýraznění6 2" xfId="8" xr:uid="{00000000-0005-0000-0000-00008C000000}"/>
    <cellStyle name="40 % – Zvýraznění1 2" xfId="9" xr:uid="{00000000-0005-0000-0000-00008D000000}"/>
    <cellStyle name="40 % – Zvýraznění2 2" xfId="10" xr:uid="{00000000-0005-0000-0000-00008E000000}"/>
    <cellStyle name="40 % – Zvýraznění3 2" xfId="11" xr:uid="{00000000-0005-0000-0000-00008F000000}"/>
    <cellStyle name="40 % – Zvýraznění4 2" xfId="12" xr:uid="{00000000-0005-0000-0000-000090000000}"/>
    <cellStyle name="40 % – Zvýraznění5 2" xfId="13" xr:uid="{00000000-0005-0000-0000-000091000000}"/>
    <cellStyle name="40 % – Zvýraznění6 2" xfId="14" xr:uid="{00000000-0005-0000-0000-000092000000}"/>
    <cellStyle name="60 % – Zvýraznění1 2" xfId="15" xr:uid="{00000000-0005-0000-0000-000093000000}"/>
    <cellStyle name="60 % – Zvýraznění2 2" xfId="16" xr:uid="{00000000-0005-0000-0000-000094000000}"/>
    <cellStyle name="60 % – Zvýraznění3 2" xfId="17" xr:uid="{00000000-0005-0000-0000-000095000000}"/>
    <cellStyle name="60 % – Zvýraznění4 2" xfId="18" xr:uid="{00000000-0005-0000-0000-000096000000}"/>
    <cellStyle name="60 % – Zvýraznění5 2" xfId="19" xr:uid="{00000000-0005-0000-0000-000097000000}"/>
    <cellStyle name="60 % – Zvýraznění6 2" xfId="20" xr:uid="{00000000-0005-0000-0000-000098000000}"/>
    <cellStyle name="args.style" xfId="226" xr:uid="{00000000-0005-0000-0000-000099000000}"/>
    <cellStyle name="bezčárky_" xfId="227" xr:uid="{00000000-0005-0000-0000-00009A000000}"/>
    <cellStyle name="blokcen" xfId="228" xr:uid="{00000000-0005-0000-0000-00009B000000}"/>
    <cellStyle name="Calc Currency (0)" xfId="229" xr:uid="{00000000-0005-0000-0000-00009C000000}"/>
    <cellStyle name="Calc Currency (2)" xfId="230" xr:uid="{00000000-0005-0000-0000-00009D000000}"/>
    <cellStyle name="Calc Percent (0)" xfId="231" xr:uid="{00000000-0005-0000-0000-00009E000000}"/>
    <cellStyle name="Calc Percent (1)" xfId="232" xr:uid="{00000000-0005-0000-0000-00009F000000}"/>
    <cellStyle name="Calc Percent (2)" xfId="233" xr:uid="{00000000-0005-0000-0000-0000A0000000}"/>
    <cellStyle name="Calc Units (0)" xfId="234" xr:uid="{00000000-0005-0000-0000-0000A1000000}"/>
    <cellStyle name="Calc Units (1)" xfId="235" xr:uid="{00000000-0005-0000-0000-0000A2000000}"/>
    <cellStyle name="Calc Units (2)" xfId="236" xr:uid="{00000000-0005-0000-0000-0000A3000000}"/>
    <cellStyle name="Celkem" xfId="21" builtinId="25" customBuiltin="1"/>
    <cellStyle name="Celkem 2" xfId="22" xr:uid="{00000000-0005-0000-0000-0000A5000000}"/>
    <cellStyle name="Celkem 2 2" xfId="532" xr:uid="{A384F3B9-413D-453E-867D-4C5955EE1B59}"/>
    <cellStyle name="Celkem 2 3" xfId="514" xr:uid="{7A3D5046-5355-40BD-B205-1B5061690C64}"/>
    <cellStyle name="Celkem 2 4" xfId="526" xr:uid="{682FB436-D4A8-40A4-AB06-1F4BB31D1319}"/>
    <cellStyle name="Celkem 2 5" xfId="646" xr:uid="{C3DA88B9-990C-4C79-9613-F607EF2774A1}"/>
    <cellStyle name="Celkem 2 6" xfId="545" xr:uid="{253F3833-47BE-49BE-A249-F553122E51D1}"/>
    <cellStyle name="Celkem 3" xfId="533" xr:uid="{4318462E-06E4-471B-8755-49ECDE59A420}"/>
    <cellStyle name="Celkem 4" xfId="640" xr:uid="{81CA2BD0-E925-4E26-AD77-AE034B14BF6F}"/>
    <cellStyle name="Celkem 5" xfId="645" xr:uid="{E2DB6454-7FEE-47A1-8D0C-384F78F312E3}"/>
    <cellStyle name="Celkem 6" xfId="498" xr:uid="{43869C11-7667-49D7-9895-F139784EBFDC}"/>
    <cellStyle name="Celkem 7" xfId="535" xr:uid="{3D7FD2F9-20FD-4139-A44B-ED8F6F326F66}"/>
    <cellStyle name="cena" xfId="237" xr:uid="{00000000-0005-0000-0000-0000A6000000}"/>
    <cellStyle name="cena celkem" xfId="238" xr:uid="{00000000-0005-0000-0000-0000A7000000}"/>
    <cellStyle name="cena součet" xfId="239" xr:uid="{00000000-0005-0000-0000-0000A8000000}"/>
    <cellStyle name="cena součet 2" xfId="543" xr:uid="{AB2C98F1-28C5-46D2-976B-0AD40943C3B3}"/>
    <cellStyle name="cena součet 3" xfId="553" xr:uid="{AD734D2B-D09D-4B71-B910-9CD694545387}"/>
    <cellStyle name="cena součet 4" xfId="541" xr:uid="{94529E15-3915-42D9-8025-7CBD541C4B80}"/>
    <cellStyle name="cena součet 5" xfId="636" xr:uid="{90894C96-468B-474C-9969-149438E1C287}"/>
    <cellStyle name="cena_EPS" xfId="240" xr:uid="{00000000-0005-0000-0000-0000A9000000}"/>
    <cellStyle name="Comma [0]_!!!GO" xfId="443" xr:uid="{00000000-0005-0000-0000-0000AA000000}"/>
    <cellStyle name="Comma [00]" xfId="241" xr:uid="{00000000-0005-0000-0000-0000AB000000}"/>
    <cellStyle name="Comma_!!!GO" xfId="444" xr:uid="{00000000-0005-0000-0000-0000AC000000}"/>
    <cellStyle name="Copied" xfId="242" xr:uid="{00000000-0005-0000-0000-0000AD000000}"/>
    <cellStyle name="COST1" xfId="243" xr:uid="{00000000-0005-0000-0000-0000AE000000}"/>
    <cellStyle name="Currency [0]_!!!GO" xfId="445" xr:uid="{00000000-0005-0000-0000-0000AF000000}"/>
    <cellStyle name="Currency [00]" xfId="244" xr:uid="{00000000-0005-0000-0000-0000B0000000}"/>
    <cellStyle name="Currency_!!!GO" xfId="446" xr:uid="{00000000-0005-0000-0000-0000B1000000}"/>
    <cellStyle name="Čárka 2" xfId="492" xr:uid="{8353E02F-0827-46C7-A4DF-8E6903455E55}"/>
    <cellStyle name="čárky [0]_02Person IBKS 2005 00" xfId="245" xr:uid="{00000000-0005-0000-0000-0000B2000000}"/>
    <cellStyle name="Čiarka 2" xfId="246" xr:uid="{00000000-0005-0000-0000-0000B3000000}"/>
    <cellStyle name="Čiarka 2 2" xfId="547" xr:uid="{1972644F-60D0-4A36-905A-E5B355E6EA8F}"/>
    <cellStyle name="číslo" xfId="247" xr:uid="{00000000-0005-0000-0000-0000B4000000}"/>
    <cellStyle name="číslo.00_" xfId="248" xr:uid="{00000000-0005-0000-0000-0000B5000000}"/>
    <cellStyle name="Date Short" xfId="249" xr:uid="{00000000-0005-0000-0000-0000B6000000}"/>
    <cellStyle name="definity" xfId="250" xr:uid="{00000000-0005-0000-0000-0000B7000000}"/>
    <cellStyle name="Dolní index" xfId="251" xr:uid="{00000000-0005-0000-0000-0000B8000000}"/>
    <cellStyle name="Enter Currency (0)" xfId="252" xr:uid="{00000000-0005-0000-0000-0000B9000000}"/>
    <cellStyle name="Enter Currency (2)" xfId="253" xr:uid="{00000000-0005-0000-0000-0000BA000000}"/>
    <cellStyle name="Enter Units (0)" xfId="254" xr:uid="{00000000-0005-0000-0000-0000BB000000}"/>
    <cellStyle name="Enter Units (1)" xfId="255" xr:uid="{00000000-0005-0000-0000-0000BC000000}"/>
    <cellStyle name="Enter Units (2)" xfId="256" xr:uid="{00000000-0005-0000-0000-0000BD000000}"/>
    <cellStyle name="Entered" xfId="257" xr:uid="{00000000-0005-0000-0000-0000BE000000}"/>
    <cellStyle name="Euro" xfId="258" xr:uid="{00000000-0005-0000-0000-0000BF000000}"/>
    <cellStyle name="Excel Built-in Normal" xfId="259" xr:uid="{00000000-0005-0000-0000-0000C0000000}"/>
    <cellStyle name="fnRegressQ" xfId="260" xr:uid="{00000000-0005-0000-0000-0000C1000000}"/>
    <cellStyle name="fnRegressQ 2" xfId="261" xr:uid="{00000000-0005-0000-0000-0000C2000000}"/>
    <cellStyle name="Grey" xfId="262" xr:uid="{00000000-0005-0000-0000-0000C3000000}"/>
    <cellStyle name="Header1" xfId="263" xr:uid="{00000000-0005-0000-0000-0000C4000000}"/>
    <cellStyle name="Header2" xfId="264" xr:uid="{00000000-0005-0000-0000-0000C5000000}"/>
    <cellStyle name="Header2 2" xfId="610" xr:uid="{08569D7D-B516-4F99-86D4-E7AAB4D60773}"/>
    <cellStyle name="Header2 3" xfId="494" xr:uid="{05335936-A5E9-4CEB-B01C-B75AD23BA3F2}"/>
    <cellStyle name="Header2 4" xfId="527" xr:uid="{6926EEFB-2252-43D5-9D80-D600AB48897A}"/>
    <cellStyle name="Header2 5" xfId="512" xr:uid="{9DF04C35-DA66-45A0-8AA4-B5FA188A58F2}"/>
    <cellStyle name="Header2 6" xfId="635" xr:uid="{D042EE7A-C876-4223-8277-493313276D39}"/>
    <cellStyle name="Horní index" xfId="265" xr:uid="{00000000-0005-0000-0000-0000C6000000}"/>
    <cellStyle name="Hyperlink" xfId="266" xr:uid="{00000000-0005-0000-0000-0000C7000000}"/>
    <cellStyle name="Hypertextové prepojenie 2" xfId="267" xr:uid="{00000000-0005-0000-0000-0000C8000000}"/>
    <cellStyle name="Hypertextový odkaz 2" xfId="23" xr:uid="{00000000-0005-0000-0000-0000C9000000}"/>
    <cellStyle name="Chybně 2" xfId="24" xr:uid="{00000000-0005-0000-0000-0000CA000000}"/>
    <cellStyle name="Input [yellow]" xfId="268" xr:uid="{00000000-0005-0000-0000-0000CB000000}"/>
    <cellStyle name="Input [yellow] 2" xfId="617" xr:uid="{0FBE52E1-AFA4-43BF-9BAD-D9443A1D6A3A}"/>
    <cellStyle name="Input [yellow] 3" xfId="554" xr:uid="{657A64C2-314B-410B-AB66-B7FD7DC14EB3}"/>
    <cellStyle name="Input [yellow] 4" xfId="540" xr:uid="{6BC99B8E-7D92-4C19-B3A6-54D31C5EEB8B}"/>
    <cellStyle name="Input [yellow] 5" xfId="634" xr:uid="{DD5ACDC3-E181-411E-8217-1205BE84391D}"/>
    <cellStyle name="Input [yellow] 6" xfId="638" xr:uid="{F0404B07-4B94-405B-9F62-DC647138C450}"/>
    <cellStyle name="Input Cells" xfId="269" xr:uid="{00000000-0005-0000-0000-0000CC000000}"/>
    <cellStyle name="kolonky" xfId="270" xr:uid="{00000000-0005-0000-0000-0000CD000000}"/>
    <cellStyle name="Kontrolní buňka" xfId="25" builtinId="23" customBuiltin="1"/>
    <cellStyle name="Kontrolní buňka 2" xfId="26" xr:uid="{00000000-0005-0000-0000-0000CF000000}"/>
    <cellStyle name="Lien hypertexte" xfId="271" xr:uid="{00000000-0005-0000-0000-0000D0000000}"/>
    <cellStyle name="Lien hypertexte visité" xfId="272" xr:uid="{00000000-0005-0000-0000-0000D1000000}"/>
    <cellStyle name="Link Currency (0)" xfId="273" xr:uid="{00000000-0005-0000-0000-0000D2000000}"/>
    <cellStyle name="Link Currency (2)" xfId="274" xr:uid="{00000000-0005-0000-0000-0000D3000000}"/>
    <cellStyle name="Link Units (0)" xfId="275" xr:uid="{00000000-0005-0000-0000-0000D4000000}"/>
    <cellStyle name="Link Units (1)" xfId="276" xr:uid="{00000000-0005-0000-0000-0000D5000000}"/>
    <cellStyle name="Link Units (2)" xfId="277" xr:uid="{00000000-0005-0000-0000-0000D6000000}"/>
    <cellStyle name="Linked Cells" xfId="278" xr:uid="{00000000-0005-0000-0000-0000D7000000}"/>
    <cellStyle name="Měna" xfId="649" builtinId="4"/>
    <cellStyle name="Měna 2" xfId="279" xr:uid="{00000000-0005-0000-0000-0000D9000000}"/>
    <cellStyle name="Měna 3" xfId="493" xr:uid="{CE4D4C61-98C3-42BC-82BE-52F531E7A89E}"/>
    <cellStyle name="Měna 4" xfId="496" xr:uid="{8F087AA0-CC3D-475B-B1C8-9143BE9DBF23}"/>
    <cellStyle name="měny 2" xfId="27" xr:uid="{00000000-0005-0000-0000-0000DA000000}"/>
    <cellStyle name="měny 2 2" xfId="281" xr:uid="{00000000-0005-0000-0000-0000DB000000}"/>
    <cellStyle name="měny 2 2 2" xfId="557" xr:uid="{A96FADB3-8353-4008-A8ED-17CAB09036CC}"/>
    <cellStyle name="měny 2 2 3" xfId="651" xr:uid="{1B2AA497-5803-46B9-BB12-9546D821253B}"/>
    <cellStyle name="měny 2 3" xfId="280" xr:uid="{00000000-0005-0000-0000-0000DC000000}"/>
    <cellStyle name="měny 2 3 2" xfId="556" xr:uid="{68BCC60B-DAD9-4676-AD84-0C71173A796A}"/>
    <cellStyle name="měny 2 4" xfId="497" xr:uid="{056781DA-1B0B-4188-B447-6464E57D98C1}"/>
    <cellStyle name="měny 3" xfId="282" xr:uid="{00000000-0005-0000-0000-0000DD000000}"/>
    <cellStyle name="měny 4" xfId="283" xr:uid="{00000000-0005-0000-0000-0000DE000000}"/>
    <cellStyle name="měny 4 2" xfId="558" xr:uid="{98CC59DD-355E-46E8-BDD9-E0B3226AF68A}"/>
    <cellStyle name="měny 5" xfId="284" xr:uid="{00000000-0005-0000-0000-0000DF000000}"/>
    <cellStyle name="měny 5 2" xfId="559" xr:uid="{537E01F4-A4B2-4AA8-BED3-D45718076FEF}"/>
    <cellStyle name="Milliers [0]_!!!GO" xfId="285" xr:uid="{00000000-0005-0000-0000-0000E0000000}"/>
    <cellStyle name="Milliers_!!!GO" xfId="286" xr:uid="{00000000-0005-0000-0000-0000E1000000}"/>
    <cellStyle name="Monétaire [0]_!!!GO" xfId="287" xr:uid="{00000000-0005-0000-0000-0000E2000000}"/>
    <cellStyle name="Monétaire_!!!GO" xfId="288" xr:uid="{00000000-0005-0000-0000-0000E3000000}"/>
    <cellStyle name="NADPIS" xfId="289" xr:uid="{00000000-0005-0000-0000-0000E4000000}"/>
    <cellStyle name="Nadpis 1" xfId="28" builtinId="16" customBuiltin="1"/>
    <cellStyle name="Nadpis 1 2" xfId="29" xr:uid="{00000000-0005-0000-0000-0000E6000000}"/>
    <cellStyle name="Nadpis 2" xfId="30" builtinId="17" customBuiltin="1"/>
    <cellStyle name="Nadpis 2 2" xfId="31" xr:uid="{00000000-0005-0000-0000-0000E8000000}"/>
    <cellStyle name="Nadpis 3" xfId="32" builtinId="18" customBuiltin="1"/>
    <cellStyle name="Nadpis 3 2" xfId="33" xr:uid="{00000000-0005-0000-0000-0000EA000000}"/>
    <cellStyle name="Nadpis 4" xfId="34" builtinId="19" customBuiltin="1"/>
    <cellStyle name="Nadpis 4 2" xfId="35" xr:uid="{00000000-0005-0000-0000-0000EC000000}"/>
    <cellStyle name="Název" xfId="36" builtinId="15" customBuiltin="1"/>
    <cellStyle name="Název 2" xfId="37" xr:uid="{00000000-0005-0000-0000-0000EE000000}"/>
    <cellStyle name="nazev_skup" xfId="290" xr:uid="{00000000-0005-0000-0000-0000EF000000}"/>
    <cellStyle name="Nedefinován" xfId="291" xr:uid="{00000000-0005-0000-0000-0000F0000000}"/>
    <cellStyle name="Neutrální" xfId="38" builtinId="28" customBuiltin="1"/>
    <cellStyle name="Neutrální 2" xfId="39" xr:uid="{00000000-0005-0000-0000-0000F2000000}"/>
    <cellStyle name="no dec" xfId="292" xr:uid="{00000000-0005-0000-0000-0000F3000000}"/>
    <cellStyle name="Normaali_Taul1_1" xfId="293" xr:uid="{00000000-0005-0000-0000-0000F4000000}"/>
    <cellStyle name="normal" xfId="447" xr:uid="{00000000-0005-0000-0000-0000F5000000}"/>
    <cellStyle name="Normal - Style1" xfId="294" xr:uid="{00000000-0005-0000-0000-0000F6000000}"/>
    <cellStyle name="Normal 2" xfId="295" xr:uid="{00000000-0005-0000-0000-0000F7000000}"/>
    <cellStyle name="Normal 2 2" xfId="296" xr:uid="{00000000-0005-0000-0000-0000F8000000}"/>
    <cellStyle name="Normal 3" xfId="297" xr:uid="{00000000-0005-0000-0000-0000F9000000}"/>
    <cellStyle name="Normal 4" xfId="298" xr:uid="{00000000-0005-0000-0000-0000FA000000}"/>
    <cellStyle name="Normal 4 2" xfId="560" xr:uid="{AB373D21-CA6E-468A-B7CE-A7F2B8C09511}"/>
    <cellStyle name="Normal 5" xfId="299" xr:uid="{00000000-0005-0000-0000-0000FB000000}"/>
    <cellStyle name="Normal 6" xfId="300" xr:uid="{00000000-0005-0000-0000-0000FC000000}"/>
    <cellStyle name="Normal 7" xfId="301" xr:uid="{00000000-0005-0000-0000-0000FD000000}"/>
    <cellStyle name="Normal 8" xfId="302" xr:uid="{00000000-0005-0000-0000-0000FE000000}"/>
    <cellStyle name="Normal_!!!GO" xfId="448" xr:uid="{00000000-0005-0000-0000-0000FF000000}"/>
    <cellStyle name="Normálna 15" xfId="303" xr:uid="{00000000-0005-0000-0000-000000010000}"/>
    <cellStyle name="Normálna 2" xfId="304" xr:uid="{00000000-0005-0000-0000-000001010000}"/>
    <cellStyle name="Normálna 2 2" xfId="305" xr:uid="{00000000-0005-0000-0000-000002010000}"/>
    <cellStyle name="Normálna 3" xfId="306" xr:uid="{00000000-0005-0000-0000-000003010000}"/>
    <cellStyle name="Normálna 3 2" xfId="307" xr:uid="{00000000-0005-0000-0000-000004010000}"/>
    <cellStyle name="Normálna 4" xfId="308" xr:uid="{00000000-0005-0000-0000-000005010000}"/>
    <cellStyle name="Normálna 4 2" xfId="561" xr:uid="{EF8CB335-FD20-4ACC-987E-24763B98943B}"/>
    <cellStyle name="Normálna 5" xfId="309" xr:uid="{00000000-0005-0000-0000-000006010000}"/>
    <cellStyle name="Normálna 5 2" xfId="310" xr:uid="{00000000-0005-0000-0000-000007010000}"/>
    <cellStyle name="Normálna 5 2 2" xfId="311" xr:uid="{00000000-0005-0000-0000-000008010000}"/>
    <cellStyle name="Normálna 5 3" xfId="312" xr:uid="{00000000-0005-0000-0000-000009010000}"/>
    <cellStyle name="normálne 2" xfId="313" xr:uid="{00000000-0005-0000-0000-00000A010000}"/>
    <cellStyle name="normálne 2 2" xfId="314" xr:uid="{00000000-0005-0000-0000-00000B010000}"/>
    <cellStyle name="normálne 2 3" xfId="315" xr:uid="{00000000-0005-0000-0000-00000C010000}"/>
    <cellStyle name="normálne 2 4" xfId="316" xr:uid="{00000000-0005-0000-0000-00000D010000}"/>
    <cellStyle name="normálne 2 5" xfId="317" xr:uid="{00000000-0005-0000-0000-00000E010000}"/>
    <cellStyle name="normálne__výkaz výmer old" xfId="318" xr:uid="{00000000-0005-0000-0000-00000F010000}"/>
    <cellStyle name="Normální" xfId="0" builtinId="0"/>
    <cellStyle name="normální 10" xfId="40" xr:uid="{00000000-0005-0000-0000-000011010000}"/>
    <cellStyle name="Normální 10 10" xfId="475" xr:uid="{00000000-0005-0000-0000-000012010000}"/>
    <cellStyle name="normální 10 11" xfId="500" xr:uid="{38DA1EE9-F4E2-4734-BE02-9905AD4FA764}"/>
    <cellStyle name="normální 10 12" xfId="511" xr:uid="{0CDF7CA2-9D4D-4AC9-B796-3DB66FA32DCC}"/>
    <cellStyle name="normální 10 13" xfId="521" xr:uid="{555CB6FF-2A05-49F6-B171-1F6054D62143}"/>
    <cellStyle name="normální 10 14" xfId="563" xr:uid="{85FEEE10-518F-4F3E-8190-C9EA864F32E3}"/>
    <cellStyle name="normální 10 15" xfId="639" xr:uid="{F7F37123-B6CE-4C59-B7C0-B66E95B538C4}"/>
    <cellStyle name="normální 10 16" xfId="519" xr:uid="{892A2BD1-420E-48DA-A1F0-708FCB98AC3D}"/>
    <cellStyle name="normální 10 17" xfId="632" xr:uid="{E6981898-3DA2-4644-B4B6-01E65B801189}"/>
    <cellStyle name="normální 10 18" xfId="633" xr:uid="{A16E2F6A-440C-408F-B25A-088A74967711}"/>
    <cellStyle name="normální 10 19" xfId="644" xr:uid="{30ED21FB-12C7-49E3-A611-357C0E6D1214}"/>
    <cellStyle name="normální 10 2" xfId="41" xr:uid="{00000000-0005-0000-0000-000013010000}"/>
    <cellStyle name="normální 10 20" xfId="618" xr:uid="{7754A356-D9FB-4DB5-AAF5-E236C3B203D7}"/>
    <cellStyle name="normální 10 21" xfId="552" xr:uid="{72F3952A-58A9-47DD-B71C-37475A7BC2C1}"/>
    <cellStyle name="normální 10 22" xfId="520" xr:uid="{94C93558-B4E5-4986-8FAB-C313C3D2262E}"/>
    <cellStyle name="Normální 10 3" xfId="320" xr:uid="{00000000-0005-0000-0000-000014010000}"/>
    <cellStyle name="normální 10 4" xfId="449" xr:uid="{00000000-0005-0000-0000-000015010000}"/>
    <cellStyle name="normální 10 5" xfId="442" xr:uid="{00000000-0005-0000-0000-000016010000}"/>
    <cellStyle name="normální 10 6" xfId="454" xr:uid="{00000000-0005-0000-0000-000017010000}"/>
    <cellStyle name="Normální 10 7" xfId="319" xr:uid="{00000000-0005-0000-0000-000018010000}"/>
    <cellStyle name="Normální 10 8" xfId="474" xr:uid="{00000000-0005-0000-0000-000019010000}"/>
    <cellStyle name="Normální 10 9" xfId="473" xr:uid="{00000000-0005-0000-0000-00001A010000}"/>
    <cellStyle name="normální 11" xfId="92" xr:uid="{00000000-0005-0000-0000-00001B010000}"/>
    <cellStyle name="Normální 11 2" xfId="321" xr:uid="{00000000-0005-0000-0000-00001C010000}"/>
    <cellStyle name="normální 12" xfId="322" xr:uid="{00000000-0005-0000-0000-00001D010000}"/>
    <cellStyle name="normální 12 10" xfId="539" xr:uid="{7DE80B6F-3E8A-4A8B-8CD1-8653D62E91D8}"/>
    <cellStyle name="Normální 12 2" xfId="323" xr:uid="{00000000-0005-0000-0000-00001E010000}"/>
    <cellStyle name="normální 12 3" xfId="565" xr:uid="{BF3C3E29-6A5E-4DF8-BB39-B1A9553C1429}"/>
    <cellStyle name="normální 12 4" xfId="538" xr:uid="{83CC6897-6AB2-43BA-B3F1-AFAD3647F325}"/>
    <cellStyle name="normální 12 5" xfId="550" xr:uid="{EA42E27F-96C9-478A-83ED-D5E247D3C4B4}"/>
    <cellStyle name="normální 12 6" xfId="542" xr:uid="{D59A2F64-D700-4AA6-91A5-F8E1479BD659}"/>
    <cellStyle name="normální 12 7" xfId="546" xr:uid="{8B348359-7F1A-48AE-ACA3-4B34EFB8B2DB}"/>
    <cellStyle name="normální 12 8" xfId="609" xr:uid="{09F3653D-6BB3-4574-842B-7129C007F17C}"/>
    <cellStyle name="normální 12 9" xfId="555" xr:uid="{6085AD20-6417-403F-AE3B-7C5627B2285C}"/>
    <cellStyle name="Normální 13" xfId="324" xr:uid="{00000000-0005-0000-0000-00001F010000}"/>
    <cellStyle name="Normální 13 2" xfId="325" xr:uid="{00000000-0005-0000-0000-000020010000}"/>
    <cellStyle name="Normální 13 2 2" xfId="326" xr:uid="{00000000-0005-0000-0000-000021010000}"/>
    <cellStyle name="Normální 13 2 2 2" xfId="568" xr:uid="{4889F88F-43ED-4BBB-9DAF-AC8F6FB53D29}"/>
    <cellStyle name="Normální 13 2 3" xfId="567" xr:uid="{25824895-C0E2-4C14-B070-F093B627D2C3}"/>
    <cellStyle name="Normální 13 3" xfId="327" xr:uid="{00000000-0005-0000-0000-000022010000}"/>
    <cellStyle name="Normální 13 3 2" xfId="569" xr:uid="{703BAE71-BE0C-4C25-84C4-AAEF8EC1C8E9}"/>
    <cellStyle name="Normální 13 4" xfId="328" xr:uid="{00000000-0005-0000-0000-000023010000}"/>
    <cellStyle name="Normální 13 4 2" xfId="570" xr:uid="{5D96E00B-1F57-4469-B6D8-2FEFFFFE8727}"/>
    <cellStyle name="Normální 13 5" xfId="566" xr:uid="{DA3D04E2-D452-4D97-A22E-B8B4C90C98DD}"/>
    <cellStyle name="Normální 13 9" xfId="329" xr:uid="{00000000-0005-0000-0000-000024010000}"/>
    <cellStyle name="Normální 13 9 2" xfId="330" xr:uid="{00000000-0005-0000-0000-000025010000}"/>
    <cellStyle name="Normální 13 9 2 2" xfId="331" xr:uid="{00000000-0005-0000-0000-000026010000}"/>
    <cellStyle name="Normální 13 9 2 2 2" xfId="573" xr:uid="{C90529C3-0EFB-4800-9C46-F052E604671E}"/>
    <cellStyle name="Normální 13 9 2 3" xfId="572" xr:uid="{120DFDE7-D93B-41DE-B53C-27247D80814B}"/>
    <cellStyle name="Normální 13 9 3" xfId="332" xr:uid="{00000000-0005-0000-0000-000027010000}"/>
    <cellStyle name="Normální 13 9 3 2" xfId="574" xr:uid="{2E2BF25B-7451-4F25-AF49-C9B1C393CA57}"/>
    <cellStyle name="Normální 13 9 4" xfId="333" xr:uid="{00000000-0005-0000-0000-000028010000}"/>
    <cellStyle name="Normální 13 9 4 2" xfId="575" xr:uid="{85469377-9096-494D-8A8B-A8EA3076E922}"/>
    <cellStyle name="Normální 13 9 5" xfId="571" xr:uid="{14E1FFF4-A4B2-4FFD-A6B7-9EE542FF2268}"/>
    <cellStyle name="normální 14" xfId="440" xr:uid="{00000000-0005-0000-0000-000029010000}"/>
    <cellStyle name="normální 15" xfId="452" xr:uid="{00000000-0005-0000-0000-00002A010000}"/>
    <cellStyle name="Normální 16" xfId="334" xr:uid="{00000000-0005-0000-0000-00002B010000}"/>
    <cellStyle name="normální 17" xfId="453" xr:uid="{00000000-0005-0000-0000-00002C010000}"/>
    <cellStyle name="Normální 18" xfId="88" xr:uid="{00000000-0005-0000-0000-00002D010000}"/>
    <cellStyle name="Normální 19" xfId="456" xr:uid="{00000000-0005-0000-0000-00002E010000}"/>
    <cellStyle name="normální 2" xfId="42" xr:uid="{00000000-0005-0000-0000-00002F010000}"/>
    <cellStyle name="Normální 2 10" xfId="486" xr:uid="{00000000-0005-0000-0000-000030010000}"/>
    <cellStyle name="normální 2 2" xfId="43" xr:uid="{00000000-0005-0000-0000-000031010000}"/>
    <cellStyle name="normální 2 2 2" xfId="336" xr:uid="{00000000-0005-0000-0000-000032010000}"/>
    <cellStyle name="normální 2 2 2 2" xfId="337" xr:uid="{00000000-0005-0000-0000-000033010000}"/>
    <cellStyle name="normální 2 2 2 2 2" xfId="338" xr:uid="{00000000-0005-0000-0000-000034010000}"/>
    <cellStyle name="normální 2 2 2 2 2 2" xfId="339" xr:uid="{00000000-0005-0000-0000-000035010000}"/>
    <cellStyle name="normální 2 2 2 2 3" xfId="340" xr:uid="{00000000-0005-0000-0000-000036010000}"/>
    <cellStyle name="normální 2 2 2 2 4" xfId="341" xr:uid="{00000000-0005-0000-0000-000037010000}"/>
    <cellStyle name="normální 2 2 2 3" xfId="342" xr:uid="{00000000-0005-0000-0000-000038010000}"/>
    <cellStyle name="normální 2 2 2 3 2" xfId="343" xr:uid="{00000000-0005-0000-0000-000039010000}"/>
    <cellStyle name="normální 2 2 2 4" xfId="344" xr:uid="{00000000-0005-0000-0000-00003A010000}"/>
    <cellStyle name="normální 2 2 2 5" xfId="345" xr:uid="{00000000-0005-0000-0000-00003B010000}"/>
    <cellStyle name="normální 2 2 3" xfId="346" xr:uid="{00000000-0005-0000-0000-00003C010000}"/>
    <cellStyle name="normální 2 2 4" xfId="335" xr:uid="{00000000-0005-0000-0000-00003D010000}"/>
    <cellStyle name="normální 2 2 5" xfId="490" xr:uid="{4ED4CA80-5464-4A09-8955-D0EB1A932D85}"/>
    <cellStyle name="normální 2 2 5 2" xfId="650" xr:uid="{63F3E37D-3BD8-4CAE-9F98-F68F887B73AF}"/>
    <cellStyle name="normální 2 2 6" xfId="501" xr:uid="{E34159C4-5A36-4F86-AD5B-0B39A5A8B1C0}"/>
    <cellStyle name="normální 2 3" xfId="44" xr:uid="{00000000-0005-0000-0000-00003E010000}"/>
    <cellStyle name="normální 2 4" xfId="45" xr:uid="{00000000-0005-0000-0000-00003F010000}"/>
    <cellStyle name="normální 2 4 2" xfId="348" xr:uid="{00000000-0005-0000-0000-000040010000}"/>
    <cellStyle name="normální 2 4 2 2" xfId="349" xr:uid="{00000000-0005-0000-0000-000041010000}"/>
    <cellStyle name="normální 2 4 3" xfId="347" xr:uid="{00000000-0005-0000-0000-000042010000}"/>
    <cellStyle name="normální 2 4 4" xfId="502" xr:uid="{57406A4A-4745-40B1-AAC7-819F2134799A}"/>
    <cellStyle name="normální 2 5" xfId="350" xr:uid="{00000000-0005-0000-0000-000043010000}"/>
    <cellStyle name="Normální 2 6" xfId="89" xr:uid="{00000000-0005-0000-0000-000044010000}"/>
    <cellStyle name="Normální 2 7" xfId="457" xr:uid="{00000000-0005-0000-0000-000045010000}"/>
    <cellStyle name="Normální 2 8" xfId="487" xr:uid="{00000000-0005-0000-0000-000046010000}"/>
    <cellStyle name="Normální 2 9" xfId="460" xr:uid="{00000000-0005-0000-0000-000047010000}"/>
    <cellStyle name="normální 2_6118_TRW_rev 0_110121" xfId="351" xr:uid="{00000000-0005-0000-0000-000048010000}"/>
    <cellStyle name="Normální 20" xfId="458" xr:uid="{00000000-0005-0000-0000-000049010000}"/>
    <cellStyle name="Normální 21" xfId="459" xr:uid="{00000000-0005-0000-0000-00004A010000}"/>
    <cellStyle name="Normální 22" xfId="461" xr:uid="{00000000-0005-0000-0000-00004B010000}"/>
    <cellStyle name="Normální 23" xfId="491" xr:uid="{76F7C1EB-E832-49E5-9901-6CB1804E3A13}"/>
    <cellStyle name="normální 26" xfId="352" xr:uid="{00000000-0005-0000-0000-00004C010000}"/>
    <cellStyle name="normální 3" xfId="46" xr:uid="{00000000-0005-0000-0000-00004D010000}"/>
    <cellStyle name="Normální 3 10" xfId="472" xr:uid="{00000000-0005-0000-0000-00004E010000}"/>
    <cellStyle name="Normální 3 10 2" xfId="624" xr:uid="{AF10DDB9-C4E2-4467-BF30-7A0C29127859}"/>
    <cellStyle name="normální 3 2" xfId="354" xr:uid="{00000000-0005-0000-0000-00004F010000}"/>
    <cellStyle name="Normální 3 2 2" xfId="355" xr:uid="{00000000-0005-0000-0000-000050010000}"/>
    <cellStyle name="Normální 3 2 2 2" xfId="356" xr:uid="{00000000-0005-0000-0000-000051010000}"/>
    <cellStyle name="Normální 3 2 2 2 2" xfId="579" xr:uid="{FDACBAC1-0FD4-42BA-A932-5DFF17CB9656}"/>
    <cellStyle name="Normální 3 2 2 3" xfId="578" xr:uid="{83C0DB50-691D-4603-BD8A-6834CD5FC503}"/>
    <cellStyle name="Normální 3 2 3" xfId="357" xr:uid="{00000000-0005-0000-0000-000052010000}"/>
    <cellStyle name="Normální 3 2 3 2" xfId="580" xr:uid="{813DA4A3-6514-44EE-8627-E6B2C1249C8E}"/>
    <cellStyle name="Normální 3 2 4" xfId="358" xr:uid="{00000000-0005-0000-0000-000053010000}"/>
    <cellStyle name="Normální 3 2 4 2" xfId="581" xr:uid="{38CCCC7D-DA4C-44EF-97D2-DADF67119594}"/>
    <cellStyle name="Normální 3 3" xfId="359" xr:uid="{00000000-0005-0000-0000-000054010000}"/>
    <cellStyle name="Normální 3 3 2" xfId="360" xr:uid="{00000000-0005-0000-0000-000055010000}"/>
    <cellStyle name="Normální 3 3 2 2" xfId="361" xr:uid="{00000000-0005-0000-0000-000056010000}"/>
    <cellStyle name="Normální 3 3 2 2 2" xfId="584" xr:uid="{E9A89779-DE92-46C0-B1FC-6C82C9ADD46B}"/>
    <cellStyle name="Normální 3 3 2 3" xfId="583" xr:uid="{209A4FE2-4C4F-424E-BF6A-0C22E894BE0B}"/>
    <cellStyle name="Normální 3 3 3" xfId="362" xr:uid="{00000000-0005-0000-0000-000057010000}"/>
    <cellStyle name="Normální 3 3 3 2" xfId="585" xr:uid="{BF28A15B-B8C8-43D1-AD44-A370A98EF289}"/>
    <cellStyle name="Normální 3 3 4" xfId="363" xr:uid="{00000000-0005-0000-0000-000058010000}"/>
    <cellStyle name="Normální 3 3 4 2" xfId="586" xr:uid="{DBC3085F-7140-4A1A-B772-EF638F56BA25}"/>
    <cellStyle name="Normální 3 3 5" xfId="582" xr:uid="{861DC1B8-9F9A-4448-87D7-7536F85976E0}"/>
    <cellStyle name="normální 3 4" xfId="364" xr:uid="{00000000-0005-0000-0000-000059010000}"/>
    <cellStyle name="Normální 3 4 2" xfId="365" xr:uid="{00000000-0005-0000-0000-00005A010000}"/>
    <cellStyle name="Normální 3 4 2 2" xfId="366" xr:uid="{00000000-0005-0000-0000-00005B010000}"/>
    <cellStyle name="Normální 3 4 3" xfId="367" xr:uid="{00000000-0005-0000-0000-00005C010000}"/>
    <cellStyle name="Normální 3 4 3 2" xfId="368" xr:uid="{00000000-0005-0000-0000-00005D010000}"/>
    <cellStyle name="Normální 3 4 3 2 2" xfId="589" xr:uid="{4246F7F6-0314-4FA6-BAB7-57172FD96A7C}"/>
    <cellStyle name="Normální 3 4 3 3" xfId="588" xr:uid="{7AB0320A-E725-40C6-9B4F-BFC4F445ABEE}"/>
    <cellStyle name="Normální 3 4 4" xfId="369" xr:uid="{00000000-0005-0000-0000-00005E010000}"/>
    <cellStyle name="Normální 3 4 4 2" xfId="590" xr:uid="{070B09DC-F3D5-45B4-AAFF-4544E5028400}"/>
    <cellStyle name="Normální 3 5" xfId="370" xr:uid="{00000000-0005-0000-0000-00005F010000}"/>
    <cellStyle name="Normální 3 5 2" xfId="371" xr:uid="{00000000-0005-0000-0000-000060010000}"/>
    <cellStyle name="Normální 3 5 2 2" xfId="592" xr:uid="{FEBBB721-1246-4F0D-9A38-984D8ECBFBBC}"/>
    <cellStyle name="Normální 3 5 3" xfId="591" xr:uid="{122DDED7-F63E-491E-878D-FEB58FE4FE0D}"/>
    <cellStyle name="Normální 3 6" xfId="372" xr:uid="{00000000-0005-0000-0000-000061010000}"/>
    <cellStyle name="Normální 3 6 2" xfId="593" xr:uid="{E52C23E1-8973-4D78-988A-A8E444BABD56}"/>
    <cellStyle name="Normální 3 7" xfId="373" xr:uid="{00000000-0005-0000-0000-000062010000}"/>
    <cellStyle name="Normální 3 7 2" xfId="594" xr:uid="{72C5B635-E387-4300-9C9B-16A7C71AD447}"/>
    <cellStyle name="Normální 3 8" xfId="353" xr:uid="{00000000-0005-0000-0000-000063010000}"/>
    <cellStyle name="Normální 3 8 2" xfId="576" xr:uid="{BB7AF8B8-60CC-4EAD-88D8-A4668431FA69}"/>
    <cellStyle name="Normální 3 9" xfId="476" xr:uid="{00000000-0005-0000-0000-000064010000}"/>
    <cellStyle name="Normální 3 9 2" xfId="625" xr:uid="{53788619-E519-416E-8A01-E104A3856BCB}"/>
    <cellStyle name="normální 4" xfId="47" xr:uid="{00000000-0005-0000-0000-000065010000}"/>
    <cellStyle name="Normální 4 10" xfId="471" xr:uid="{00000000-0005-0000-0000-000066010000}"/>
    <cellStyle name="Normální 4 2" xfId="48" xr:uid="{00000000-0005-0000-0000-000067010000}"/>
    <cellStyle name="Normální 4 2 2" xfId="375" xr:uid="{00000000-0005-0000-0000-000068010000}"/>
    <cellStyle name="Normální 4 2 3" xfId="503" xr:uid="{942C9194-DB3B-428A-8EF2-587302CD30DD}"/>
    <cellStyle name="normální 4 3" xfId="450" xr:uid="{00000000-0005-0000-0000-000069010000}"/>
    <cellStyle name="normální 4 4" xfId="441" xr:uid="{00000000-0005-0000-0000-00006A010000}"/>
    <cellStyle name="normální 4 5" xfId="455" xr:uid="{00000000-0005-0000-0000-00006B010000}"/>
    <cellStyle name="Normální 4 6" xfId="374" xr:uid="{00000000-0005-0000-0000-00006C010000}"/>
    <cellStyle name="Normální 4 7" xfId="479" xr:uid="{00000000-0005-0000-0000-00006D010000}"/>
    <cellStyle name="Normální 4 8" xfId="467" xr:uid="{00000000-0005-0000-0000-00006E010000}"/>
    <cellStyle name="Normální 4 9" xfId="477" xr:uid="{00000000-0005-0000-0000-00006F010000}"/>
    <cellStyle name="normální 5" xfId="49" xr:uid="{00000000-0005-0000-0000-000070010000}"/>
    <cellStyle name="normální 5 10" xfId="504" xr:uid="{CE1F6ACA-D26D-467A-AF6F-95A5CBCE5DE1}"/>
    <cellStyle name="normální 5 2" xfId="377" xr:uid="{00000000-0005-0000-0000-000071010000}"/>
    <cellStyle name="Normální 5 3" xfId="378" xr:uid="{00000000-0005-0000-0000-000072010000}"/>
    <cellStyle name="Normální 5 4" xfId="379" xr:uid="{00000000-0005-0000-0000-000073010000}"/>
    <cellStyle name="normální 5 5" xfId="376" xr:uid="{00000000-0005-0000-0000-000074010000}"/>
    <cellStyle name="normální 5 6" xfId="480" xr:uid="{00000000-0005-0000-0000-000075010000}"/>
    <cellStyle name="normální 5 7" xfId="465" xr:uid="{00000000-0005-0000-0000-000076010000}"/>
    <cellStyle name="normální 5 8" xfId="478" xr:uid="{00000000-0005-0000-0000-000077010000}"/>
    <cellStyle name="normální 5 9" xfId="470" xr:uid="{00000000-0005-0000-0000-000078010000}"/>
    <cellStyle name="normální 6" xfId="50" xr:uid="{00000000-0005-0000-0000-000079010000}"/>
    <cellStyle name="normální 6 10" xfId="608" xr:uid="{90D9A82B-013F-409A-962F-8E230C2B4527}"/>
    <cellStyle name="normální 6 2" xfId="51" xr:uid="{00000000-0005-0000-0000-00007A010000}"/>
    <cellStyle name="normální 6 2 10" xfId="548" xr:uid="{00DE6560-9637-43FE-AE12-18316C02D909}"/>
    <cellStyle name="Normální 6 2 2" xfId="381" xr:uid="{00000000-0005-0000-0000-00007B010000}"/>
    <cellStyle name="normální 6 2 3" xfId="506" xr:uid="{99ADAD80-FC6C-4152-A812-9BBCE9CE36AA}"/>
    <cellStyle name="normální 6 2 4" xfId="607" xr:uid="{326407BD-4628-4691-B3C7-6EB634225496}"/>
    <cellStyle name="normální 6 2 5" xfId="522" xr:uid="{3DA10ABA-C202-41BD-BC62-C4610185CDE7}"/>
    <cellStyle name="normální 6 2 6" xfId="523" xr:uid="{1E0D5EF6-5A93-48FD-9601-F0197F69D9C6}"/>
    <cellStyle name="normální 6 2 7" xfId="642" xr:uid="{B8932148-CB9A-4A56-AAA8-3765CB95F045}"/>
    <cellStyle name="normální 6 2 8" xfId="534" xr:uid="{C0716A2F-AF5E-43CD-B32F-41399B34588E}"/>
    <cellStyle name="normální 6 2 9" xfId="620" xr:uid="{44221E1A-9E3A-429B-9895-0ED0A6035A9F}"/>
    <cellStyle name="normální 6 3" xfId="52" xr:uid="{00000000-0005-0000-0000-00007C010000}"/>
    <cellStyle name="normální 6 4" xfId="380" xr:uid="{00000000-0005-0000-0000-00007D010000}"/>
    <cellStyle name="normální 6 5" xfId="482" xr:uid="{00000000-0005-0000-0000-00007E010000}"/>
    <cellStyle name="normální 6 6" xfId="464" xr:uid="{00000000-0005-0000-0000-00007F010000}"/>
    <cellStyle name="normální 6 7" xfId="488" xr:uid="{00000000-0005-0000-0000-000080010000}"/>
    <cellStyle name="normální 6 8" xfId="469" xr:uid="{00000000-0005-0000-0000-000081010000}"/>
    <cellStyle name="normální 6 9" xfId="505" xr:uid="{8C2E057A-510C-47B9-A817-8C71210DD393}"/>
    <cellStyle name="normální 7" xfId="53" xr:uid="{00000000-0005-0000-0000-000082010000}"/>
    <cellStyle name="normální 7 10" xfId="468" xr:uid="{00000000-0005-0000-0000-000083010000}"/>
    <cellStyle name="normální 7 2" xfId="54" xr:uid="{00000000-0005-0000-0000-000084010000}"/>
    <cellStyle name="Normální 7 2 2" xfId="384" xr:uid="{00000000-0005-0000-0000-000085010000}"/>
    <cellStyle name="Normální 7 2 2 2" xfId="385" xr:uid="{00000000-0005-0000-0000-000086010000}"/>
    <cellStyle name="Normální 7 2 2 2 2" xfId="598" xr:uid="{AD61996C-367D-4BE8-B97D-00B45DB5123A}"/>
    <cellStyle name="Normální 7 2 2 3" xfId="597" xr:uid="{3D952E1D-6B6E-4BCA-A9A8-7FAC1CCA2B37}"/>
    <cellStyle name="Normální 7 2 3" xfId="386" xr:uid="{00000000-0005-0000-0000-000087010000}"/>
    <cellStyle name="Normální 7 2 3 2" xfId="599" xr:uid="{A3ACDBC4-E6C5-42DA-A39D-47ECCE1EDF82}"/>
    <cellStyle name="Normální 7 2 4" xfId="387" xr:uid="{00000000-0005-0000-0000-000088010000}"/>
    <cellStyle name="Normální 7 2 4 2" xfId="600" xr:uid="{B70A3464-B8FD-4EFC-9F9F-EA317A993CF6}"/>
    <cellStyle name="Normální 7 2 5" xfId="383" xr:uid="{00000000-0005-0000-0000-000089010000}"/>
    <cellStyle name="Normální 7 2 5 2" xfId="596" xr:uid="{DE8751CC-0C9A-4FA2-8543-7DFFB30E3CD0}"/>
    <cellStyle name="Normální 7 3" xfId="388" xr:uid="{00000000-0005-0000-0000-00008A010000}"/>
    <cellStyle name="Normální 7 3 2" xfId="389" xr:uid="{00000000-0005-0000-0000-00008B010000}"/>
    <cellStyle name="Normální 7 3 2 2" xfId="602" xr:uid="{05A39DEC-11EC-4FA5-954D-C6E6937578BE}"/>
    <cellStyle name="Normální 7 3 3" xfId="601" xr:uid="{54D2DA6D-2065-4578-AC38-25F8B3A7706C}"/>
    <cellStyle name="Normální 7 4" xfId="390" xr:uid="{00000000-0005-0000-0000-00008C010000}"/>
    <cellStyle name="Normální 7 4 2" xfId="603" xr:uid="{C153F247-782A-497C-AD8B-DC22F44DE5EE}"/>
    <cellStyle name="Normální 7 5" xfId="391" xr:uid="{00000000-0005-0000-0000-00008D010000}"/>
    <cellStyle name="Normální 7 5 2" xfId="604" xr:uid="{D451D432-9C66-49B9-83AD-1AB19E73AA45}"/>
    <cellStyle name="normální 7 6" xfId="382" xr:uid="{00000000-0005-0000-0000-00008E010000}"/>
    <cellStyle name="normální 7 7" xfId="483" xr:uid="{00000000-0005-0000-0000-00008F010000}"/>
    <cellStyle name="normální 7 8" xfId="463" xr:uid="{00000000-0005-0000-0000-000090010000}"/>
    <cellStyle name="normální 7 9" xfId="481" xr:uid="{00000000-0005-0000-0000-000091010000}"/>
    <cellStyle name="normální 8" xfId="55" xr:uid="{00000000-0005-0000-0000-000092010000}"/>
    <cellStyle name="normální 8 2" xfId="56" xr:uid="{00000000-0005-0000-0000-000093010000}"/>
    <cellStyle name="normální 8 3" xfId="392" xr:uid="{00000000-0005-0000-0000-000094010000}"/>
    <cellStyle name="normální 9" xfId="57" xr:uid="{00000000-0005-0000-0000-000095010000}"/>
    <cellStyle name="normální 9 2" xfId="58" xr:uid="{00000000-0005-0000-0000-000096010000}"/>
    <cellStyle name="Normální 9 3" xfId="394" xr:uid="{00000000-0005-0000-0000-000097010000}"/>
    <cellStyle name="normální 9 4" xfId="393" xr:uid="{00000000-0005-0000-0000-000098010000}"/>
    <cellStyle name="normální 9 4 2" xfId="605" xr:uid="{9684A299-A2B5-4256-9173-A601B933F6D8}"/>
    <cellStyle name="normální 9 5" xfId="485" xr:uid="{00000000-0005-0000-0000-000099010000}"/>
    <cellStyle name="normální 9 5 2" xfId="628" xr:uid="{6D8F3C55-22FD-4D93-959B-BBDA53961CAE}"/>
    <cellStyle name="normální 9 6" xfId="462" xr:uid="{00000000-0005-0000-0000-00009A010000}"/>
    <cellStyle name="normální 9 6 2" xfId="619" xr:uid="{E8E3940A-1413-45A5-85D9-434A3A2D7230}"/>
    <cellStyle name="normální 9 7" xfId="484" xr:uid="{00000000-0005-0000-0000-00009B010000}"/>
    <cellStyle name="normální 9 7 2" xfId="627" xr:uid="{8F897DB9-A2EF-45D4-9871-A71AFA1F308C}"/>
    <cellStyle name="normální 9 8" xfId="466" xr:uid="{00000000-0005-0000-0000-00009C010000}"/>
    <cellStyle name="normální 9 8 2" xfId="621" xr:uid="{91F7511E-6966-4D9C-8693-EA7FD103FED0}"/>
    <cellStyle name="Normalny_June 1997_1" xfId="395" xr:uid="{00000000-0005-0000-0000-00009D010000}"/>
    <cellStyle name="O…‹aO‚e [0.00]_Region Orders (2)" xfId="396" xr:uid="{00000000-0005-0000-0000-00009E010000}"/>
    <cellStyle name="O…‹aO‚e_Region Orders (2)" xfId="397" xr:uid="{00000000-0005-0000-0000-00009F010000}"/>
    <cellStyle name="per.style" xfId="398" xr:uid="{00000000-0005-0000-0000-0000A0010000}"/>
    <cellStyle name="Percent [0]" xfId="399" xr:uid="{00000000-0005-0000-0000-0000A1010000}"/>
    <cellStyle name="Percent [00]" xfId="400" xr:uid="{00000000-0005-0000-0000-0000A2010000}"/>
    <cellStyle name="Percent [2]" xfId="401" xr:uid="{00000000-0005-0000-0000-0000A3010000}"/>
    <cellStyle name="Percent_#6 Temps &amp; Contractors" xfId="451" xr:uid="{00000000-0005-0000-0000-0000A4010000}"/>
    <cellStyle name="Percentá 2" xfId="402" xr:uid="{00000000-0005-0000-0000-0000A5010000}"/>
    <cellStyle name="políčka" xfId="403" xr:uid="{00000000-0005-0000-0000-0000A6010000}"/>
    <cellStyle name="POPIS" xfId="404" xr:uid="{00000000-0005-0000-0000-0000A7010000}"/>
    <cellStyle name="Poznámka" xfId="59" builtinId="10" customBuiltin="1"/>
    <cellStyle name="Poznámka 2" xfId="60" xr:uid="{00000000-0005-0000-0000-0000A9010000}"/>
    <cellStyle name="Poznámka 2 2" xfId="510" xr:uid="{D17DDA5A-CF92-42A0-938F-06CBED6485AE}"/>
    <cellStyle name="Poznámka 2 3" xfId="515" xr:uid="{AD74D36D-8D57-4AF3-9D83-40521A0FC9B4}"/>
    <cellStyle name="Poznámka 2 4" xfId="595" xr:uid="{6C21F15A-7E2F-49DE-B794-D84B65508ECF}"/>
    <cellStyle name="Poznámka 2 5" xfId="525" xr:uid="{4E1CE66D-8440-4525-86A1-D3EF6AB6D800}"/>
    <cellStyle name="Poznámka 2 6" xfId="615" xr:uid="{BBE42DAD-7AA4-4DC1-A6D8-B90A03847BA7}"/>
    <cellStyle name="Poznámka 2 7" xfId="536" xr:uid="{76D65AAF-EB11-47C3-87C5-AE0FC2704678}"/>
    <cellStyle name="Poznámka 3" xfId="516" xr:uid="{06A208B8-935A-4CD4-9E59-106E79D2AA27}"/>
    <cellStyle name="Poznámka 4" xfId="507" xr:uid="{AE780D21-2488-45E0-9503-99F0B6249BBF}"/>
    <cellStyle name="Poznámka 5" xfId="587" xr:uid="{FFE19AA9-480A-4F5C-95AC-34C82465F8EC}"/>
    <cellStyle name="Poznámka 6" xfId="495" xr:uid="{28F01179-B01C-4B2A-A311-DE8F5397E557}"/>
    <cellStyle name="Poznámka 7" xfId="499" xr:uid="{8C55D7B2-8E24-493B-BE68-D5B8E8573D57}"/>
    <cellStyle name="PrePop Currency (0)" xfId="405" xr:uid="{00000000-0005-0000-0000-0000AA010000}"/>
    <cellStyle name="PrePop Currency (2)" xfId="406" xr:uid="{00000000-0005-0000-0000-0000AB010000}"/>
    <cellStyle name="PrePop Units (0)" xfId="407" xr:uid="{00000000-0005-0000-0000-0000AC010000}"/>
    <cellStyle name="PrePop Units (1)" xfId="408" xr:uid="{00000000-0005-0000-0000-0000AD010000}"/>
    <cellStyle name="PrePop Units (2)" xfId="409" xr:uid="{00000000-0005-0000-0000-0000AE010000}"/>
    <cellStyle name="pricing" xfId="410" xr:uid="{00000000-0005-0000-0000-0000AF010000}"/>
    <cellStyle name="procent 2" xfId="411" xr:uid="{00000000-0005-0000-0000-0000B0010000}"/>
    <cellStyle name="Procenta" xfId="489" builtinId="5"/>
    <cellStyle name="Procenta 2" xfId="412" xr:uid="{00000000-0005-0000-0000-0000B1010000}"/>
    <cellStyle name="Propojená buňka" xfId="61" builtinId="24" customBuiltin="1"/>
    <cellStyle name="Propojená buňka 2" xfId="62" xr:uid="{00000000-0005-0000-0000-0000B3010000}"/>
    <cellStyle name="Průměr" xfId="413" xr:uid="{00000000-0005-0000-0000-0000B4010000}"/>
    <cellStyle name="PSChar" xfId="414" xr:uid="{00000000-0005-0000-0000-0000B5010000}"/>
    <cellStyle name="RevList" xfId="415" xr:uid="{00000000-0005-0000-0000-0000B6010000}"/>
    <cellStyle name="SKP" xfId="416" xr:uid="{00000000-0005-0000-0000-0000B7010000}"/>
    <cellStyle name="Skupina1Name" xfId="417" xr:uid="{00000000-0005-0000-0000-0000B8010000}"/>
    <cellStyle name="Skupina1Sum" xfId="418" xr:uid="{00000000-0005-0000-0000-0000B9010000}"/>
    <cellStyle name="Skupina2Name" xfId="419" xr:uid="{00000000-0005-0000-0000-0000BA010000}"/>
    <cellStyle name="součet" xfId="420" xr:uid="{00000000-0005-0000-0000-0000BB010000}"/>
    <cellStyle name="součet 2" xfId="564" xr:uid="{8B2C2382-E717-4995-B72B-571388F75F89}"/>
    <cellStyle name="součet 3" xfId="549" xr:uid="{893E18E5-9782-405B-99B1-63EC6846A40A}"/>
    <cellStyle name="součet 4" xfId="626" xr:uid="{023A62CA-7FC2-4886-B476-CE18CAC13D2E}"/>
    <cellStyle name="součet 5" xfId="623" xr:uid="{A6DE9DEF-4C5C-4092-9671-46C55E2D0020}"/>
    <cellStyle name="Správně" xfId="63" builtinId="26" customBuiltin="1"/>
    <cellStyle name="Správně 2" xfId="64" xr:uid="{00000000-0005-0000-0000-0000BD010000}"/>
    <cellStyle name="Standard_aktuell" xfId="421" xr:uid="{00000000-0005-0000-0000-0000BE010000}"/>
    <cellStyle name="Styl 1" xfId="65" xr:uid="{00000000-0005-0000-0000-0000BF010000}"/>
    <cellStyle name="Styl 1 2" xfId="422" xr:uid="{00000000-0005-0000-0000-0000C0010000}"/>
    <cellStyle name="Styl 1 3" xfId="423" xr:uid="{00000000-0005-0000-0000-0000C1010000}"/>
    <cellStyle name="Styl 1 4" xfId="424" xr:uid="{00000000-0005-0000-0000-0000C2010000}"/>
    <cellStyle name="Style 1" xfId="425" xr:uid="{00000000-0005-0000-0000-0000C3010000}"/>
    <cellStyle name="Subtotal" xfId="426" xr:uid="{00000000-0005-0000-0000-0000C4010000}"/>
    <cellStyle name="Štýl 1" xfId="90" xr:uid="{00000000-0005-0000-0000-0000C5010000}"/>
    <cellStyle name="text" xfId="427" xr:uid="{00000000-0005-0000-0000-0000C6010000}"/>
    <cellStyle name="Text Indent A" xfId="428" xr:uid="{00000000-0005-0000-0000-0000C7010000}"/>
    <cellStyle name="Text Indent B" xfId="429" xr:uid="{00000000-0005-0000-0000-0000C8010000}"/>
    <cellStyle name="Text Indent C" xfId="430" xr:uid="{00000000-0005-0000-0000-0000C9010000}"/>
    <cellStyle name="Text upozornění" xfId="66" builtinId="11" customBuiltin="1"/>
    <cellStyle name="Text upozornění 2" xfId="67" xr:uid="{00000000-0005-0000-0000-0000CB010000}"/>
    <cellStyle name="titre1" xfId="431" xr:uid="{00000000-0005-0000-0000-0000CC010000}"/>
    <cellStyle name="titre2" xfId="432" xr:uid="{00000000-0005-0000-0000-0000CD010000}"/>
    <cellStyle name="TYP ŘÁDKU_4(sloupceJ-L)" xfId="433" xr:uid="{00000000-0005-0000-0000-0000CE010000}"/>
    <cellStyle name="Vstup" xfId="68" builtinId="20" customBuiltin="1"/>
    <cellStyle name="Vstup 2" xfId="69" xr:uid="{00000000-0005-0000-0000-0000D0010000}"/>
    <cellStyle name="Vstup 2 2" xfId="614" xr:uid="{6C4F59B1-337B-4C74-B768-5D9E2A04ACB4}"/>
    <cellStyle name="Vstup 2 3" xfId="631" xr:uid="{75916340-62EF-484C-A035-355118748CD2}"/>
    <cellStyle name="Vstup 2 4" xfId="562" xr:uid="{FB08FF51-6C5E-4176-A4D7-2C19DED641B2}"/>
    <cellStyle name="Vstup 2 5" xfId="528" xr:uid="{E2026E11-56EE-4011-B135-2A8695378826}"/>
    <cellStyle name="Vstup 2 6" xfId="637" xr:uid="{225147DD-398D-4E52-B2B0-0B2F277D6FB4}"/>
    <cellStyle name="Vstup 3" xfId="513" xr:uid="{3AF43933-EB80-47A9-8646-2600C0F5B1F2}"/>
    <cellStyle name="Vstup 4" xfId="647" xr:uid="{5E54AE2F-82B9-4372-84A2-2CC12F9F2FEE}"/>
    <cellStyle name="Vstup 5" xfId="648" xr:uid="{1F594CC3-AB3F-4432-B130-622E990EF2CB}"/>
    <cellStyle name="Vstup 6" xfId="551" xr:uid="{62BCA270-D039-4A12-B63B-1679C733221E}"/>
    <cellStyle name="Vstup 7" xfId="509" xr:uid="{3F3D18BB-AB70-489F-BB8D-78575117F284}"/>
    <cellStyle name="Výpočet" xfId="70" builtinId="22" customBuiltin="1"/>
    <cellStyle name="Výpočet 2" xfId="71" xr:uid="{00000000-0005-0000-0000-0000D2010000}"/>
    <cellStyle name="Výpočet 2 2" xfId="612" xr:uid="{564E10B5-A950-4A59-9AB3-0105F6DCFE6E}"/>
    <cellStyle name="Výpočet 2 3" xfId="517" xr:uid="{44C10EBF-C035-4C6A-938E-79E857A1ED10}"/>
    <cellStyle name="Výpočet 2 4" xfId="622" xr:uid="{F35B6115-0824-4250-AFE2-FCBB091DB074}"/>
    <cellStyle name="Výpočet 2 5" xfId="641" xr:uid="{A0034174-8CC9-497F-BAF1-A8A76FA55C1D}"/>
    <cellStyle name="Výpočet 2 6" xfId="577" xr:uid="{F62EEA50-B1F7-43FB-8B28-EB997D11A1AF}"/>
    <cellStyle name="Výpočet 3" xfId="613" xr:uid="{80AB7CD0-5CEB-4010-92CC-74673A07CA67}"/>
    <cellStyle name="Výpočet 4" xfId="508" xr:uid="{4E4D62B2-B7F7-42F1-A48A-3530971A7EE8}"/>
    <cellStyle name="Výpočet 5" xfId="529" xr:uid="{649500A1-96AD-4B4B-86AB-54E8D7A91372}"/>
    <cellStyle name="Výpočet 6" xfId="629" xr:uid="{EDB97907-1496-4EBD-9AA4-19B52F422C11}"/>
    <cellStyle name="Výpočet 7" xfId="530" xr:uid="{9E097010-A5A9-4F8F-BCEB-9B9E0312B394}"/>
    <cellStyle name="Výstup" xfId="72" builtinId="21" customBuiltin="1"/>
    <cellStyle name="Výstup 2" xfId="73" xr:uid="{00000000-0005-0000-0000-0000D4010000}"/>
    <cellStyle name="Výstup 2 2" xfId="643" xr:uid="{8D088DAD-7193-448C-BCAC-42D9164F40B0}"/>
    <cellStyle name="Výstup 2 3" xfId="616" xr:uid="{2B56C1C2-383A-4443-895B-EE64482E70FC}"/>
    <cellStyle name="Výstup 2 4" xfId="524" xr:uid="{DD52825B-2C8C-4688-B146-9869E28DD450}"/>
    <cellStyle name="Výstup 2 5" xfId="544" xr:uid="{E89EACAA-E8A0-40C5-82A5-21F91845C152}"/>
    <cellStyle name="Výstup 2 6" xfId="531" xr:uid="{72EDE059-D7B4-4468-ABE2-AEF4E927F794}"/>
    <cellStyle name="Výstup 3" xfId="606" xr:uid="{14CA735A-F801-4C25-AC7C-89A2FE230209}"/>
    <cellStyle name="Výstup 4" xfId="611" xr:uid="{2EC82B69-E1A9-4017-BDBD-B1255460EF47}"/>
    <cellStyle name="Výstup 5" xfId="537" xr:uid="{40632D2A-AFED-4E8D-9BD9-AA074A5E25C2}"/>
    <cellStyle name="Výstup 6" xfId="630" xr:uid="{D3848106-1804-4CD3-85FD-89B5E391D63C}"/>
    <cellStyle name="Výstup 7" xfId="518" xr:uid="{7A26F508-A193-4BDA-B2A7-6834EA8B7318}"/>
    <cellStyle name="Vysvětlující text" xfId="74" builtinId="53" customBuiltin="1"/>
    <cellStyle name="Vysvětlující text 2" xfId="75" xr:uid="{00000000-0005-0000-0000-0000D6010000}"/>
    <cellStyle name="zbozi_p" xfId="434" xr:uid="{00000000-0005-0000-0000-0000D7010000}"/>
    <cellStyle name="ZboziCena" xfId="435" xr:uid="{00000000-0005-0000-0000-0000D8010000}"/>
    <cellStyle name="ZboziNazev" xfId="436" xr:uid="{00000000-0005-0000-0000-0000D9010000}"/>
    <cellStyle name="ZboziPocet" xfId="437" xr:uid="{00000000-0005-0000-0000-0000DA010000}"/>
    <cellStyle name="Zvýraznění 1" xfId="76" builtinId="29" customBuiltin="1"/>
    <cellStyle name="Zvýraznění 1 2" xfId="77" xr:uid="{00000000-0005-0000-0000-0000DC010000}"/>
    <cellStyle name="Zvýraznění 2" xfId="78" builtinId="33" customBuiltin="1"/>
    <cellStyle name="Zvýraznění 2 2" xfId="79" xr:uid="{00000000-0005-0000-0000-0000DE010000}"/>
    <cellStyle name="Zvýraznění 3" xfId="80" builtinId="37" customBuiltin="1"/>
    <cellStyle name="Zvýraznění 3 2" xfId="81" xr:uid="{00000000-0005-0000-0000-0000E0010000}"/>
    <cellStyle name="Zvýraznění 4" xfId="82" builtinId="41" customBuiltin="1"/>
    <cellStyle name="Zvýraznění 4 2" xfId="83" xr:uid="{00000000-0005-0000-0000-0000E2010000}"/>
    <cellStyle name="Zvýraznění 5" xfId="84" builtinId="45" customBuiltin="1"/>
    <cellStyle name="Zvýraznění 5 2" xfId="85" xr:uid="{00000000-0005-0000-0000-0000E4010000}"/>
    <cellStyle name="Zvýraznění 6" xfId="86" builtinId="49" customBuiltin="1"/>
    <cellStyle name="Zvýraznění 6 2" xfId="87" xr:uid="{00000000-0005-0000-0000-0000E6010000}"/>
    <cellStyle name="桁区切り [0.00]_22Oct01Toyota Indirect Cost Summary Package-F(P&amp;W shop)" xfId="438" xr:uid="{00000000-0005-0000-0000-0000E7010000}"/>
    <cellStyle name="桁区切り_Package -F PROPOSED STAFF SCHEDULE 27,July,01" xfId="439" xr:uid="{00000000-0005-0000-0000-0000E8010000}"/>
    <cellStyle name="標準_20070117 Mechanical BOQ CLIENT CONTRACT last version" xfId="91" xr:uid="{00000000-0005-0000-0000-0000E9010000}"/>
  </cellStyles>
  <dxfs count="0"/>
  <tableStyles count="0" defaultTableStyle="TableStyleMedium9" defaultPivotStyle="PivotStyleLight16"/>
  <colors>
    <mruColors>
      <color rgb="FFFFFFCC"/>
      <color rgb="FFFFCCFF"/>
      <color rgb="FFFF66FF"/>
      <color rgb="FF00FFFF"/>
      <color rgb="FFCCFFFF"/>
      <color rgb="FFCCFFCC"/>
      <color rgb="FFCCCC00"/>
      <color rgb="FFCC9900"/>
      <color rgb="FF996600"/>
      <color rgb="FF99663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0191EB-DE74-43D3-BA82-38A04D8C6EF9}">
  <dimension ref="A2:J52"/>
  <sheetViews>
    <sheetView tabSelected="1" view="pageBreakPreview" zoomScaleNormal="145" zoomScaleSheetLayoutView="100" zoomScalePageLayoutView="55" workbookViewId="0"/>
  </sheetViews>
  <sheetFormatPr defaultColWidth="9.109375" defaultRowHeight="14.4"/>
  <cols>
    <col min="1" max="1" width="11.109375" style="144" customWidth="1"/>
    <col min="2" max="2" width="7.6640625" style="136" customWidth="1"/>
    <col min="3" max="3" width="72.88671875" style="136" customWidth="1"/>
    <col min="4" max="4" width="8.77734375" style="136" customWidth="1"/>
    <col min="5" max="5" width="8" style="136" customWidth="1"/>
    <col min="6" max="7" width="14" style="136" customWidth="1"/>
    <col min="8" max="9" width="16.6640625" style="136" customWidth="1"/>
    <col min="10" max="10" width="17.21875" style="136" customWidth="1"/>
    <col min="11" max="11" width="11.109375" style="136" customWidth="1"/>
    <col min="12" max="12" width="3" style="136" customWidth="1"/>
    <col min="13" max="16384" width="9.109375" style="136"/>
  </cols>
  <sheetData>
    <row r="2" spans="2:10" ht="15" thickBot="1"/>
    <row r="3" spans="2:10" ht="13.2" customHeight="1">
      <c r="B3" s="104"/>
      <c r="C3" s="105"/>
      <c r="D3" s="105"/>
      <c r="E3" s="105"/>
      <c r="F3" s="105"/>
      <c r="G3" s="105"/>
      <c r="H3" s="105"/>
      <c r="I3" s="105"/>
      <c r="J3" s="106"/>
    </row>
    <row r="4" spans="2:10" ht="18" customHeight="1">
      <c r="B4" s="107"/>
      <c r="C4" s="301" t="s">
        <v>592</v>
      </c>
      <c r="D4" s="108"/>
      <c r="E4" s="108"/>
      <c r="F4" s="108"/>
      <c r="G4" s="108"/>
      <c r="H4" s="337"/>
      <c r="I4" s="338"/>
      <c r="J4" s="339"/>
    </row>
    <row r="5" spans="2:10" ht="13.2" customHeight="1">
      <c r="B5" s="107"/>
      <c r="C5" s="226"/>
      <c r="D5" s="108"/>
      <c r="E5" s="108"/>
      <c r="F5" s="108"/>
      <c r="G5" s="108"/>
      <c r="H5" s="337"/>
      <c r="I5" s="340"/>
      <c r="J5" s="339"/>
    </row>
    <row r="6" spans="2:10" ht="13.2" customHeight="1">
      <c r="B6" s="107"/>
      <c r="C6" s="226"/>
      <c r="D6" s="108"/>
      <c r="E6" s="108"/>
      <c r="F6" s="108"/>
      <c r="G6" s="108"/>
      <c r="I6" s="108"/>
      <c r="J6" s="109"/>
    </row>
    <row r="7" spans="2:10" ht="18" customHeight="1">
      <c r="B7" s="107"/>
      <c r="C7" s="280" t="s">
        <v>593</v>
      </c>
      <c r="D7" s="108"/>
      <c r="E7" s="108"/>
      <c r="F7" s="108"/>
      <c r="G7" s="108"/>
      <c r="H7" s="108" t="s">
        <v>15</v>
      </c>
      <c r="I7" s="302" t="s">
        <v>594</v>
      </c>
      <c r="J7" s="233"/>
    </row>
    <row r="8" spans="2:10" ht="18" customHeight="1">
      <c r="B8" s="107"/>
      <c r="C8" s="123" t="s">
        <v>57</v>
      </c>
      <c r="D8" s="227"/>
      <c r="E8" s="227"/>
      <c r="F8" s="227"/>
      <c r="G8" s="227"/>
      <c r="H8" s="108" t="s">
        <v>16</v>
      </c>
      <c r="I8" s="303" t="s">
        <v>595</v>
      </c>
      <c r="J8" s="117"/>
    </row>
    <row r="9" spans="2:10" ht="13.2" customHeight="1">
      <c r="B9" s="107"/>
      <c r="C9" s="228"/>
      <c r="D9" s="108"/>
      <c r="E9" s="108"/>
      <c r="F9" s="108"/>
      <c r="G9" s="108"/>
      <c r="H9" s="108" t="s">
        <v>17</v>
      </c>
      <c r="I9" s="341">
        <v>0</v>
      </c>
      <c r="J9" s="342"/>
    </row>
    <row r="10" spans="2:10" ht="18" customHeight="1">
      <c r="B10" s="107"/>
      <c r="C10" s="110" t="s">
        <v>58</v>
      </c>
      <c r="D10" s="108"/>
      <c r="E10" s="108"/>
      <c r="F10" s="108"/>
      <c r="G10" s="108"/>
      <c r="H10" s="108"/>
      <c r="I10" s="343"/>
      <c r="J10" s="342"/>
    </row>
    <row r="11" spans="2:10" ht="13.2" customHeight="1" thickBot="1">
      <c r="B11" s="112"/>
      <c r="C11" s="113"/>
      <c r="D11" s="114"/>
      <c r="E11" s="114"/>
      <c r="F11" s="114"/>
      <c r="G11" s="114"/>
      <c r="H11" s="114"/>
      <c r="I11" s="114"/>
      <c r="J11" s="115"/>
    </row>
    <row r="12" spans="2:10" ht="13.8" customHeight="1" thickTop="1">
      <c r="B12" s="253"/>
      <c r="C12" s="110"/>
      <c r="D12" s="108"/>
      <c r="E12" s="108"/>
      <c r="F12" s="108"/>
      <c r="G12" s="108"/>
      <c r="H12" s="108"/>
      <c r="I12" s="108"/>
      <c r="J12" s="109"/>
    </row>
    <row r="13" spans="2:10">
      <c r="B13" s="254" t="s">
        <v>61</v>
      </c>
      <c r="C13" s="247" t="s">
        <v>596</v>
      </c>
      <c r="D13" s="250"/>
      <c r="E13" s="250"/>
      <c r="F13" s="251"/>
      <c r="G13" s="250"/>
      <c r="H13" s="252"/>
      <c r="I13" s="252"/>
      <c r="J13" s="111"/>
    </row>
    <row r="14" spans="2:10">
      <c r="B14" s="255"/>
      <c r="C14" s="329" t="s">
        <v>674</v>
      </c>
      <c r="D14" s="250"/>
      <c r="E14" s="250"/>
      <c r="F14" s="251"/>
      <c r="G14" s="250"/>
      <c r="H14" s="252"/>
      <c r="I14" s="260">
        <f>STA!J134</f>
        <v>0</v>
      </c>
      <c r="J14" s="98"/>
    </row>
    <row r="15" spans="2:10">
      <c r="B15" s="255"/>
      <c r="C15" s="304" t="s">
        <v>597</v>
      </c>
      <c r="D15" s="250"/>
      <c r="E15" s="250"/>
      <c r="F15" s="251"/>
      <c r="G15" s="250"/>
      <c r="H15" s="252"/>
      <c r="I15" s="260">
        <f>STA!J149</f>
        <v>0</v>
      </c>
      <c r="J15" s="98"/>
    </row>
    <row r="16" spans="2:10">
      <c r="B16" s="255"/>
      <c r="C16" s="264" t="s">
        <v>602</v>
      </c>
      <c r="D16" s="265"/>
      <c r="E16" s="265"/>
      <c r="F16" s="266"/>
      <c r="G16" s="265"/>
      <c r="H16" s="267"/>
      <c r="I16" s="268">
        <f>SUM(I14:I15)</f>
        <v>0</v>
      </c>
      <c r="J16" s="98"/>
    </row>
    <row r="17" spans="2:10" ht="13.8" customHeight="1">
      <c r="B17" s="255"/>
      <c r="C17" s="249"/>
      <c r="D17" s="250"/>
      <c r="E17" s="250"/>
      <c r="F17" s="251"/>
      <c r="G17" s="250"/>
      <c r="H17" s="252"/>
      <c r="I17" s="260"/>
      <c r="J17" s="98"/>
    </row>
    <row r="18" spans="2:10">
      <c r="B18" s="255" t="s">
        <v>62</v>
      </c>
      <c r="C18" s="247" t="s">
        <v>600</v>
      </c>
      <c r="D18" s="250"/>
      <c r="E18" s="250"/>
      <c r="F18" s="251"/>
      <c r="G18" s="250"/>
      <c r="H18" s="252"/>
      <c r="I18" s="260"/>
      <c r="J18" s="98"/>
    </row>
    <row r="19" spans="2:10">
      <c r="B19" s="255"/>
      <c r="C19" s="304" t="s">
        <v>674</v>
      </c>
      <c r="D19" s="250"/>
      <c r="E19" s="250"/>
      <c r="F19" s="251"/>
      <c r="G19" s="250"/>
      <c r="H19" s="252"/>
      <c r="I19" s="260">
        <f>ACS!J150</f>
        <v>0</v>
      </c>
      <c r="J19" s="98"/>
    </row>
    <row r="20" spans="2:10">
      <c r="B20" s="255"/>
      <c r="C20" s="304" t="s">
        <v>598</v>
      </c>
      <c r="D20" s="250"/>
      <c r="E20" s="250"/>
      <c r="F20" s="251"/>
      <c r="G20" s="250"/>
      <c r="H20" s="252"/>
      <c r="I20" s="260">
        <f>ACS!J168</f>
        <v>0</v>
      </c>
      <c r="J20" s="98"/>
    </row>
    <row r="21" spans="2:10">
      <c r="B21" s="255"/>
      <c r="C21" s="264" t="s">
        <v>218</v>
      </c>
      <c r="D21" s="265"/>
      <c r="E21" s="265"/>
      <c r="F21" s="266"/>
      <c r="G21" s="265"/>
      <c r="H21" s="267"/>
      <c r="I21" s="268">
        <f>SUM(I19:I19)</f>
        <v>0</v>
      </c>
      <c r="J21" s="98"/>
    </row>
    <row r="22" spans="2:10" ht="13.8" customHeight="1">
      <c r="B22" s="255"/>
      <c r="J22" s="98"/>
    </row>
    <row r="23" spans="2:10">
      <c r="B23" s="255" t="s">
        <v>219</v>
      </c>
      <c r="C23" s="247" t="s">
        <v>222</v>
      </c>
      <c r="D23" s="250"/>
      <c r="E23" s="250"/>
      <c r="F23" s="251"/>
      <c r="G23" s="250"/>
      <c r="H23" s="252"/>
      <c r="I23" s="260"/>
      <c r="J23" s="98"/>
    </row>
    <row r="24" spans="2:10">
      <c r="B24" s="255"/>
      <c r="C24" s="304" t="s">
        <v>674</v>
      </c>
      <c r="D24" s="250"/>
      <c r="E24" s="250"/>
      <c r="F24" s="251"/>
      <c r="G24" s="250"/>
      <c r="H24" s="252"/>
      <c r="I24" s="260">
        <f>VSS!J112</f>
        <v>0</v>
      </c>
      <c r="J24" s="98"/>
    </row>
    <row r="25" spans="2:10">
      <c r="B25" s="255"/>
      <c r="C25" s="304" t="s">
        <v>597</v>
      </c>
      <c r="D25" s="250"/>
      <c r="E25" s="250"/>
      <c r="F25" s="251"/>
      <c r="G25" s="250"/>
      <c r="H25" s="252"/>
      <c r="I25" s="260">
        <f>VSS!J126</f>
        <v>0</v>
      </c>
      <c r="J25" s="98"/>
    </row>
    <row r="26" spans="2:10">
      <c r="B26" s="255"/>
      <c r="C26" s="304" t="s">
        <v>598</v>
      </c>
      <c r="D26" s="250"/>
      <c r="E26" s="250"/>
      <c r="F26" s="251"/>
      <c r="G26" s="250"/>
      <c r="H26" s="252"/>
      <c r="I26" s="260">
        <f>VSS!J140</f>
        <v>0</v>
      </c>
      <c r="J26" s="98"/>
    </row>
    <row r="27" spans="2:10">
      <c r="B27" s="255"/>
      <c r="C27" s="264" t="s">
        <v>223</v>
      </c>
      <c r="D27" s="265"/>
      <c r="E27" s="265"/>
      <c r="F27" s="266"/>
      <c r="G27" s="265"/>
      <c r="H27" s="267"/>
      <c r="I27" s="268">
        <f>SUM(I24:I25)</f>
        <v>0</v>
      </c>
      <c r="J27" s="98"/>
    </row>
    <row r="28" spans="2:10" ht="13.8" customHeight="1">
      <c r="B28" s="255"/>
      <c r="C28" s="249"/>
      <c r="D28" s="250"/>
      <c r="E28" s="250"/>
      <c r="F28" s="250"/>
      <c r="G28" s="250"/>
      <c r="H28" s="252"/>
      <c r="I28" s="260"/>
      <c r="J28" s="98"/>
    </row>
    <row r="29" spans="2:10">
      <c r="B29" s="255" t="s">
        <v>220</v>
      </c>
      <c r="C29" s="247" t="s">
        <v>601</v>
      </c>
      <c r="D29" s="250"/>
      <c r="E29" s="250"/>
      <c r="F29" s="251"/>
      <c r="G29" s="250"/>
      <c r="H29" s="252"/>
      <c r="I29" s="260"/>
      <c r="J29" s="98"/>
    </row>
    <row r="30" spans="2:10">
      <c r="B30" s="255"/>
      <c r="C30" s="304" t="s">
        <v>674</v>
      </c>
      <c r="D30" s="250"/>
      <c r="E30" s="250"/>
      <c r="F30" s="251"/>
      <c r="G30" s="250"/>
      <c r="H30" s="252"/>
      <c r="I30" s="260">
        <f>UKS!J141</f>
        <v>0</v>
      </c>
      <c r="J30" s="98"/>
    </row>
    <row r="31" spans="2:10">
      <c r="B31" s="255"/>
      <c r="C31" s="304" t="s">
        <v>597</v>
      </c>
      <c r="D31" s="250"/>
      <c r="E31" s="250"/>
      <c r="F31" s="251"/>
      <c r="G31" s="250"/>
      <c r="H31" s="252"/>
      <c r="I31" s="260">
        <f>UKS!J157</f>
        <v>0</v>
      </c>
      <c r="J31" s="98"/>
    </row>
    <row r="32" spans="2:10">
      <c r="B32" s="255"/>
      <c r="C32" s="304" t="s">
        <v>598</v>
      </c>
      <c r="D32" s="250"/>
      <c r="E32" s="250"/>
      <c r="F32" s="251"/>
      <c r="G32" s="250"/>
      <c r="H32" s="252"/>
      <c r="I32" s="260">
        <f>UKS!J171</f>
        <v>0</v>
      </c>
      <c r="J32" s="98"/>
    </row>
    <row r="33" spans="2:10">
      <c r="B33" s="255"/>
      <c r="C33" s="264" t="s">
        <v>224</v>
      </c>
      <c r="D33" s="265"/>
      <c r="E33" s="265"/>
      <c r="F33" s="266"/>
      <c r="G33" s="265"/>
      <c r="H33" s="267"/>
      <c r="I33" s="268">
        <f>SUM(I30:I31)</f>
        <v>0</v>
      </c>
      <c r="J33" s="98"/>
    </row>
    <row r="34" spans="2:10" ht="13.8" customHeight="1">
      <c r="B34" s="255"/>
      <c r="C34" s="249"/>
      <c r="D34" s="250"/>
      <c r="E34" s="250"/>
      <c r="F34" s="250"/>
      <c r="G34" s="250"/>
      <c r="H34" s="252"/>
      <c r="I34" s="260"/>
      <c r="J34" s="98"/>
    </row>
    <row r="35" spans="2:10">
      <c r="B35" s="255" t="s">
        <v>221</v>
      </c>
      <c r="C35" s="247" t="s">
        <v>225</v>
      </c>
      <c r="D35" s="250"/>
      <c r="E35" s="250"/>
      <c r="F35" s="251"/>
      <c r="G35" s="250"/>
      <c r="H35" s="252"/>
      <c r="I35" s="260"/>
      <c r="J35" s="98"/>
    </row>
    <row r="36" spans="2:10">
      <c r="B36" s="255"/>
      <c r="C36" s="304" t="s">
        <v>674</v>
      </c>
      <c r="D36" s="250"/>
      <c r="E36" s="250"/>
      <c r="F36" s="251"/>
      <c r="G36" s="250"/>
      <c r="H36" s="252"/>
      <c r="I36" s="260">
        <f>SP!J204</f>
        <v>0</v>
      </c>
      <c r="J36" s="98"/>
    </row>
    <row r="37" spans="2:10">
      <c r="B37" s="255"/>
      <c r="C37" s="304" t="s">
        <v>597</v>
      </c>
      <c r="D37" s="250"/>
      <c r="E37" s="250"/>
      <c r="F37" s="251"/>
      <c r="G37" s="250"/>
      <c r="H37" s="252"/>
      <c r="I37" s="260">
        <f>SP!J231</f>
        <v>0</v>
      </c>
      <c r="J37" s="98"/>
    </row>
    <row r="38" spans="2:10">
      <c r="B38" s="255"/>
      <c r="C38" s="264" t="s">
        <v>226</v>
      </c>
      <c r="D38" s="265"/>
      <c r="E38" s="265"/>
      <c r="F38" s="266"/>
      <c r="G38" s="265"/>
      <c r="H38" s="267"/>
      <c r="I38" s="268">
        <f>SUM(I36:I37)</f>
        <v>0</v>
      </c>
      <c r="J38" s="98"/>
    </row>
    <row r="39" spans="2:10" ht="13.8" customHeight="1">
      <c r="B39" s="254"/>
      <c r="C39" s="249"/>
      <c r="D39" s="258"/>
      <c r="E39" s="259"/>
      <c r="F39" s="259"/>
      <c r="G39" s="259"/>
      <c r="H39" s="257"/>
      <c r="I39" s="261"/>
      <c r="J39" s="98"/>
    </row>
    <row r="40" spans="2:10">
      <c r="B40" s="254" t="s">
        <v>227</v>
      </c>
      <c r="C40" s="247" t="s">
        <v>228</v>
      </c>
      <c r="D40" s="250"/>
      <c r="E40" s="250"/>
      <c r="F40" s="251"/>
      <c r="G40" s="250"/>
      <c r="H40" s="252"/>
      <c r="I40" s="260"/>
      <c r="J40" s="98"/>
    </row>
    <row r="41" spans="2:10">
      <c r="B41" s="254"/>
      <c r="C41" s="304" t="s">
        <v>674</v>
      </c>
      <c r="D41" s="250"/>
      <c r="E41" s="250"/>
      <c r="F41" s="251"/>
      <c r="G41" s="250"/>
      <c r="H41" s="252"/>
      <c r="I41" s="260">
        <f>SDS!J96</f>
        <v>0</v>
      </c>
      <c r="J41" s="98"/>
    </row>
    <row r="42" spans="2:10">
      <c r="B42" s="254"/>
      <c r="C42" s="264" t="s">
        <v>229</v>
      </c>
      <c r="D42" s="265"/>
      <c r="E42" s="265"/>
      <c r="F42" s="266"/>
      <c r="G42" s="265"/>
      <c r="H42" s="267"/>
      <c r="I42" s="268">
        <f>SUM(I41:I41)</f>
        <v>0</v>
      </c>
      <c r="J42" s="98"/>
    </row>
    <row r="43" spans="2:10" ht="13.8" customHeight="1">
      <c r="B43" s="255"/>
      <c r="C43" s="281"/>
      <c r="D43" s="282"/>
      <c r="E43" s="282"/>
      <c r="F43" s="283"/>
      <c r="G43" s="282"/>
      <c r="H43" s="284"/>
      <c r="I43" s="285"/>
      <c r="J43" s="98"/>
    </row>
    <row r="44" spans="2:10">
      <c r="B44" s="254"/>
      <c r="C44" s="272" t="s">
        <v>603</v>
      </c>
      <c r="D44" s="273"/>
      <c r="E44" s="273"/>
      <c r="F44" s="273"/>
      <c r="G44" s="273"/>
      <c r="H44" s="274"/>
      <c r="I44" s="262">
        <f>I14+I19+I24+I30+I36+I41</f>
        <v>0</v>
      </c>
      <c r="J44" s="98"/>
    </row>
    <row r="45" spans="2:10">
      <c r="B45" s="256"/>
      <c r="C45" s="272" t="s">
        <v>604</v>
      </c>
      <c r="D45" s="209"/>
      <c r="E45" s="209"/>
      <c r="F45" s="209"/>
      <c r="G45" s="209"/>
      <c r="H45" s="210"/>
      <c r="I45" s="275">
        <f>I15+I25+I31+I37</f>
        <v>0</v>
      </c>
      <c r="J45" s="98"/>
    </row>
    <row r="46" spans="2:10">
      <c r="B46" s="256"/>
      <c r="C46" s="272" t="s">
        <v>605</v>
      </c>
      <c r="D46" s="209"/>
      <c r="E46" s="209"/>
      <c r="F46" s="209"/>
      <c r="G46" s="209"/>
      <c r="H46" s="210"/>
      <c r="I46" s="275">
        <f>I20+I26+I32</f>
        <v>0</v>
      </c>
      <c r="J46" s="102"/>
    </row>
    <row r="47" spans="2:10" ht="13.8" customHeight="1">
      <c r="B47" s="254"/>
      <c r="C47" s="100"/>
      <c r="D47" s="100"/>
      <c r="E47" s="100"/>
      <c r="F47" s="100"/>
      <c r="G47" s="100"/>
      <c r="H47" s="127"/>
      <c r="I47" s="263"/>
      <c r="J47" s="102"/>
    </row>
    <row r="48" spans="2:10">
      <c r="B48" s="255"/>
      <c r="C48" s="276" t="s">
        <v>599</v>
      </c>
      <c r="D48" s="277"/>
      <c r="E48" s="277"/>
      <c r="F48" s="277"/>
      <c r="G48" s="277"/>
      <c r="H48" s="278"/>
      <c r="I48" s="279">
        <f>I16+I21+I27+I33+I38+I42</f>
        <v>0</v>
      </c>
      <c r="J48" s="98"/>
    </row>
    <row r="49" spans="2:10" ht="9" customHeight="1" thickBot="1">
      <c r="B49" s="344"/>
      <c r="C49" s="345"/>
      <c r="D49" s="241"/>
      <c r="E49" s="241"/>
      <c r="F49" s="241"/>
      <c r="G49" s="241"/>
      <c r="H49" s="242"/>
      <c r="I49" s="243"/>
      <c r="J49" s="244"/>
    </row>
    <row r="50" spans="2:10">
      <c r="B50" s="94"/>
      <c r="C50" s="94"/>
      <c r="D50" s="94"/>
      <c r="E50" s="94"/>
      <c r="F50" s="94"/>
      <c r="G50" s="94"/>
      <c r="H50" s="94"/>
      <c r="I50" s="94"/>
      <c r="J50" s="94"/>
    </row>
    <row r="51" spans="2:10">
      <c r="B51" s="136" t="s">
        <v>14</v>
      </c>
    </row>
    <row r="52" spans="2:10" ht="348.6" customHeight="1">
      <c r="C52" s="335" t="s">
        <v>770</v>
      </c>
      <c r="D52" s="336"/>
      <c r="E52" s="336"/>
      <c r="F52" s="336"/>
      <c r="G52" s="336"/>
      <c r="H52" s="336"/>
      <c r="I52" s="336"/>
      <c r="J52" s="336"/>
    </row>
  </sheetData>
  <sheetProtection algorithmName="SHA-512" hashValue="bxNpYwf6ZRvGWv04ZU8nIHtpvoYY0OBm9OI30e8dACVQntnwW5TjKmIalt/qEZEHoWp7dhZF2mwHxShoFRIYzA==" saltValue="9FvfbW4iaUISSbmMrbBT5g==" spinCount="100000" sheet="1" selectLockedCells="1"/>
  <mergeCells count="6">
    <mergeCell ref="C52:J52"/>
    <mergeCell ref="H4:H5"/>
    <mergeCell ref="I4:J5"/>
    <mergeCell ref="I9:J9"/>
    <mergeCell ref="I10:J10"/>
    <mergeCell ref="B49:C49"/>
  </mergeCells>
  <printOptions horizontalCentered="1"/>
  <pageMargins left="0.51181102362204722" right="0.51181102362204722" top="0.78740157480314965" bottom="0.82677165354330717" header="0.39370078740157483" footer="0.31496062992125984"/>
  <pageSetup paperSize="9" scale="74" firstPageNumber="2" fitToHeight="4" orientation="landscape" r:id="rId1"/>
  <headerFooter>
    <oddHeader xml:space="preserve">&amp;R&amp;"-,Obyčejné"&amp;16&amp;P/&amp;N  &amp;"Arial CE,Obyčejné"&amp;10 </oddHeader>
  </headerFooter>
  <rowBreaks count="1" manualBreakCount="1">
    <brk id="49" min="1" max="8"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List1">
    <tabColor rgb="FF00B050"/>
  </sheetPr>
  <dimension ref="A2:K150"/>
  <sheetViews>
    <sheetView view="pageBreakPreview" topLeftCell="A22" zoomScale="130" zoomScaleNormal="100" zoomScaleSheetLayoutView="130" zoomScalePageLayoutView="55" workbookViewId="0">
      <selection activeCell="F43" sqref="F43"/>
    </sheetView>
  </sheetViews>
  <sheetFormatPr defaultColWidth="9.109375" defaultRowHeight="14.4"/>
  <cols>
    <col min="1" max="1" width="11.109375" style="118" customWidth="1"/>
    <col min="2" max="2" width="7.6640625" style="1" customWidth="1"/>
    <col min="3" max="3" width="72.88671875" style="1" customWidth="1"/>
    <col min="4" max="4" width="8.77734375" style="1" customWidth="1"/>
    <col min="5" max="5" width="8" style="1" customWidth="1"/>
    <col min="6" max="7" width="14" style="1" customWidth="1"/>
    <col min="8" max="9" width="16.6640625" style="1" customWidth="1"/>
    <col min="10" max="10" width="17.21875" style="1" customWidth="1"/>
    <col min="11" max="11" width="11.109375" style="1" customWidth="1"/>
    <col min="12" max="16384" width="9.109375" style="1"/>
  </cols>
  <sheetData>
    <row r="2" spans="2:10" ht="15" thickBot="1"/>
    <row r="3" spans="2:10" ht="18" customHeight="1">
      <c r="B3" s="104"/>
      <c r="C3" s="105"/>
      <c r="D3" s="105"/>
      <c r="E3" s="105"/>
      <c r="F3" s="105"/>
      <c r="G3" s="105"/>
      <c r="H3" s="105"/>
      <c r="I3" s="105"/>
      <c r="J3" s="106"/>
    </row>
    <row r="4" spans="2:10" ht="18" customHeight="1">
      <c r="B4" s="107"/>
      <c r="C4" s="301" t="s">
        <v>592</v>
      </c>
      <c r="D4" s="108"/>
      <c r="E4" s="108"/>
      <c r="F4" s="108"/>
      <c r="G4" s="108"/>
      <c r="H4" s="337"/>
      <c r="I4" s="338"/>
      <c r="J4" s="339"/>
    </row>
    <row r="5" spans="2:10" ht="18" customHeight="1">
      <c r="B5" s="107"/>
      <c r="C5" s="226"/>
      <c r="D5" s="108"/>
      <c r="E5" s="108"/>
      <c r="F5" s="108"/>
      <c r="G5" s="108"/>
      <c r="H5" s="337"/>
      <c r="I5" s="340"/>
      <c r="J5" s="339"/>
    </row>
    <row r="6" spans="2:10" ht="18" customHeight="1">
      <c r="B6" s="107"/>
      <c r="C6" s="226"/>
      <c r="D6" s="108"/>
      <c r="E6" s="108"/>
      <c r="F6" s="108"/>
      <c r="G6" s="108"/>
      <c r="H6" s="136"/>
      <c r="I6" s="108"/>
      <c r="J6" s="109"/>
    </row>
    <row r="7" spans="2:10" ht="18" customHeight="1">
      <c r="B7" s="107"/>
      <c r="C7" s="280" t="s">
        <v>593</v>
      </c>
      <c r="D7" s="108"/>
      <c r="E7" s="108"/>
      <c r="F7" s="108"/>
      <c r="G7" s="108"/>
      <c r="H7" s="108" t="s">
        <v>15</v>
      </c>
      <c r="I7" s="302" t="s">
        <v>594</v>
      </c>
      <c r="J7" s="298"/>
    </row>
    <row r="8" spans="2:10" ht="18" customHeight="1">
      <c r="B8" s="107"/>
      <c r="C8" s="123" t="s">
        <v>57</v>
      </c>
      <c r="D8" s="227"/>
      <c r="E8" s="227"/>
      <c r="F8" s="227"/>
      <c r="G8" s="227"/>
      <c r="H8" s="108" t="s">
        <v>16</v>
      </c>
      <c r="I8" s="303" t="s">
        <v>595</v>
      </c>
      <c r="J8" s="117"/>
    </row>
    <row r="9" spans="2:10" ht="18" customHeight="1">
      <c r="B9" s="107"/>
      <c r="C9" s="228"/>
      <c r="D9" s="108"/>
      <c r="E9" s="108"/>
      <c r="F9" s="108"/>
      <c r="G9" s="108"/>
      <c r="H9" s="108" t="s">
        <v>17</v>
      </c>
      <c r="I9" s="341">
        <v>0</v>
      </c>
      <c r="J9" s="342"/>
    </row>
    <row r="10" spans="2:10" ht="18" customHeight="1">
      <c r="B10" s="107"/>
      <c r="C10" s="110" t="s">
        <v>58</v>
      </c>
      <c r="D10" s="108"/>
      <c r="E10" s="108"/>
      <c r="F10" s="108"/>
      <c r="G10" s="108"/>
      <c r="H10" s="108"/>
      <c r="I10" s="343"/>
      <c r="J10" s="342"/>
    </row>
    <row r="11" spans="2:10" ht="18" customHeight="1" thickBot="1">
      <c r="B11" s="112"/>
      <c r="C11" s="113"/>
      <c r="D11" s="114"/>
      <c r="E11" s="114"/>
      <c r="F11" s="114"/>
      <c r="G11" s="114"/>
      <c r="H11" s="114"/>
      <c r="I11" s="114"/>
      <c r="J11" s="115"/>
    </row>
    <row r="12" spans="2:10" ht="14.25" customHeight="1" thickTop="1">
      <c r="B12" s="107"/>
      <c r="C12" s="110"/>
      <c r="D12" s="108"/>
      <c r="E12" s="108"/>
      <c r="F12" s="108"/>
      <c r="G12" s="108"/>
      <c r="H12" s="108"/>
      <c r="I12" s="108"/>
      <c r="J12" s="109"/>
    </row>
    <row r="13" spans="2:10">
      <c r="B13" s="99"/>
      <c r="C13" s="100"/>
      <c r="D13" s="100"/>
      <c r="E13" s="100"/>
      <c r="F13" s="100"/>
      <c r="G13" s="100"/>
      <c r="H13" s="100"/>
      <c r="I13" s="100"/>
      <c r="J13" s="111"/>
    </row>
    <row r="14" spans="2:10">
      <c r="B14" s="255" t="s">
        <v>61</v>
      </c>
      <c r="C14" s="247" t="s">
        <v>596</v>
      </c>
      <c r="D14" s="96"/>
      <c r="E14" s="96"/>
      <c r="F14" s="116"/>
      <c r="G14" s="96"/>
      <c r="H14" s="119"/>
      <c r="I14" s="97"/>
      <c r="J14" s="98"/>
    </row>
    <row r="15" spans="2:10">
      <c r="B15" s="95"/>
      <c r="C15" s="304" t="s">
        <v>608</v>
      </c>
      <c r="D15" s="96"/>
      <c r="E15" s="96"/>
      <c r="F15" s="116"/>
      <c r="G15" s="96"/>
      <c r="H15" s="119"/>
      <c r="I15" s="245">
        <f>J134</f>
        <v>0</v>
      </c>
      <c r="J15" s="98"/>
    </row>
    <row r="16" spans="2:10">
      <c r="B16" s="95"/>
      <c r="C16" s="305" t="s">
        <v>606</v>
      </c>
      <c r="D16" s="96"/>
      <c r="E16" s="96"/>
      <c r="F16" s="116"/>
      <c r="G16" s="96"/>
      <c r="H16" s="119"/>
      <c r="I16" s="246">
        <f>J149</f>
        <v>0</v>
      </c>
      <c r="J16" s="98"/>
    </row>
    <row r="17" spans="2:10">
      <c r="B17" s="95"/>
      <c r="C17" s="247" t="s">
        <v>60</v>
      </c>
      <c r="D17" s="96"/>
      <c r="E17" s="96"/>
      <c r="F17" s="116"/>
      <c r="G17" s="96"/>
      <c r="H17" s="119"/>
      <c r="I17" s="97">
        <f>SUM(I15:I16)</f>
        <v>0</v>
      </c>
      <c r="J17" s="98"/>
    </row>
    <row r="18" spans="2:10">
      <c r="B18" s="95"/>
      <c r="C18" s="206"/>
      <c r="D18" s="96"/>
      <c r="E18" s="96"/>
      <c r="F18" s="116"/>
      <c r="G18" s="96"/>
      <c r="H18" s="119"/>
      <c r="I18" s="97"/>
      <c r="J18" s="98"/>
    </row>
    <row r="19" spans="2:10">
      <c r="B19" s="95"/>
      <c r="C19" s="206"/>
      <c r="D19" s="96"/>
      <c r="E19" s="96"/>
      <c r="F19" s="116"/>
      <c r="G19" s="96"/>
      <c r="H19" s="119"/>
      <c r="I19" s="97"/>
      <c r="J19" s="98"/>
    </row>
    <row r="20" spans="2:10">
      <c r="B20" s="95"/>
      <c r="C20" s="206"/>
      <c r="D20" s="96"/>
      <c r="E20" s="96"/>
      <c r="F20" s="116"/>
      <c r="G20" s="96"/>
      <c r="H20" s="119"/>
      <c r="I20" s="97"/>
      <c r="J20" s="98"/>
    </row>
    <row r="21" spans="2:10">
      <c r="B21" s="95"/>
      <c r="C21" s="121"/>
      <c r="D21" s="96"/>
      <c r="E21" s="96"/>
      <c r="F21" s="116"/>
      <c r="G21" s="96"/>
      <c r="H21" s="119"/>
      <c r="I21" s="97"/>
      <c r="J21" s="98"/>
    </row>
    <row r="22" spans="2:10">
      <c r="B22" s="95"/>
      <c r="C22" s="206"/>
      <c r="D22" s="96"/>
      <c r="E22" s="96"/>
      <c r="F22" s="96"/>
      <c r="G22" s="96"/>
      <c r="H22" s="119"/>
      <c r="I22" s="97"/>
      <c r="J22" s="98"/>
    </row>
    <row r="23" spans="2:10" ht="29.25" customHeight="1">
      <c r="B23" s="95"/>
      <c r="C23" s="121"/>
      <c r="D23" s="96"/>
      <c r="E23" s="96"/>
      <c r="F23" s="96"/>
      <c r="G23" s="96"/>
      <c r="H23" s="119"/>
      <c r="I23" s="97"/>
      <c r="J23" s="98"/>
    </row>
    <row r="24" spans="2:10">
      <c r="B24" s="95"/>
      <c r="C24" s="206"/>
      <c r="D24" s="96"/>
      <c r="E24" s="96"/>
      <c r="F24" s="96"/>
      <c r="G24" s="96"/>
      <c r="H24" s="119"/>
      <c r="I24" s="97"/>
      <c r="J24" s="98"/>
    </row>
    <row r="25" spans="2:10">
      <c r="B25" s="95"/>
      <c r="C25" s="121"/>
      <c r="D25" s="96"/>
      <c r="E25" s="96"/>
      <c r="F25" s="96"/>
      <c r="G25" s="96"/>
      <c r="H25" s="119"/>
      <c r="I25" s="97"/>
      <c r="J25" s="98"/>
    </row>
    <row r="26" spans="2:10">
      <c r="B26" s="99"/>
      <c r="C26" s="121"/>
      <c r="D26" s="96"/>
      <c r="E26" s="96"/>
      <c r="F26" s="96"/>
      <c r="G26" s="96"/>
      <c r="H26" s="119"/>
      <c r="I26" s="101"/>
      <c r="J26" s="102"/>
    </row>
    <row r="27" spans="2:10">
      <c r="B27" s="99"/>
      <c r="C27" s="208"/>
      <c r="D27" s="209"/>
      <c r="E27" s="209"/>
      <c r="F27" s="209"/>
      <c r="G27" s="209"/>
      <c r="H27" s="210"/>
      <c r="J27" s="102"/>
    </row>
    <row r="28" spans="2:10">
      <c r="B28" s="99"/>
      <c r="C28" s="206"/>
      <c r="D28" s="207"/>
      <c r="E28" s="100"/>
      <c r="F28" s="100"/>
      <c r="G28" s="100"/>
      <c r="H28" s="101"/>
      <c r="I28" s="101"/>
      <c r="J28" s="102"/>
    </row>
    <row r="29" spans="2:10">
      <c r="B29" s="99"/>
      <c r="C29" s="100"/>
      <c r="D29" s="100"/>
      <c r="E29" s="100"/>
      <c r="F29" s="100"/>
      <c r="G29" s="100"/>
      <c r="H29" s="120"/>
      <c r="I29" s="210"/>
      <c r="J29" s="102"/>
    </row>
    <row r="30" spans="2:10">
      <c r="B30" s="124"/>
      <c r="C30" s="103"/>
      <c r="D30" s="103"/>
      <c r="E30" s="103"/>
      <c r="F30" s="103"/>
      <c r="G30" s="103"/>
      <c r="H30" s="125"/>
      <c r="I30" s="126"/>
      <c r="J30" s="102"/>
    </row>
    <row r="31" spans="2:10">
      <c r="B31" s="99"/>
      <c r="C31" s="100"/>
      <c r="D31" s="100"/>
      <c r="E31" s="100"/>
      <c r="F31" s="100"/>
      <c r="G31" s="100"/>
      <c r="H31" s="127"/>
      <c r="I31" s="128"/>
      <c r="J31" s="102"/>
    </row>
    <row r="32" spans="2:10">
      <c r="B32" s="95"/>
      <c r="C32" s="240"/>
      <c r="D32" s="96"/>
      <c r="E32" s="96"/>
      <c r="F32" s="96"/>
      <c r="G32" s="96"/>
      <c r="H32" s="97"/>
      <c r="I32" s="130"/>
      <c r="J32" s="98"/>
    </row>
    <row r="33" spans="1:11" ht="15" thickBot="1">
      <c r="B33" s="344"/>
      <c r="C33" s="345"/>
      <c r="D33" s="241"/>
      <c r="E33" s="241"/>
      <c r="F33" s="241"/>
      <c r="G33" s="241"/>
      <c r="H33" s="242"/>
      <c r="I33" s="243"/>
      <c r="J33" s="244"/>
    </row>
    <row r="34" spans="1:11">
      <c r="B34" s="94"/>
      <c r="C34" s="94"/>
      <c r="D34" s="94"/>
      <c r="E34" s="94"/>
      <c r="F34" s="94"/>
      <c r="G34" s="94"/>
      <c r="H34" s="94"/>
      <c r="I34" s="94"/>
      <c r="J34" s="94"/>
    </row>
    <row r="35" spans="1:11">
      <c r="B35" s="1" t="s">
        <v>14</v>
      </c>
    </row>
    <row r="36" spans="1:11" ht="348.6" customHeight="1">
      <c r="C36" s="335" t="s">
        <v>770</v>
      </c>
      <c r="D36" s="348"/>
      <c r="E36" s="348"/>
      <c r="F36" s="348"/>
      <c r="G36" s="348"/>
      <c r="H36" s="348"/>
      <c r="I36" s="348"/>
      <c r="J36" s="348"/>
    </row>
    <row r="37" spans="1:11" ht="15" thickBot="1"/>
    <row r="38" spans="1:11">
      <c r="B38" s="2"/>
      <c r="C38" s="3" t="s">
        <v>3</v>
      </c>
      <c r="D38" s="346" t="s">
        <v>4</v>
      </c>
      <c r="E38" s="347"/>
      <c r="F38" s="4" t="s">
        <v>5</v>
      </c>
      <c r="G38" s="5" t="s">
        <v>5</v>
      </c>
      <c r="H38" s="6" t="s">
        <v>6</v>
      </c>
      <c r="I38" s="7" t="s">
        <v>6</v>
      </c>
      <c r="J38" s="8" t="s">
        <v>5</v>
      </c>
    </row>
    <row r="39" spans="1:11" ht="15" thickBot="1">
      <c r="B39" s="9"/>
      <c r="C39" s="10" t="s">
        <v>7</v>
      </c>
      <c r="D39" s="11" t="s">
        <v>8</v>
      </c>
      <c r="E39" s="12" t="s">
        <v>9</v>
      </c>
      <c r="F39" s="13" t="s">
        <v>10</v>
      </c>
      <c r="G39" s="11" t="s">
        <v>11</v>
      </c>
      <c r="H39" s="14" t="s">
        <v>12</v>
      </c>
      <c r="I39" s="15" t="s">
        <v>13</v>
      </c>
      <c r="J39" s="16" t="s">
        <v>6</v>
      </c>
    </row>
    <row r="40" spans="1:11" ht="15.6" thickTop="1" thickBot="1">
      <c r="B40" s="27" t="s">
        <v>596</v>
      </c>
      <c r="C40" s="28"/>
      <c r="D40" s="29"/>
      <c r="E40" s="29"/>
      <c r="F40" s="30"/>
      <c r="G40" s="31"/>
      <c r="H40" s="29"/>
      <c r="I40" s="29"/>
      <c r="J40" s="32"/>
      <c r="K40" s="204"/>
    </row>
    <row r="41" spans="1:11" s="136" customFormat="1" ht="15" thickBot="1">
      <c r="A41" s="144"/>
      <c r="B41" s="234"/>
      <c r="C41" s="239" t="s">
        <v>674</v>
      </c>
      <c r="D41" s="235"/>
      <c r="E41" s="235"/>
      <c r="F41" s="236"/>
      <c r="G41" s="237"/>
      <c r="H41" s="235"/>
      <c r="I41" s="235"/>
      <c r="J41" s="238"/>
      <c r="K41" s="204"/>
    </row>
    <row r="42" spans="1:11">
      <c r="B42" s="191" t="s">
        <v>84</v>
      </c>
      <c r="C42" s="43" t="s">
        <v>41</v>
      </c>
      <c r="D42" s="33"/>
      <c r="E42" s="34"/>
      <c r="F42" s="35"/>
      <c r="G42" s="36"/>
      <c r="H42" s="37"/>
      <c r="I42" s="38"/>
      <c r="J42" s="39"/>
      <c r="K42" s="204"/>
    </row>
    <row r="43" spans="1:11" s="132" customFormat="1" ht="43.2">
      <c r="A43" s="133"/>
      <c r="B43" s="269" t="s">
        <v>63</v>
      </c>
      <c r="C43" s="211" t="s">
        <v>700</v>
      </c>
      <c r="D43" s="229">
        <v>1</v>
      </c>
      <c r="E43" s="289" t="s">
        <v>1</v>
      </c>
      <c r="F43" s="352"/>
      <c r="G43" s="353"/>
      <c r="H43" s="152">
        <f t="shared" ref="H43" si="0">D43*F43</f>
        <v>0</v>
      </c>
      <c r="I43" s="153">
        <f t="shared" ref="I43" si="1">D43*G43</f>
        <v>0</v>
      </c>
      <c r="J43" s="154">
        <f t="shared" ref="J43" si="2">H43+I43</f>
        <v>0</v>
      </c>
      <c r="K43" s="205"/>
    </row>
    <row r="44" spans="1:11" s="136" customFormat="1" ht="43.2">
      <c r="A44" s="144"/>
      <c r="B44" s="269" t="s">
        <v>64</v>
      </c>
      <c r="C44" s="211" t="s">
        <v>697</v>
      </c>
      <c r="D44" s="229">
        <v>1</v>
      </c>
      <c r="E44" s="289" t="s">
        <v>1</v>
      </c>
      <c r="F44" s="352"/>
      <c r="G44" s="353"/>
      <c r="H44" s="152">
        <f t="shared" ref="H44:H67" si="3">D44*F44</f>
        <v>0</v>
      </c>
      <c r="I44" s="153">
        <f t="shared" ref="I44:I67" si="4">D44*G44</f>
        <v>0</v>
      </c>
      <c r="J44" s="154">
        <f t="shared" ref="J44:J67" si="5">H44+I44</f>
        <v>0</v>
      </c>
      <c r="K44" s="204"/>
    </row>
    <row r="45" spans="1:11" s="136" customFormat="1">
      <c r="A45" s="144"/>
      <c r="B45" s="269" t="s">
        <v>65</v>
      </c>
      <c r="C45" s="211" t="s">
        <v>554</v>
      </c>
      <c r="D45" s="156">
        <v>5</v>
      </c>
      <c r="E45" s="288" t="s">
        <v>1</v>
      </c>
      <c r="F45" s="352"/>
      <c r="G45" s="353"/>
      <c r="H45" s="152">
        <f t="shared" si="3"/>
        <v>0</v>
      </c>
      <c r="I45" s="153">
        <f t="shared" si="4"/>
        <v>0</v>
      </c>
      <c r="J45" s="154">
        <f t="shared" si="5"/>
        <v>0</v>
      </c>
      <c r="K45" s="204"/>
    </row>
    <row r="46" spans="1:11" s="136" customFormat="1">
      <c r="A46" s="144"/>
      <c r="B46" s="269" t="s">
        <v>66</v>
      </c>
      <c r="C46" s="232" t="s">
        <v>706</v>
      </c>
      <c r="D46" s="229">
        <v>1</v>
      </c>
      <c r="E46" s="316" t="s">
        <v>1</v>
      </c>
      <c r="F46" s="352"/>
      <c r="G46" s="353"/>
      <c r="H46" s="152">
        <f t="shared" si="3"/>
        <v>0</v>
      </c>
      <c r="I46" s="153">
        <f t="shared" si="4"/>
        <v>0</v>
      </c>
      <c r="J46" s="154">
        <f t="shared" si="5"/>
        <v>0</v>
      </c>
      <c r="K46" s="204"/>
    </row>
    <row r="47" spans="1:11" s="136" customFormat="1">
      <c r="A47" s="144"/>
      <c r="B47" s="269" t="s">
        <v>67</v>
      </c>
      <c r="C47" s="232" t="s">
        <v>711</v>
      </c>
      <c r="D47" s="229">
        <v>1</v>
      </c>
      <c r="E47" s="316" t="s">
        <v>1</v>
      </c>
      <c r="F47" s="352"/>
      <c r="G47" s="353"/>
      <c r="H47" s="152">
        <f t="shared" si="3"/>
        <v>0</v>
      </c>
      <c r="I47" s="153">
        <f t="shared" si="4"/>
        <v>0</v>
      </c>
      <c r="J47" s="154">
        <f t="shared" si="5"/>
        <v>0</v>
      </c>
      <c r="K47" s="204"/>
    </row>
    <row r="48" spans="1:11" s="136" customFormat="1">
      <c r="A48" s="144"/>
      <c r="B48" s="269" t="s">
        <v>68</v>
      </c>
      <c r="C48" s="193" t="s">
        <v>699</v>
      </c>
      <c r="D48" s="229">
        <v>6</v>
      </c>
      <c r="E48" s="289" t="s">
        <v>1</v>
      </c>
      <c r="F48" s="352"/>
      <c r="G48" s="353"/>
      <c r="H48" s="152">
        <f t="shared" si="3"/>
        <v>0</v>
      </c>
      <c r="I48" s="153">
        <f t="shared" si="4"/>
        <v>0</v>
      </c>
      <c r="J48" s="154">
        <f t="shared" si="5"/>
        <v>0</v>
      </c>
      <c r="K48" s="204"/>
    </row>
    <row r="49" spans="1:11" s="136" customFormat="1">
      <c r="A49" s="144"/>
      <c r="B49" s="269" t="s">
        <v>69</v>
      </c>
      <c r="C49" s="318" t="s">
        <v>740</v>
      </c>
      <c r="D49" s="319">
        <v>5</v>
      </c>
      <c r="E49" s="320" t="s">
        <v>1</v>
      </c>
      <c r="F49" s="354"/>
      <c r="G49" s="355"/>
      <c r="H49" s="312">
        <f t="shared" si="3"/>
        <v>0</v>
      </c>
      <c r="I49" s="321">
        <f t="shared" si="4"/>
        <v>0</v>
      </c>
      <c r="J49" s="322">
        <f t="shared" si="5"/>
        <v>0</v>
      </c>
      <c r="K49" s="204"/>
    </row>
    <row r="50" spans="1:11" s="136" customFormat="1" ht="28.8">
      <c r="A50" s="144"/>
      <c r="B50" s="269" t="s">
        <v>716</v>
      </c>
      <c r="C50" s="323" t="s">
        <v>739</v>
      </c>
      <c r="D50" s="319">
        <v>2</v>
      </c>
      <c r="E50" s="320" t="s">
        <v>1</v>
      </c>
      <c r="F50" s="354"/>
      <c r="G50" s="355"/>
      <c r="H50" s="312">
        <f t="shared" si="3"/>
        <v>0</v>
      </c>
      <c r="I50" s="321">
        <f t="shared" si="4"/>
        <v>0</v>
      </c>
      <c r="J50" s="322">
        <f t="shared" si="5"/>
        <v>0</v>
      </c>
      <c r="K50" s="204"/>
    </row>
    <row r="51" spans="1:11" s="136" customFormat="1">
      <c r="A51" s="144"/>
      <c r="B51" s="269" t="s">
        <v>717</v>
      </c>
      <c r="C51" s="318" t="s">
        <v>724</v>
      </c>
      <c r="D51" s="319">
        <v>80</v>
      </c>
      <c r="E51" s="320" t="s">
        <v>1</v>
      </c>
      <c r="F51" s="354"/>
      <c r="G51" s="356"/>
      <c r="H51" s="312">
        <f t="shared" si="3"/>
        <v>0</v>
      </c>
      <c r="I51" s="321">
        <f t="shared" si="4"/>
        <v>0</v>
      </c>
      <c r="J51" s="322">
        <f t="shared" si="5"/>
        <v>0</v>
      </c>
      <c r="K51" s="204"/>
    </row>
    <row r="52" spans="1:11" s="136" customFormat="1">
      <c r="A52" s="144"/>
      <c r="B52" s="269" t="s">
        <v>70</v>
      </c>
      <c r="C52" s="318" t="s">
        <v>725</v>
      </c>
      <c r="D52" s="319">
        <v>80</v>
      </c>
      <c r="E52" s="320" t="s">
        <v>1</v>
      </c>
      <c r="F52" s="354"/>
      <c r="G52" s="356"/>
      <c r="H52" s="312">
        <f t="shared" si="3"/>
        <v>0</v>
      </c>
      <c r="I52" s="321">
        <f t="shared" si="4"/>
        <v>0</v>
      </c>
      <c r="J52" s="322">
        <f t="shared" si="5"/>
        <v>0</v>
      </c>
      <c r="K52" s="204"/>
    </row>
    <row r="53" spans="1:11" s="136" customFormat="1">
      <c r="A53" s="144"/>
      <c r="B53" s="269" t="s">
        <v>71</v>
      </c>
      <c r="C53" s="318" t="s">
        <v>726</v>
      </c>
      <c r="D53" s="319">
        <v>7</v>
      </c>
      <c r="E53" s="320" t="s">
        <v>1</v>
      </c>
      <c r="F53" s="357"/>
      <c r="G53" s="355"/>
      <c r="H53" s="312">
        <f t="shared" si="3"/>
        <v>0</v>
      </c>
      <c r="I53" s="321">
        <f t="shared" si="4"/>
        <v>0</v>
      </c>
      <c r="J53" s="322">
        <f t="shared" si="5"/>
        <v>0</v>
      </c>
      <c r="K53" s="204"/>
    </row>
    <row r="54" spans="1:11" s="136" customFormat="1">
      <c r="A54" s="144"/>
      <c r="B54" s="269" t="s">
        <v>72</v>
      </c>
      <c r="C54" s="232" t="s">
        <v>705</v>
      </c>
      <c r="D54" s="229">
        <v>1</v>
      </c>
      <c r="E54" s="316" t="s">
        <v>1</v>
      </c>
      <c r="F54" s="352"/>
      <c r="G54" s="353"/>
      <c r="H54" s="152">
        <f t="shared" si="3"/>
        <v>0</v>
      </c>
      <c r="I54" s="153">
        <f t="shared" si="4"/>
        <v>0</v>
      </c>
      <c r="J54" s="154">
        <f t="shared" si="5"/>
        <v>0</v>
      </c>
      <c r="K54" s="204"/>
    </row>
    <row r="55" spans="1:11" s="136" customFormat="1">
      <c r="A55" s="144"/>
      <c r="B55" s="269" t="s">
        <v>73</v>
      </c>
      <c r="C55" s="232" t="s">
        <v>710</v>
      </c>
      <c r="D55" s="229">
        <v>1</v>
      </c>
      <c r="E55" s="316" t="s">
        <v>1</v>
      </c>
      <c r="F55" s="352"/>
      <c r="G55" s="353"/>
      <c r="H55" s="152">
        <f t="shared" si="3"/>
        <v>0</v>
      </c>
      <c r="I55" s="153">
        <f t="shared" si="4"/>
        <v>0</v>
      </c>
      <c r="J55" s="154">
        <f t="shared" si="5"/>
        <v>0</v>
      </c>
      <c r="K55" s="204"/>
    </row>
    <row r="56" spans="1:11" s="136" customFormat="1" ht="28.8">
      <c r="A56" s="144"/>
      <c r="B56" s="269" t="s">
        <v>74</v>
      </c>
      <c r="C56" s="232" t="s">
        <v>709</v>
      </c>
      <c r="D56" s="229">
        <v>1</v>
      </c>
      <c r="E56" s="316" t="s">
        <v>1</v>
      </c>
      <c r="F56" s="352"/>
      <c r="G56" s="353"/>
      <c r="H56" s="152">
        <f t="shared" si="3"/>
        <v>0</v>
      </c>
      <c r="I56" s="153">
        <f t="shared" si="4"/>
        <v>0</v>
      </c>
      <c r="J56" s="154">
        <f t="shared" si="5"/>
        <v>0</v>
      </c>
      <c r="K56" s="204"/>
    </row>
    <row r="57" spans="1:11" s="136" customFormat="1" ht="28.8">
      <c r="A57" s="144"/>
      <c r="B57" s="269" t="s">
        <v>75</v>
      </c>
      <c r="C57" s="232" t="s">
        <v>708</v>
      </c>
      <c r="D57" s="229">
        <v>5</v>
      </c>
      <c r="E57" s="316" t="s">
        <v>1</v>
      </c>
      <c r="F57" s="352"/>
      <c r="G57" s="353"/>
      <c r="H57" s="152">
        <f t="shared" si="3"/>
        <v>0</v>
      </c>
      <c r="I57" s="153">
        <f t="shared" si="4"/>
        <v>0</v>
      </c>
      <c r="J57" s="154">
        <f t="shared" si="5"/>
        <v>0</v>
      </c>
      <c r="K57" s="204"/>
    </row>
    <row r="58" spans="1:11" s="136" customFormat="1">
      <c r="A58" s="144"/>
      <c r="B58" s="269" t="s">
        <v>76</v>
      </c>
      <c r="C58" s="232" t="s">
        <v>707</v>
      </c>
      <c r="D58" s="229">
        <v>6</v>
      </c>
      <c r="E58" s="316" t="s">
        <v>1</v>
      </c>
      <c r="F58" s="352"/>
      <c r="G58" s="353"/>
      <c r="H58" s="152">
        <f t="shared" si="3"/>
        <v>0</v>
      </c>
      <c r="I58" s="153">
        <f t="shared" si="4"/>
        <v>0</v>
      </c>
      <c r="J58" s="154">
        <f t="shared" si="5"/>
        <v>0</v>
      </c>
      <c r="K58" s="204"/>
    </row>
    <row r="59" spans="1:11" s="136" customFormat="1">
      <c r="A59" s="144"/>
      <c r="B59" s="269" t="s">
        <v>77</v>
      </c>
      <c r="C59" s="232" t="s">
        <v>701</v>
      </c>
      <c r="D59" s="229">
        <v>3</v>
      </c>
      <c r="E59" s="316" t="s">
        <v>1</v>
      </c>
      <c r="F59" s="352"/>
      <c r="G59" s="353"/>
      <c r="H59" s="152">
        <f t="shared" si="3"/>
        <v>0</v>
      </c>
      <c r="I59" s="153">
        <f t="shared" si="4"/>
        <v>0</v>
      </c>
      <c r="J59" s="154">
        <f t="shared" si="5"/>
        <v>0</v>
      </c>
      <c r="K59" s="204"/>
    </row>
    <row r="60" spans="1:11" s="136" customFormat="1">
      <c r="A60" s="144"/>
      <c r="B60" s="269" t="s">
        <v>78</v>
      </c>
      <c r="C60" s="232" t="s">
        <v>702</v>
      </c>
      <c r="D60" s="229">
        <v>3</v>
      </c>
      <c r="E60" s="316" t="s">
        <v>1</v>
      </c>
      <c r="F60" s="352"/>
      <c r="G60" s="353"/>
      <c r="H60" s="152">
        <f t="shared" si="3"/>
        <v>0</v>
      </c>
      <c r="I60" s="153">
        <f t="shared" si="4"/>
        <v>0</v>
      </c>
      <c r="J60" s="154">
        <f t="shared" si="5"/>
        <v>0</v>
      </c>
      <c r="K60" s="204"/>
    </row>
    <row r="61" spans="1:11" s="136" customFormat="1">
      <c r="A61" s="144"/>
      <c r="B61" s="269" t="s">
        <v>79</v>
      </c>
      <c r="C61" s="232" t="s">
        <v>703</v>
      </c>
      <c r="D61" s="229">
        <v>1</v>
      </c>
      <c r="E61" s="316" t="s">
        <v>1</v>
      </c>
      <c r="F61" s="352"/>
      <c r="G61" s="353"/>
      <c r="H61" s="152">
        <f t="shared" si="3"/>
        <v>0</v>
      </c>
      <c r="I61" s="153">
        <f t="shared" si="4"/>
        <v>0</v>
      </c>
      <c r="J61" s="154">
        <f t="shared" si="5"/>
        <v>0</v>
      </c>
      <c r="K61" s="204"/>
    </row>
    <row r="62" spans="1:11" s="136" customFormat="1">
      <c r="A62" s="144"/>
      <c r="B62" s="269" t="s">
        <v>80</v>
      </c>
      <c r="C62" s="232" t="s">
        <v>704</v>
      </c>
      <c r="D62" s="229">
        <v>1</v>
      </c>
      <c r="E62" s="316" t="s">
        <v>1</v>
      </c>
      <c r="F62" s="352"/>
      <c r="G62" s="353"/>
      <c r="H62" s="152">
        <f t="shared" si="3"/>
        <v>0</v>
      </c>
      <c r="I62" s="153">
        <f t="shared" si="4"/>
        <v>0</v>
      </c>
      <c r="J62" s="154">
        <f t="shared" si="5"/>
        <v>0</v>
      </c>
      <c r="K62" s="204"/>
    </row>
    <row r="63" spans="1:11" s="136" customFormat="1">
      <c r="A63" s="144"/>
      <c r="B63" s="269" t="s">
        <v>81</v>
      </c>
      <c r="C63" s="232" t="s">
        <v>698</v>
      </c>
      <c r="D63" s="229">
        <v>4</v>
      </c>
      <c r="E63" s="316" t="s">
        <v>1</v>
      </c>
      <c r="F63" s="352"/>
      <c r="G63" s="353"/>
      <c r="H63" s="152">
        <f t="shared" si="3"/>
        <v>0</v>
      </c>
      <c r="I63" s="153">
        <f t="shared" si="4"/>
        <v>0</v>
      </c>
      <c r="J63" s="154">
        <f t="shared" si="5"/>
        <v>0</v>
      </c>
      <c r="K63" s="204"/>
    </row>
    <row r="64" spans="1:11" s="136" customFormat="1">
      <c r="A64" s="144"/>
      <c r="B64" s="269" t="s">
        <v>721</v>
      </c>
      <c r="C64" s="193" t="s">
        <v>552</v>
      </c>
      <c r="D64" s="229">
        <v>1</v>
      </c>
      <c r="E64" s="289" t="s">
        <v>1</v>
      </c>
      <c r="F64" s="352"/>
      <c r="G64" s="353"/>
      <c r="H64" s="152">
        <f t="shared" si="3"/>
        <v>0</v>
      </c>
      <c r="I64" s="153">
        <f t="shared" si="4"/>
        <v>0</v>
      </c>
      <c r="J64" s="154">
        <f t="shared" si="5"/>
        <v>0</v>
      </c>
      <c r="K64" s="204"/>
    </row>
    <row r="65" spans="1:11" s="136" customFormat="1">
      <c r="A65" s="144"/>
      <c r="B65" s="269" t="s">
        <v>741</v>
      </c>
      <c r="C65" s="232" t="s">
        <v>723</v>
      </c>
      <c r="D65" s="229">
        <v>182</v>
      </c>
      <c r="E65" s="316" t="s">
        <v>1</v>
      </c>
      <c r="F65" s="352"/>
      <c r="G65" s="353"/>
      <c r="H65" s="152">
        <f t="shared" si="3"/>
        <v>0</v>
      </c>
      <c r="I65" s="153">
        <f t="shared" si="4"/>
        <v>0</v>
      </c>
      <c r="J65" s="154">
        <f t="shared" si="5"/>
        <v>0</v>
      </c>
      <c r="K65" s="204"/>
    </row>
    <row r="66" spans="1:11" s="136" customFormat="1" ht="28.8">
      <c r="A66" s="144"/>
      <c r="B66" s="269" t="s">
        <v>742</v>
      </c>
      <c r="C66" s="232" t="s">
        <v>722</v>
      </c>
      <c r="D66" s="229">
        <v>182</v>
      </c>
      <c r="E66" s="316" t="s">
        <v>1</v>
      </c>
      <c r="F66" s="352"/>
      <c r="G66" s="353"/>
      <c r="H66" s="152">
        <f t="shared" ref="H66" si="6">D66*F66</f>
        <v>0</v>
      </c>
      <c r="I66" s="153">
        <f t="shared" ref="I66" si="7">D66*G66</f>
        <v>0</v>
      </c>
      <c r="J66" s="154">
        <f t="shared" ref="J66" si="8">H66+I66</f>
        <v>0</v>
      </c>
      <c r="K66" s="204"/>
    </row>
    <row r="67" spans="1:11" s="136" customFormat="1">
      <c r="A67" s="144"/>
      <c r="B67" s="317" t="s">
        <v>82</v>
      </c>
      <c r="C67" s="211" t="s">
        <v>553</v>
      </c>
      <c r="D67" s="156">
        <v>1</v>
      </c>
      <c r="E67" s="288" t="s">
        <v>1</v>
      </c>
      <c r="F67" s="352"/>
      <c r="G67" s="353"/>
      <c r="H67" s="152">
        <f t="shared" si="3"/>
        <v>0</v>
      </c>
      <c r="I67" s="153">
        <f t="shared" si="4"/>
        <v>0</v>
      </c>
      <c r="J67" s="154">
        <f t="shared" si="5"/>
        <v>0</v>
      </c>
      <c r="K67" s="204"/>
    </row>
    <row r="68" spans="1:11" s="136" customFormat="1">
      <c r="A68" s="144"/>
      <c r="B68" s="269"/>
      <c r="C68" s="159"/>
      <c r="D68" s="159"/>
      <c r="E68" s="162"/>
      <c r="F68" s="150"/>
      <c r="G68" s="151"/>
      <c r="H68" s="152"/>
      <c r="I68" s="153"/>
      <c r="J68" s="154"/>
      <c r="K68" s="204"/>
    </row>
    <row r="69" spans="1:11" s="136" customFormat="1">
      <c r="A69" s="144"/>
      <c r="B69" s="317" t="s">
        <v>743</v>
      </c>
      <c r="C69" s="159" t="s">
        <v>525</v>
      </c>
      <c r="D69" s="159">
        <v>1</v>
      </c>
      <c r="E69" s="162" t="s">
        <v>2</v>
      </c>
      <c r="F69" s="150"/>
      <c r="G69" s="151"/>
      <c r="H69" s="197">
        <f>SUM(H43:H68)*0.03</f>
        <v>0</v>
      </c>
      <c r="I69" s="200">
        <f>SUM(I43:I68)*0.03</f>
        <v>0</v>
      </c>
      <c r="J69" s="184">
        <f t="shared" ref="J69" si="9">H69+I69</f>
        <v>0</v>
      </c>
      <c r="K69" s="204"/>
    </row>
    <row r="70" spans="1:11">
      <c r="B70" s="54"/>
      <c r="C70" s="18"/>
      <c r="D70" s="18"/>
      <c r="E70" s="22"/>
      <c r="F70" s="17"/>
      <c r="G70" s="19"/>
      <c r="H70" s="181">
        <f>SUM(H43:H69)</f>
        <v>0</v>
      </c>
      <c r="I70" s="182">
        <f>SUM(I43:I69)</f>
        <v>0</v>
      </c>
      <c r="J70" s="183">
        <f>I70+H70</f>
        <v>0</v>
      </c>
      <c r="K70" s="204"/>
    </row>
    <row r="71" spans="1:11">
      <c r="B71" s="54"/>
      <c r="C71" s="18"/>
      <c r="D71" s="18"/>
      <c r="E71" s="22"/>
      <c r="F71" s="17"/>
      <c r="G71" s="19"/>
      <c r="H71" s="23"/>
      <c r="I71" s="24"/>
      <c r="J71" s="25"/>
      <c r="K71" s="204"/>
    </row>
    <row r="72" spans="1:11">
      <c r="B72" s="190" t="s">
        <v>83</v>
      </c>
      <c r="C72" s="58" t="s">
        <v>230</v>
      </c>
      <c r="D72" s="59"/>
      <c r="E72" s="60"/>
      <c r="F72" s="61"/>
      <c r="G72" s="62"/>
      <c r="H72" s="63"/>
      <c r="I72" s="64"/>
      <c r="J72" s="65"/>
      <c r="K72" s="204"/>
    </row>
    <row r="73" spans="1:11" s="136" customFormat="1">
      <c r="A73" s="146"/>
      <c r="B73" s="269" t="s">
        <v>130</v>
      </c>
      <c r="C73" s="143" t="s">
        <v>776</v>
      </c>
      <c r="D73" s="139">
        <v>200</v>
      </c>
      <c r="E73" s="141" t="s">
        <v>0</v>
      </c>
      <c r="F73" s="352"/>
      <c r="G73" s="353"/>
      <c r="H73" s="152">
        <f t="shared" ref="H73" si="10">D73*F73</f>
        <v>0</v>
      </c>
      <c r="I73" s="153">
        <f t="shared" ref="I73" si="11">D73*G73</f>
        <v>0</v>
      </c>
      <c r="J73" s="154">
        <f t="shared" ref="J73" si="12">H73+I73</f>
        <v>0</v>
      </c>
      <c r="K73" s="204"/>
    </row>
    <row r="74" spans="1:11" s="136" customFormat="1">
      <c r="A74" s="146"/>
      <c r="B74" s="269" t="s">
        <v>131</v>
      </c>
      <c r="C74" s="143" t="s">
        <v>777</v>
      </c>
      <c r="D74" s="139">
        <v>13400</v>
      </c>
      <c r="E74" s="141" t="s">
        <v>0</v>
      </c>
      <c r="F74" s="352"/>
      <c r="G74" s="353"/>
      <c r="H74" s="152">
        <f t="shared" ref="H74" si="13">D74*F74</f>
        <v>0</v>
      </c>
      <c r="I74" s="153">
        <f t="shared" ref="I74" si="14">D74*G74</f>
        <v>0</v>
      </c>
      <c r="J74" s="154">
        <f t="shared" ref="J74" si="15">H74+I74</f>
        <v>0</v>
      </c>
      <c r="K74" s="204"/>
    </row>
    <row r="75" spans="1:11" s="136" customFormat="1">
      <c r="A75" s="146"/>
      <c r="B75" s="269" t="s">
        <v>132</v>
      </c>
      <c r="C75" s="143" t="s">
        <v>718</v>
      </c>
      <c r="D75" s="139">
        <v>500</v>
      </c>
      <c r="E75" s="141" t="s">
        <v>0</v>
      </c>
      <c r="F75" s="352"/>
      <c r="G75" s="353"/>
      <c r="H75" s="152">
        <f t="shared" ref="H75" si="16">D75*F75</f>
        <v>0</v>
      </c>
      <c r="I75" s="153">
        <f t="shared" ref="I75" si="17">D75*G75</f>
        <v>0</v>
      </c>
      <c r="J75" s="154">
        <f t="shared" ref="J75" si="18">H75+I75</f>
        <v>0</v>
      </c>
      <c r="K75" s="204"/>
    </row>
    <row r="76" spans="1:11">
      <c r="B76" s="269" t="s">
        <v>133</v>
      </c>
      <c r="C76" s="143" t="s">
        <v>43</v>
      </c>
      <c r="D76" s="139">
        <v>50</v>
      </c>
      <c r="E76" s="141" t="s">
        <v>0</v>
      </c>
      <c r="F76" s="352"/>
      <c r="G76" s="353"/>
      <c r="H76" s="152">
        <f t="shared" ref="H76:H78" si="19">D76*F76</f>
        <v>0</v>
      </c>
      <c r="I76" s="153">
        <f t="shared" ref="I76:I78" si="20">D76*G76</f>
        <v>0</v>
      </c>
      <c r="J76" s="154">
        <f t="shared" ref="J76:J79" si="21">H76+I76</f>
        <v>0</v>
      </c>
      <c r="K76" s="204"/>
    </row>
    <row r="77" spans="1:11" s="136" customFormat="1">
      <c r="A77" s="144"/>
      <c r="B77" s="269" t="s">
        <v>134</v>
      </c>
      <c r="C77" s="143" t="s">
        <v>33</v>
      </c>
      <c r="D77" s="139">
        <v>50</v>
      </c>
      <c r="E77" s="141" t="s">
        <v>0</v>
      </c>
      <c r="F77" s="352"/>
      <c r="G77" s="353"/>
      <c r="H77" s="152">
        <f t="shared" si="19"/>
        <v>0</v>
      </c>
      <c r="I77" s="153">
        <f t="shared" si="20"/>
        <v>0</v>
      </c>
      <c r="J77" s="154">
        <f t="shared" si="21"/>
        <v>0</v>
      </c>
      <c r="K77" s="204"/>
    </row>
    <row r="78" spans="1:11" s="136" customFormat="1">
      <c r="A78" s="144"/>
      <c r="B78" s="269" t="s">
        <v>135</v>
      </c>
      <c r="C78" s="143" t="s">
        <v>18</v>
      </c>
      <c r="D78" s="180">
        <f>SUM(D73:D75)</f>
        <v>14100</v>
      </c>
      <c r="E78" s="196" t="s">
        <v>0</v>
      </c>
      <c r="F78" s="352"/>
      <c r="G78" s="353"/>
      <c r="H78" s="152">
        <f t="shared" si="19"/>
        <v>0</v>
      </c>
      <c r="I78" s="153">
        <f t="shared" si="20"/>
        <v>0</v>
      </c>
      <c r="J78" s="154">
        <f t="shared" si="21"/>
        <v>0</v>
      </c>
      <c r="K78" s="204"/>
    </row>
    <row r="79" spans="1:11" s="136" customFormat="1">
      <c r="A79" s="144"/>
      <c r="B79" s="269" t="s">
        <v>136</v>
      </c>
      <c r="C79" s="143" t="s">
        <v>34</v>
      </c>
      <c r="D79" s="139">
        <v>1</v>
      </c>
      <c r="E79" s="141" t="s">
        <v>2</v>
      </c>
      <c r="F79" s="145"/>
      <c r="G79" s="201"/>
      <c r="H79" s="197">
        <f>SUM(H73:H77)*0.05</f>
        <v>0</v>
      </c>
      <c r="I79" s="153"/>
      <c r="J79" s="154">
        <f t="shared" si="21"/>
        <v>0</v>
      </c>
      <c r="K79" s="204"/>
    </row>
    <row r="80" spans="1:11">
      <c r="B80" s="54"/>
      <c r="C80" s="20"/>
      <c r="D80" s="20"/>
      <c r="E80" s="22"/>
      <c r="F80" s="17"/>
      <c r="G80" s="19"/>
      <c r="H80" s="181">
        <f>SUM(H73:H79)</f>
        <v>0</v>
      </c>
      <c r="I80" s="182">
        <f>SUM(I73:I79)</f>
        <v>0</v>
      </c>
      <c r="J80" s="183">
        <f>H80+I80</f>
        <v>0</v>
      </c>
      <c r="K80" s="204"/>
    </row>
    <row r="81" spans="1:11">
      <c r="B81" s="54"/>
      <c r="C81" s="18"/>
      <c r="D81" s="18"/>
      <c r="E81" s="22"/>
      <c r="F81" s="17"/>
      <c r="G81" s="19"/>
      <c r="H81" s="23"/>
      <c r="I81" s="56"/>
      <c r="J81" s="57"/>
      <c r="K81" s="204"/>
    </row>
    <row r="82" spans="1:11">
      <c r="B82" s="189" t="s">
        <v>85</v>
      </c>
      <c r="C82" s="66" t="s">
        <v>231</v>
      </c>
      <c r="D82" s="67"/>
      <c r="E82" s="68"/>
      <c r="F82" s="69"/>
      <c r="G82" s="70"/>
      <c r="H82" s="71"/>
      <c r="I82" s="72"/>
      <c r="J82" s="73"/>
      <c r="K82" s="204"/>
    </row>
    <row r="83" spans="1:11" s="136" customFormat="1" ht="57.6">
      <c r="A83" s="146"/>
      <c r="B83" s="269" t="s">
        <v>86</v>
      </c>
      <c r="C83" s="194" t="s">
        <v>562</v>
      </c>
      <c r="D83" s="139">
        <v>30</v>
      </c>
      <c r="E83" s="141" t="s">
        <v>0</v>
      </c>
      <c r="F83" s="352"/>
      <c r="G83" s="353"/>
      <c r="H83" s="140">
        <f t="shared" ref="H83:H84" si="22">D83*F83</f>
        <v>0</v>
      </c>
      <c r="I83" s="147">
        <f t="shared" ref="I83:I84" si="23">D83*G83</f>
        <v>0</v>
      </c>
      <c r="J83" s="148">
        <f t="shared" ref="J83:J84" si="24">H83+I83</f>
        <v>0</v>
      </c>
      <c r="K83" s="204"/>
    </row>
    <row r="84" spans="1:11" ht="28.8">
      <c r="A84" s="122"/>
      <c r="B84" s="269" t="s">
        <v>87</v>
      </c>
      <c r="C84" s="194" t="s">
        <v>563</v>
      </c>
      <c r="D84" s="139">
        <v>30</v>
      </c>
      <c r="E84" s="141" t="s">
        <v>0</v>
      </c>
      <c r="F84" s="352"/>
      <c r="G84" s="353"/>
      <c r="H84" s="140">
        <f t="shared" si="22"/>
        <v>0</v>
      </c>
      <c r="I84" s="147">
        <f t="shared" si="23"/>
        <v>0</v>
      </c>
      <c r="J84" s="148">
        <f t="shared" si="24"/>
        <v>0</v>
      </c>
      <c r="K84" s="204"/>
    </row>
    <row r="85" spans="1:11" s="136" customFormat="1" ht="28.8">
      <c r="A85" s="122"/>
      <c r="B85" s="269" t="s">
        <v>88</v>
      </c>
      <c r="C85" s="194" t="s">
        <v>564</v>
      </c>
      <c r="D85" s="139">
        <v>80</v>
      </c>
      <c r="E85" s="141" t="s">
        <v>0</v>
      </c>
      <c r="F85" s="352"/>
      <c r="G85" s="353"/>
      <c r="H85" s="140">
        <f t="shared" ref="H85:H88" si="25">D85*F85</f>
        <v>0</v>
      </c>
      <c r="I85" s="147">
        <f t="shared" ref="I85:I88" si="26">D85*G85</f>
        <v>0</v>
      </c>
      <c r="J85" s="148">
        <f t="shared" ref="J85:J88" si="27">H85+I85</f>
        <v>0</v>
      </c>
      <c r="K85" s="204"/>
    </row>
    <row r="86" spans="1:11" s="136" customFormat="1">
      <c r="A86" s="122"/>
      <c r="B86" s="269" t="s">
        <v>89</v>
      </c>
      <c r="C86" s="194" t="s">
        <v>565</v>
      </c>
      <c r="D86" s="139">
        <v>300</v>
      </c>
      <c r="E86" s="141" t="s">
        <v>0</v>
      </c>
      <c r="F86" s="352"/>
      <c r="G86" s="353"/>
      <c r="H86" s="140">
        <f t="shared" si="25"/>
        <v>0</v>
      </c>
      <c r="I86" s="147">
        <f t="shared" si="26"/>
        <v>0</v>
      </c>
      <c r="J86" s="148">
        <f t="shared" si="27"/>
        <v>0</v>
      </c>
      <c r="K86" s="204"/>
    </row>
    <row r="87" spans="1:11" s="136" customFormat="1">
      <c r="A87" s="122"/>
      <c r="B87" s="269" t="s">
        <v>90</v>
      </c>
      <c r="C87" s="194" t="s">
        <v>566</v>
      </c>
      <c r="D87" s="139">
        <v>150</v>
      </c>
      <c r="E87" s="141" t="s">
        <v>1</v>
      </c>
      <c r="F87" s="352"/>
      <c r="G87" s="353"/>
      <c r="H87" s="140">
        <f t="shared" si="25"/>
        <v>0</v>
      </c>
      <c r="I87" s="147">
        <f t="shared" si="26"/>
        <v>0</v>
      </c>
      <c r="J87" s="148">
        <f t="shared" si="27"/>
        <v>0</v>
      </c>
      <c r="K87" s="204"/>
    </row>
    <row r="88" spans="1:11" s="136" customFormat="1">
      <c r="A88" s="122"/>
      <c r="B88" s="269" t="s">
        <v>91</v>
      </c>
      <c r="C88" s="194" t="s">
        <v>612</v>
      </c>
      <c r="D88" s="139">
        <v>500</v>
      </c>
      <c r="E88" s="141" t="s">
        <v>0</v>
      </c>
      <c r="F88" s="352"/>
      <c r="G88" s="353"/>
      <c r="H88" s="140">
        <f t="shared" si="25"/>
        <v>0</v>
      </c>
      <c r="I88" s="147">
        <f t="shared" si="26"/>
        <v>0</v>
      </c>
      <c r="J88" s="148">
        <f t="shared" si="27"/>
        <v>0</v>
      </c>
      <c r="K88" s="204"/>
    </row>
    <row r="89" spans="1:11">
      <c r="A89" s="122"/>
      <c r="B89" s="269" t="s">
        <v>92</v>
      </c>
      <c r="C89" s="143" t="s">
        <v>524</v>
      </c>
      <c r="D89" s="139">
        <v>1</v>
      </c>
      <c r="E89" s="141" t="s">
        <v>2</v>
      </c>
      <c r="F89" s="358"/>
      <c r="G89" s="353"/>
      <c r="H89" s="140">
        <f t="shared" ref="H89:H93" si="28">D89*F89</f>
        <v>0</v>
      </c>
      <c r="I89" s="147">
        <f t="shared" ref="I89:I93" si="29">D89*G89</f>
        <v>0</v>
      </c>
      <c r="J89" s="148">
        <f t="shared" ref="J89:J94" si="30">H89+I89</f>
        <v>0</v>
      </c>
      <c r="K89" s="204"/>
    </row>
    <row r="90" spans="1:11">
      <c r="B90" s="269" t="s">
        <v>93</v>
      </c>
      <c r="C90" s="143" t="s">
        <v>35</v>
      </c>
      <c r="D90" s="139">
        <v>1</v>
      </c>
      <c r="E90" s="141" t="s">
        <v>2</v>
      </c>
      <c r="F90" s="358"/>
      <c r="G90" s="353"/>
      <c r="H90" s="140">
        <f t="shared" si="28"/>
        <v>0</v>
      </c>
      <c r="I90" s="147">
        <f t="shared" si="29"/>
        <v>0</v>
      </c>
      <c r="J90" s="148">
        <f t="shared" si="30"/>
        <v>0</v>
      </c>
      <c r="K90" s="204"/>
    </row>
    <row r="91" spans="1:11" s="136" customFormat="1">
      <c r="A91" s="144"/>
      <c r="B91" s="269" t="s">
        <v>94</v>
      </c>
      <c r="C91" s="143" t="s">
        <v>36</v>
      </c>
      <c r="D91" s="134">
        <v>1</v>
      </c>
      <c r="E91" s="135" t="s">
        <v>2</v>
      </c>
      <c r="F91" s="142"/>
      <c r="G91" s="21"/>
      <c r="H91" s="179">
        <f>SUM(H83:H88)*0.015</f>
        <v>0</v>
      </c>
      <c r="I91" s="147"/>
      <c r="J91" s="148">
        <f t="shared" si="30"/>
        <v>0</v>
      </c>
      <c r="K91" s="204"/>
    </row>
    <row r="92" spans="1:11">
      <c r="B92" s="269" t="s">
        <v>95</v>
      </c>
      <c r="C92" s="55" t="s">
        <v>19</v>
      </c>
      <c r="D92" s="20">
        <v>1</v>
      </c>
      <c r="E92" s="141" t="s">
        <v>2</v>
      </c>
      <c r="F92" s="358"/>
      <c r="G92" s="353"/>
      <c r="H92" s="140">
        <f t="shared" si="28"/>
        <v>0</v>
      </c>
      <c r="I92" s="147">
        <f t="shared" si="29"/>
        <v>0</v>
      </c>
      <c r="J92" s="148">
        <f t="shared" si="30"/>
        <v>0</v>
      </c>
      <c r="K92" s="204"/>
    </row>
    <row r="93" spans="1:11" s="136" customFormat="1">
      <c r="A93" s="144"/>
      <c r="B93" s="269" t="s">
        <v>96</v>
      </c>
      <c r="C93" s="143" t="s">
        <v>25</v>
      </c>
      <c r="D93" s="180">
        <f>D83</f>
        <v>30</v>
      </c>
      <c r="E93" s="196" t="s">
        <v>0</v>
      </c>
      <c r="F93" s="358"/>
      <c r="G93" s="353"/>
      <c r="H93" s="140">
        <f t="shared" si="28"/>
        <v>0</v>
      </c>
      <c r="I93" s="147">
        <f t="shared" si="29"/>
        <v>0</v>
      </c>
      <c r="J93" s="148">
        <f t="shared" si="30"/>
        <v>0</v>
      </c>
      <c r="K93" s="204"/>
    </row>
    <row r="94" spans="1:11">
      <c r="B94" s="269" t="s">
        <v>97</v>
      </c>
      <c r="C94" s="143" t="s">
        <v>37</v>
      </c>
      <c r="D94" s="20">
        <v>1</v>
      </c>
      <c r="E94" s="26" t="s">
        <v>2</v>
      </c>
      <c r="F94" s="145"/>
      <c r="G94" s="21"/>
      <c r="H94" s="179">
        <f>SUM(H83:H93)*0.03</f>
        <v>0</v>
      </c>
      <c r="I94" s="195">
        <f>SUM(I83:I93)*0.03</f>
        <v>0</v>
      </c>
      <c r="J94" s="148">
        <f t="shared" si="30"/>
        <v>0</v>
      </c>
      <c r="K94" s="204"/>
    </row>
    <row r="95" spans="1:11">
      <c r="B95" s="54"/>
      <c r="C95" s="18"/>
      <c r="D95" s="18"/>
      <c r="E95" s="22"/>
      <c r="F95" s="17"/>
      <c r="G95" s="19"/>
      <c r="H95" s="181">
        <f>SUM(H83:H94)</f>
        <v>0</v>
      </c>
      <c r="I95" s="182">
        <f>SUM(I83:I94)</f>
        <v>0</v>
      </c>
      <c r="J95" s="183">
        <f>H95+I95</f>
        <v>0</v>
      </c>
      <c r="K95" s="204"/>
    </row>
    <row r="96" spans="1:11">
      <c r="B96" s="54"/>
      <c r="C96" s="18"/>
      <c r="D96" s="18"/>
      <c r="E96" s="22"/>
      <c r="F96" s="17"/>
      <c r="G96" s="19"/>
      <c r="H96" s="40"/>
      <c r="I96" s="41"/>
      <c r="J96" s="42"/>
      <c r="K96" s="204"/>
    </row>
    <row r="97" spans="1:11" s="136" customFormat="1">
      <c r="A97" s="144"/>
      <c r="B97" s="163" t="s">
        <v>98</v>
      </c>
      <c r="C97" s="166" t="s">
        <v>232</v>
      </c>
      <c r="D97" s="167"/>
      <c r="E97" s="164"/>
      <c r="F97" s="168"/>
      <c r="G97" s="165"/>
      <c r="H97" s="169"/>
      <c r="I97" s="170"/>
      <c r="J97" s="171"/>
      <c r="K97" s="204"/>
    </row>
    <row r="98" spans="1:11" s="136" customFormat="1" ht="28.8">
      <c r="A98" s="144"/>
      <c r="B98" s="271" t="s">
        <v>99</v>
      </c>
      <c r="C98" s="194" t="s">
        <v>712</v>
      </c>
      <c r="D98" s="180">
        <f>D78</f>
        <v>14100</v>
      </c>
      <c r="E98" s="196" t="s">
        <v>0</v>
      </c>
      <c r="F98" s="358"/>
      <c r="G98" s="359"/>
      <c r="H98" s="140">
        <f t="shared" ref="H98:H103" si="31">D98*F98</f>
        <v>0</v>
      </c>
      <c r="I98" s="147">
        <f t="shared" ref="I98:I103" si="32">D98*G98</f>
        <v>0</v>
      </c>
      <c r="J98" s="148">
        <f t="shared" ref="J98:J103" si="33">H98+I98</f>
        <v>0</v>
      </c>
      <c r="K98" s="204"/>
    </row>
    <row r="99" spans="1:11" s="136" customFormat="1" ht="28.8">
      <c r="A99" s="144"/>
      <c r="B99" s="271" t="s">
        <v>100</v>
      </c>
      <c r="C99" s="194" t="s">
        <v>713</v>
      </c>
      <c r="D99" s="18">
        <v>1</v>
      </c>
      <c r="E99" s="22" t="s">
        <v>2</v>
      </c>
      <c r="F99" s="358"/>
      <c r="G99" s="359"/>
      <c r="H99" s="140">
        <f t="shared" ref="H99" si="34">D99*F99</f>
        <v>0</v>
      </c>
      <c r="I99" s="147">
        <f t="shared" ref="I99" si="35">D99*G99</f>
        <v>0</v>
      </c>
      <c r="J99" s="148">
        <f t="shared" ref="J99" si="36">H99+I99</f>
        <v>0</v>
      </c>
      <c r="K99" s="204"/>
    </row>
    <row r="100" spans="1:11" s="136" customFormat="1" ht="28.8">
      <c r="A100" s="144"/>
      <c r="B100" s="271" t="s">
        <v>101</v>
      </c>
      <c r="C100" s="194" t="s">
        <v>715</v>
      </c>
      <c r="D100" s="18">
        <v>6</v>
      </c>
      <c r="E100" s="22" t="s">
        <v>2</v>
      </c>
      <c r="F100" s="358"/>
      <c r="G100" s="353"/>
      <c r="H100" s="140">
        <f t="shared" si="31"/>
        <v>0</v>
      </c>
      <c r="I100" s="147">
        <f t="shared" si="32"/>
        <v>0</v>
      </c>
      <c r="J100" s="148">
        <f t="shared" si="33"/>
        <v>0</v>
      </c>
      <c r="K100" s="204"/>
    </row>
    <row r="101" spans="1:11" s="136" customFormat="1">
      <c r="A101" s="144"/>
      <c r="B101" s="271" t="s">
        <v>102</v>
      </c>
      <c r="C101" s="194" t="s">
        <v>45</v>
      </c>
      <c r="D101" s="18">
        <v>1</v>
      </c>
      <c r="E101" s="22" t="s">
        <v>2</v>
      </c>
      <c r="F101" s="358"/>
      <c r="G101" s="353"/>
      <c r="H101" s="140">
        <f t="shared" si="31"/>
        <v>0</v>
      </c>
      <c r="I101" s="147">
        <f t="shared" si="32"/>
        <v>0</v>
      </c>
      <c r="J101" s="148">
        <f t="shared" si="33"/>
        <v>0</v>
      </c>
      <c r="K101" s="204"/>
    </row>
    <row r="102" spans="1:11" s="136" customFormat="1">
      <c r="A102" s="144"/>
      <c r="B102" s="271" t="s">
        <v>103</v>
      </c>
      <c r="C102" s="18" t="s">
        <v>46</v>
      </c>
      <c r="D102" s="18">
        <v>1</v>
      </c>
      <c r="E102" s="22" t="s">
        <v>2</v>
      </c>
      <c r="F102" s="358"/>
      <c r="G102" s="353"/>
      <c r="H102" s="140">
        <f t="shared" si="31"/>
        <v>0</v>
      </c>
      <c r="I102" s="147">
        <f t="shared" si="32"/>
        <v>0</v>
      </c>
      <c r="J102" s="148">
        <f t="shared" si="33"/>
        <v>0</v>
      </c>
      <c r="K102" s="204"/>
    </row>
    <row r="103" spans="1:11" s="136" customFormat="1">
      <c r="A103" s="144"/>
      <c r="B103" s="271" t="s">
        <v>714</v>
      </c>
      <c r="C103" s="18" t="s">
        <v>47</v>
      </c>
      <c r="D103" s="18">
        <v>1</v>
      </c>
      <c r="E103" s="22" t="s">
        <v>2</v>
      </c>
      <c r="F103" s="358"/>
      <c r="G103" s="353"/>
      <c r="H103" s="140">
        <f t="shared" si="31"/>
        <v>0</v>
      </c>
      <c r="I103" s="147">
        <f t="shared" si="32"/>
        <v>0</v>
      </c>
      <c r="J103" s="148">
        <f t="shared" si="33"/>
        <v>0</v>
      </c>
      <c r="K103" s="204"/>
    </row>
    <row r="104" spans="1:11" s="136" customFormat="1">
      <c r="A104" s="144"/>
      <c r="B104" s="54"/>
      <c r="C104" s="18"/>
      <c r="D104" s="18"/>
      <c r="E104" s="22"/>
      <c r="F104" s="137"/>
      <c r="G104" s="21"/>
      <c r="H104" s="181">
        <f>SUM(H98:H103)</f>
        <v>0</v>
      </c>
      <c r="I104" s="182">
        <f>SUM(I98:I103)</f>
        <v>0</v>
      </c>
      <c r="J104" s="183">
        <f>SUM(H104:I104)</f>
        <v>0</v>
      </c>
      <c r="K104" s="204"/>
    </row>
    <row r="105" spans="1:11" s="136" customFormat="1">
      <c r="A105" s="144"/>
      <c r="B105" s="54"/>
      <c r="C105" s="18"/>
      <c r="D105" s="18"/>
      <c r="E105" s="22"/>
      <c r="F105" s="137"/>
      <c r="G105" s="138"/>
      <c r="H105" s="40"/>
      <c r="I105" s="41"/>
      <c r="J105" s="42"/>
      <c r="K105" s="204"/>
    </row>
    <row r="106" spans="1:11" s="136" customFormat="1">
      <c r="A106" s="144"/>
      <c r="B106" s="188" t="s">
        <v>104</v>
      </c>
      <c r="C106" s="198" t="s">
        <v>48</v>
      </c>
      <c r="D106" s="172"/>
      <c r="E106" s="173"/>
      <c r="F106" s="174"/>
      <c r="G106" s="175"/>
      <c r="H106" s="176"/>
      <c r="I106" s="177"/>
      <c r="J106" s="178"/>
      <c r="K106" s="204"/>
    </row>
    <row r="107" spans="1:11" s="136" customFormat="1">
      <c r="A107" s="144"/>
      <c r="B107" s="271" t="s">
        <v>539</v>
      </c>
      <c r="C107" s="18" t="s">
        <v>540</v>
      </c>
      <c r="D107" s="139">
        <v>160</v>
      </c>
      <c r="E107" s="141" t="s">
        <v>22</v>
      </c>
      <c r="F107" s="358"/>
      <c r="G107" s="359"/>
      <c r="H107" s="140">
        <f t="shared" ref="H107" si="37">D107*F107</f>
        <v>0</v>
      </c>
      <c r="I107" s="147">
        <f t="shared" ref="I107" si="38">D107*G107</f>
        <v>0</v>
      </c>
      <c r="J107" s="148">
        <f t="shared" ref="J107" si="39">H107+I107</f>
        <v>0</v>
      </c>
      <c r="K107" s="204"/>
    </row>
    <row r="108" spans="1:11" s="136" customFormat="1">
      <c r="A108" s="144"/>
      <c r="B108" s="54"/>
      <c r="C108" s="18"/>
      <c r="D108" s="18"/>
      <c r="E108" s="22"/>
      <c r="F108" s="137"/>
      <c r="G108" s="138"/>
      <c r="H108" s="181">
        <f>SUM(H107)</f>
        <v>0</v>
      </c>
      <c r="I108" s="182">
        <f>SUM(I107)</f>
        <v>0</v>
      </c>
      <c r="J108" s="183">
        <f>SUM(H108:I108)</f>
        <v>0</v>
      </c>
      <c r="K108" s="204"/>
    </row>
    <row r="109" spans="1:11" s="136" customFormat="1">
      <c r="A109" s="144"/>
      <c r="B109" s="54"/>
      <c r="C109" s="18"/>
      <c r="D109" s="18"/>
      <c r="E109" s="22"/>
      <c r="F109" s="137"/>
      <c r="G109" s="138"/>
      <c r="H109" s="40"/>
      <c r="I109" s="41"/>
      <c r="J109" s="42"/>
      <c r="K109" s="204"/>
    </row>
    <row r="110" spans="1:11">
      <c r="B110" s="199" t="s">
        <v>105</v>
      </c>
      <c r="C110" s="74" t="s">
        <v>233</v>
      </c>
      <c r="D110" s="75"/>
      <c r="E110" s="76"/>
      <c r="F110" s="77"/>
      <c r="G110" s="78"/>
      <c r="H110" s="79"/>
      <c r="I110" s="80"/>
      <c r="J110" s="81"/>
      <c r="K110" s="204"/>
    </row>
    <row r="111" spans="1:11" s="132" customFormat="1">
      <c r="A111" s="133"/>
      <c r="B111" s="317" t="s">
        <v>106</v>
      </c>
      <c r="C111" s="143" t="s">
        <v>56</v>
      </c>
      <c r="D111" s="139">
        <v>2</v>
      </c>
      <c r="E111" s="141" t="s">
        <v>49</v>
      </c>
      <c r="F111" s="358"/>
      <c r="G111" s="359"/>
      <c r="H111" s="140">
        <f t="shared" ref="H111:H130" si="40">D111*F111</f>
        <v>0</v>
      </c>
      <c r="I111" s="147">
        <f t="shared" ref="I111:I130" si="41">D111*G111</f>
        <v>0</v>
      </c>
      <c r="J111" s="148">
        <f t="shared" ref="J111:J130" si="42">H111+I111</f>
        <v>0</v>
      </c>
      <c r="K111" s="205"/>
    </row>
    <row r="112" spans="1:11" s="132" customFormat="1">
      <c r="A112" s="133"/>
      <c r="B112" s="317" t="s">
        <v>107</v>
      </c>
      <c r="C112" s="143" t="s">
        <v>27</v>
      </c>
      <c r="D112" s="139">
        <v>20</v>
      </c>
      <c r="E112" s="141" t="s">
        <v>22</v>
      </c>
      <c r="F112" s="358"/>
      <c r="G112" s="359"/>
      <c r="H112" s="140">
        <f t="shared" si="40"/>
        <v>0</v>
      </c>
      <c r="I112" s="147">
        <f t="shared" si="41"/>
        <v>0</v>
      </c>
      <c r="J112" s="148">
        <f t="shared" si="42"/>
        <v>0</v>
      </c>
      <c r="K112" s="205"/>
    </row>
    <row r="113" spans="1:11" s="132" customFormat="1" ht="28.8">
      <c r="A113" s="133"/>
      <c r="B113" s="317" t="s">
        <v>108</v>
      </c>
      <c r="C113" s="143" t="s">
        <v>55</v>
      </c>
      <c r="D113" s="139">
        <v>2</v>
      </c>
      <c r="E113" s="141" t="s">
        <v>49</v>
      </c>
      <c r="F113" s="358"/>
      <c r="G113" s="359"/>
      <c r="H113" s="140">
        <f t="shared" si="40"/>
        <v>0</v>
      </c>
      <c r="I113" s="147">
        <f t="shared" si="41"/>
        <v>0</v>
      </c>
      <c r="J113" s="148">
        <f t="shared" si="42"/>
        <v>0</v>
      </c>
      <c r="K113" s="205"/>
    </row>
    <row r="114" spans="1:11" s="132" customFormat="1">
      <c r="A114" s="133"/>
      <c r="B114" s="317" t="s">
        <v>109</v>
      </c>
      <c r="C114" s="143" t="s">
        <v>59</v>
      </c>
      <c r="D114" s="139">
        <v>40</v>
      </c>
      <c r="E114" s="141" t="s">
        <v>22</v>
      </c>
      <c r="F114" s="358"/>
      <c r="G114" s="360"/>
      <c r="H114" s="140">
        <f t="shared" si="40"/>
        <v>0</v>
      </c>
      <c r="I114" s="147">
        <f t="shared" si="41"/>
        <v>0</v>
      </c>
      <c r="J114" s="187">
        <f t="shared" si="42"/>
        <v>0</v>
      </c>
      <c r="K114" s="205"/>
    </row>
    <row r="115" spans="1:11">
      <c r="B115" s="317" t="s">
        <v>110</v>
      </c>
      <c r="C115" s="143" t="s">
        <v>719</v>
      </c>
      <c r="D115" s="20">
        <v>8</v>
      </c>
      <c r="E115" s="26" t="s">
        <v>22</v>
      </c>
      <c r="F115" s="358"/>
      <c r="G115" s="359"/>
      <c r="H115" s="140">
        <f t="shared" si="40"/>
        <v>0</v>
      </c>
      <c r="I115" s="147">
        <f t="shared" si="41"/>
        <v>0</v>
      </c>
      <c r="J115" s="148">
        <f t="shared" si="42"/>
        <v>0</v>
      </c>
      <c r="K115" s="204"/>
    </row>
    <row r="116" spans="1:11" s="136" customFormat="1">
      <c r="A116" s="144"/>
      <c r="B116" s="317" t="s">
        <v>111</v>
      </c>
      <c r="C116" s="143" t="s">
        <v>39</v>
      </c>
      <c r="D116" s="134">
        <v>16</v>
      </c>
      <c r="E116" s="141" t="s">
        <v>22</v>
      </c>
      <c r="F116" s="358"/>
      <c r="G116" s="360"/>
      <c r="H116" s="140">
        <f t="shared" si="40"/>
        <v>0</v>
      </c>
      <c r="I116" s="147">
        <f t="shared" si="41"/>
        <v>0</v>
      </c>
      <c r="J116" s="148">
        <f t="shared" si="42"/>
        <v>0</v>
      </c>
      <c r="K116" s="204"/>
    </row>
    <row r="117" spans="1:11" s="136" customFormat="1">
      <c r="A117" s="144"/>
      <c r="B117" s="317" t="s">
        <v>112</v>
      </c>
      <c r="C117" s="143" t="s">
        <v>28</v>
      </c>
      <c r="D117" s="134">
        <v>160</v>
      </c>
      <c r="E117" s="141" t="s">
        <v>22</v>
      </c>
      <c r="F117" s="358"/>
      <c r="G117" s="359"/>
      <c r="H117" s="140">
        <f t="shared" si="40"/>
        <v>0</v>
      </c>
      <c r="I117" s="147">
        <f t="shared" si="41"/>
        <v>0</v>
      </c>
      <c r="J117" s="148">
        <f t="shared" si="42"/>
        <v>0</v>
      </c>
      <c r="K117" s="204"/>
    </row>
    <row r="118" spans="1:11" s="136" customFormat="1">
      <c r="A118" s="144"/>
      <c r="B118" s="317" t="s">
        <v>113</v>
      </c>
      <c r="C118" s="143" t="s">
        <v>23</v>
      </c>
      <c r="D118" s="134">
        <v>64</v>
      </c>
      <c r="E118" s="141" t="s">
        <v>22</v>
      </c>
      <c r="F118" s="358"/>
      <c r="G118" s="359"/>
      <c r="H118" s="140">
        <f t="shared" si="40"/>
        <v>0</v>
      </c>
      <c r="I118" s="147">
        <f t="shared" si="41"/>
        <v>0</v>
      </c>
      <c r="J118" s="148">
        <f t="shared" si="42"/>
        <v>0</v>
      </c>
      <c r="K118" s="204"/>
    </row>
    <row r="119" spans="1:11" s="136" customFormat="1">
      <c r="A119" s="144"/>
      <c r="B119" s="317" t="s">
        <v>114</v>
      </c>
      <c r="C119" s="143" t="s">
        <v>38</v>
      </c>
      <c r="D119" s="134">
        <v>32</v>
      </c>
      <c r="E119" s="141" t="s">
        <v>22</v>
      </c>
      <c r="F119" s="358"/>
      <c r="G119" s="359"/>
      <c r="H119" s="140">
        <f t="shared" si="40"/>
        <v>0</v>
      </c>
      <c r="I119" s="147">
        <f t="shared" si="41"/>
        <v>0</v>
      </c>
      <c r="J119" s="148">
        <f t="shared" si="42"/>
        <v>0</v>
      </c>
      <c r="K119" s="204"/>
    </row>
    <row r="120" spans="1:11" s="136" customFormat="1">
      <c r="A120" s="144"/>
      <c r="B120" s="317" t="s">
        <v>115</v>
      </c>
      <c r="C120" s="143" t="s">
        <v>547</v>
      </c>
      <c r="D120" s="134">
        <v>32</v>
      </c>
      <c r="E120" s="141" t="s">
        <v>22</v>
      </c>
      <c r="F120" s="358"/>
      <c r="G120" s="359"/>
      <c r="H120" s="140">
        <f t="shared" si="40"/>
        <v>0</v>
      </c>
      <c r="I120" s="147">
        <f t="shared" si="41"/>
        <v>0</v>
      </c>
      <c r="J120" s="148">
        <f t="shared" si="42"/>
        <v>0</v>
      </c>
      <c r="K120" s="204"/>
    </row>
    <row r="121" spans="1:11" s="136" customFormat="1">
      <c r="A121" s="144"/>
      <c r="B121" s="317" t="s">
        <v>116</v>
      </c>
      <c r="C121" s="143" t="s">
        <v>50</v>
      </c>
      <c r="D121" s="134">
        <v>16</v>
      </c>
      <c r="E121" s="141" t="s">
        <v>22</v>
      </c>
      <c r="F121" s="358"/>
      <c r="G121" s="359"/>
      <c r="H121" s="140">
        <f t="shared" si="40"/>
        <v>0</v>
      </c>
      <c r="I121" s="147">
        <f t="shared" si="41"/>
        <v>0</v>
      </c>
      <c r="J121" s="148">
        <f t="shared" si="42"/>
        <v>0</v>
      </c>
      <c r="K121" s="204"/>
    </row>
    <row r="122" spans="1:11" s="136" customFormat="1">
      <c r="A122" s="144"/>
      <c r="B122" s="317" t="s">
        <v>117</v>
      </c>
      <c r="C122" s="143" t="s">
        <v>51</v>
      </c>
      <c r="D122" s="134">
        <v>16</v>
      </c>
      <c r="E122" s="141" t="s">
        <v>22</v>
      </c>
      <c r="F122" s="358"/>
      <c r="G122" s="359"/>
      <c r="H122" s="140">
        <f t="shared" si="40"/>
        <v>0</v>
      </c>
      <c r="I122" s="147">
        <f t="shared" si="41"/>
        <v>0</v>
      </c>
      <c r="J122" s="148">
        <f t="shared" si="42"/>
        <v>0</v>
      </c>
      <c r="K122" s="204"/>
    </row>
    <row r="123" spans="1:11">
      <c r="B123" s="317" t="s">
        <v>118</v>
      </c>
      <c r="C123" s="143" t="s">
        <v>30</v>
      </c>
      <c r="D123" s="20">
        <v>16</v>
      </c>
      <c r="E123" s="26" t="s">
        <v>22</v>
      </c>
      <c r="F123" s="358"/>
      <c r="G123" s="359"/>
      <c r="H123" s="140">
        <f t="shared" si="40"/>
        <v>0</v>
      </c>
      <c r="I123" s="147">
        <f t="shared" si="41"/>
        <v>0</v>
      </c>
      <c r="J123" s="148">
        <f t="shared" si="42"/>
        <v>0</v>
      </c>
      <c r="K123" s="204"/>
    </row>
    <row r="124" spans="1:11">
      <c r="B124" s="317" t="s">
        <v>119</v>
      </c>
      <c r="C124" s="143" t="s">
        <v>53</v>
      </c>
      <c r="D124" s="20">
        <v>1</v>
      </c>
      <c r="E124" s="26" t="s">
        <v>2</v>
      </c>
      <c r="F124" s="358"/>
      <c r="G124" s="359"/>
      <c r="H124" s="140">
        <f t="shared" si="40"/>
        <v>0</v>
      </c>
      <c r="I124" s="147">
        <f t="shared" si="41"/>
        <v>0</v>
      </c>
      <c r="J124" s="148">
        <f t="shared" si="42"/>
        <v>0</v>
      </c>
      <c r="K124" s="204"/>
    </row>
    <row r="125" spans="1:11" s="136" customFormat="1" ht="28.8">
      <c r="A125" s="144"/>
      <c r="B125" s="317" t="s">
        <v>120</v>
      </c>
      <c r="C125" s="143" t="s">
        <v>720</v>
      </c>
      <c r="D125" s="139">
        <v>32</v>
      </c>
      <c r="E125" s="141" t="s">
        <v>22</v>
      </c>
      <c r="F125" s="358"/>
      <c r="G125" s="360"/>
      <c r="H125" s="140">
        <f t="shared" si="40"/>
        <v>0</v>
      </c>
      <c r="I125" s="147">
        <f t="shared" si="41"/>
        <v>0</v>
      </c>
      <c r="J125" s="148">
        <f t="shared" si="42"/>
        <v>0</v>
      </c>
      <c r="K125" s="204"/>
    </row>
    <row r="126" spans="1:11" s="136" customFormat="1">
      <c r="A126" s="144"/>
      <c r="B126" s="317" t="s">
        <v>121</v>
      </c>
      <c r="C126" s="143" t="s">
        <v>29</v>
      </c>
      <c r="D126" s="139">
        <v>1</v>
      </c>
      <c r="E126" s="141" t="s">
        <v>2</v>
      </c>
      <c r="F126" s="358"/>
      <c r="G126" s="353"/>
      <c r="H126" s="140">
        <f t="shared" si="40"/>
        <v>0</v>
      </c>
      <c r="I126" s="147">
        <f t="shared" si="41"/>
        <v>0</v>
      </c>
      <c r="J126" s="148">
        <f t="shared" si="42"/>
        <v>0</v>
      </c>
      <c r="K126" s="204"/>
    </row>
    <row r="127" spans="1:11" s="136" customFormat="1">
      <c r="A127" s="144"/>
      <c r="B127" s="317" t="s">
        <v>122</v>
      </c>
      <c r="C127" s="143" t="s">
        <v>24</v>
      </c>
      <c r="D127" s="139">
        <v>16</v>
      </c>
      <c r="E127" s="141" t="s">
        <v>22</v>
      </c>
      <c r="F127" s="358"/>
      <c r="G127" s="359"/>
      <c r="H127" s="140">
        <f t="shared" si="40"/>
        <v>0</v>
      </c>
      <c r="I127" s="147">
        <f t="shared" si="41"/>
        <v>0</v>
      </c>
      <c r="J127" s="148">
        <f t="shared" si="42"/>
        <v>0</v>
      </c>
      <c r="K127" s="204"/>
    </row>
    <row r="128" spans="1:11">
      <c r="B128" s="317" t="s">
        <v>123</v>
      </c>
      <c r="C128" s="55" t="s">
        <v>21</v>
      </c>
      <c r="D128" s="20">
        <v>1</v>
      </c>
      <c r="E128" s="26" t="s">
        <v>2</v>
      </c>
      <c r="F128" s="358"/>
      <c r="G128" s="353"/>
      <c r="H128" s="140">
        <f t="shared" si="40"/>
        <v>0</v>
      </c>
      <c r="I128" s="147">
        <f t="shared" si="41"/>
        <v>0</v>
      </c>
      <c r="J128" s="148">
        <f t="shared" si="42"/>
        <v>0</v>
      </c>
      <c r="K128" s="204"/>
    </row>
    <row r="129" spans="1:11" ht="72">
      <c r="B129" s="317" t="s">
        <v>124</v>
      </c>
      <c r="C129" s="143" t="s">
        <v>26</v>
      </c>
      <c r="D129" s="20">
        <v>1</v>
      </c>
      <c r="E129" s="26" t="s">
        <v>2</v>
      </c>
      <c r="F129" s="358"/>
      <c r="G129" s="359"/>
      <c r="H129" s="140">
        <f t="shared" si="40"/>
        <v>0</v>
      </c>
      <c r="I129" s="147">
        <f t="shared" si="41"/>
        <v>0</v>
      </c>
      <c r="J129" s="148">
        <f t="shared" si="42"/>
        <v>0</v>
      </c>
      <c r="K129" s="204"/>
    </row>
    <row r="130" spans="1:11" s="136" customFormat="1" ht="43.2">
      <c r="A130" s="144"/>
      <c r="B130" s="317" t="s">
        <v>125</v>
      </c>
      <c r="C130" s="143" t="s">
        <v>54</v>
      </c>
      <c r="D130" s="139">
        <v>1</v>
      </c>
      <c r="E130" s="141" t="s">
        <v>2</v>
      </c>
      <c r="F130" s="358"/>
      <c r="G130" s="353"/>
      <c r="H130" s="140">
        <f t="shared" si="40"/>
        <v>0</v>
      </c>
      <c r="I130" s="147">
        <f t="shared" si="41"/>
        <v>0</v>
      </c>
      <c r="J130" s="148">
        <f t="shared" si="42"/>
        <v>0</v>
      </c>
      <c r="K130" s="204"/>
    </row>
    <row r="131" spans="1:11">
      <c r="B131" s="54"/>
      <c r="C131" s="18"/>
      <c r="D131" s="18"/>
      <c r="E131" s="22"/>
      <c r="F131" s="17"/>
      <c r="G131" s="19"/>
      <c r="H131" s="181">
        <f>SUM(H111:H130)</f>
        <v>0</v>
      </c>
      <c r="I131" s="185">
        <f>SUM(I111:I130)</f>
        <v>0</v>
      </c>
      <c r="J131" s="186">
        <f>H131+I131</f>
        <v>0</v>
      </c>
      <c r="K131" s="204"/>
    </row>
    <row r="132" spans="1:11">
      <c r="B132" s="82"/>
      <c r="C132" s="83"/>
      <c r="D132" s="83"/>
      <c r="E132" s="84"/>
      <c r="F132" s="85"/>
      <c r="G132" s="86"/>
      <c r="H132" s="87"/>
      <c r="I132" s="88"/>
      <c r="J132" s="89"/>
      <c r="K132" s="204"/>
    </row>
    <row r="133" spans="1:11" ht="15" thickBot="1">
      <c r="B133" s="349"/>
      <c r="C133" s="350"/>
      <c r="D133" s="350"/>
      <c r="E133" s="350"/>
      <c r="F133" s="44"/>
      <c r="G133" s="45"/>
      <c r="H133" s="46"/>
      <c r="I133" s="47"/>
      <c r="J133" s="48"/>
      <c r="K133" s="204"/>
    </row>
    <row r="134" spans="1:11" ht="15" thickBot="1">
      <c r="B134" s="49"/>
      <c r="C134" s="50" t="s">
        <v>665</v>
      </c>
      <c r="D134" s="90">
        <v>1</v>
      </c>
      <c r="E134" s="91" t="s">
        <v>2</v>
      </c>
      <c r="F134" s="51"/>
      <c r="G134" s="52"/>
      <c r="H134" s="92">
        <f>H70+H80+H95+H104+H108+H131</f>
        <v>0</v>
      </c>
      <c r="I134" s="92">
        <f>I70+I80+I95+I104+I108+I131</f>
        <v>0</v>
      </c>
      <c r="J134" s="93">
        <f>H134+I134</f>
        <v>0</v>
      </c>
      <c r="K134" s="204"/>
    </row>
    <row r="135" spans="1:11">
      <c r="B135" s="129"/>
      <c r="C135" s="129"/>
      <c r="D135" s="129"/>
      <c r="E135" s="129"/>
      <c r="F135" s="129"/>
      <c r="G135" s="129"/>
      <c r="H135" s="129"/>
      <c r="I135" s="129"/>
      <c r="J135" s="129"/>
      <c r="K135" s="204"/>
    </row>
    <row r="136" spans="1:11" s="136" customFormat="1" ht="15" thickBot="1">
      <c r="A136" s="144"/>
      <c r="B136" s="53"/>
      <c r="C136" s="53"/>
      <c r="D136" s="53"/>
      <c r="E136" s="53"/>
      <c r="F136" s="53"/>
      <c r="G136" s="53"/>
      <c r="H136" s="53"/>
      <c r="I136" s="53"/>
      <c r="J136" s="53"/>
      <c r="K136" s="204"/>
    </row>
    <row r="137" spans="1:11" s="136" customFormat="1">
      <c r="A137" s="144"/>
      <c r="B137" s="217"/>
      <c r="C137" s="218" t="s">
        <v>3</v>
      </c>
      <c r="D137" s="346" t="s">
        <v>4</v>
      </c>
      <c r="E137" s="347"/>
      <c r="F137" s="219" t="s">
        <v>5</v>
      </c>
      <c r="G137" s="220" t="s">
        <v>5</v>
      </c>
      <c r="H137" s="221" t="s">
        <v>6</v>
      </c>
      <c r="I137" s="222" t="s">
        <v>6</v>
      </c>
      <c r="J137" s="223" t="s">
        <v>5</v>
      </c>
    </row>
    <row r="138" spans="1:11" s="136" customFormat="1" ht="15" thickBot="1">
      <c r="A138" s="144"/>
      <c r="B138" s="224"/>
      <c r="C138" s="225" t="s">
        <v>7</v>
      </c>
      <c r="D138" s="212" t="s">
        <v>8</v>
      </c>
      <c r="E138" s="213" t="s">
        <v>9</v>
      </c>
      <c r="F138" s="214" t="s">
        <v>10</v>
      </c>
      <c r="G138" s="212" t="s">
        <v>11</v>
      </c>
      <c r="H138" s="215" t="s">
        <v>12</v>
      </c>
      <c r="I138" s="216" t="s">
        <v>13</v>
      </c>
      <c r="J138" s="16" t="s">
        <v>6</v>
      </c>
    </row>
    <row r="139" spans="1:11" s="136" customFormat="1" ht="15.6" thickTop="1" thickBot="1">
      <c r="A139" s="144"/>
      <c r="B139" s="27" t="s">
        <v>596</v>
      </c>
      <c r="C139" s="28"/>
      <c r="D139" s="29"/>
      <c r="E139" s="29"/>
      <c r="F139" s="30"/>
      <c r="G139" s="31"/>
      <c r="H139" s="29"/>
      <c r="I139" s="29"/>
      <c r="J139" s="32"/>
      <c r="K139" s="204"/>
    </row>
    <row r="140" spans="1:11" s="136" customFormat="1" ht="15" thickBot="1">
      <c r="A140" s="144"/>
      <c r="B140" s="234"/>
      <c r="C140" s="239" t="s">
        <v>597</v>
      </c>
      <c r="D140" s="235"/>
      <c r="E140" s="235"/>
      <c r="F140" s="236"/>
      <c r="G140" s="237"/>
      <c r="H140" s="235"/>
      <c r="I140" s="235"/>
      <c r="J140" s="238"/>
      <c r="K140" s="204"/>
    </row>
    <row r="141" spans="1:11" s="136" customFormat="1">
      <c r="A141" s="144"/>
      <c r="B141" s="191" t="s">
        <v>126</v>
      </c>
      <c r="C141" s="43" t="s">
        <v>41</v>
      </c>
      <c r="D141" s="33"/>
      <c r="E141" s="34"/>
      <c r="F141" s="35"/>
      <c r="G141" s="36"/>
      <c r="H141" s="37"/>
      <c r="I141" s="38"/>
      <c r="J141" s="39"/>
      <c r="K141" s="204"/>
    </row>
    <row r="142" spans="1:11" s="136" customFormat="1">
      <c r="A142" s="144"/>
      <c r="B142" s="317" t="s">
        <v>127</v>
      </c>
      <c r="C142" s="232" t="s">
        <v>723</v>
      </c>
      <c r="D142" s="229">
        <v>182</v>
      </c>
      <c r="E142" s="316" t="s">
        <v>1</v>
      </c>
      <c r="F142" s="352"/>
      <c r="G142" s="353"/>
      <c r="H142" s="152">
        <f t="shared" ref="H142:H143" si="43">D142*F142</f>
        <v>0</v>
      </c>
      <c r="I142" s="153">
        <f t="shared" ref="I142:I143" si="44">D142*G142</f>
        <v>0</v>
      </c>
      <c r="J142" s="154">
        <f t="shared" ref="J142:J143" si="45">H142+I142</f>
        <v>0</v>
      </c>
      <c r="K142" s="204"/>
    </row>
    <row r="143" spans="1:11" s="136" customFormat="1" ht="28.8">
      <c r="A143" s="144"/>
      <c r="B143" s="317" t="s">
        <v>128</v>
      </c>
      <c r="C143" s="232" t="s">
        <v>722</v>
      </c>
      <c r="D143" s="229">
        <v>182</v>
      </c>
      <c r="E143" s="316" t="s">
        <v>1</v>
      </c>
      <c r="F143" s="352"/>
      <c r="G143" s="353"/>
      <c r="H143" s="152">
        <f t="shared" si="43"/>
        <v>0</v>
      </c>
      <c r="I143" s="153">
        <f t="shared" si="44"/>
        <v>0</v>
      </c>
      <c r="J143" s="154">
        <f t="shared" si="45"/>
        <v>0</v>
      </c>
      <c r="K143" s="204"/>
    </row>
    <row r="144" spans="1:11" s="136" customFormat="1">
      <c r="A144" s="144"/>
      <c r="B144" s="155"/>
      <c r="C144" s="159"/>
      <c r="D144" s="159"/>
      <c r="E144" s="162"/>
      <c r="F144" s="150"/>
      <c r="G144" s="151"/>
      <c r="H144" s="152"/>
      <c r="I144" s="153"/>
      <c r="J144" s="154"/>
      <c r="K144" s="204"/>
    </row>
    <row r="145" spans="1:11" s="136" customFormat="1">
      <c r="A145" s="144"/>
      <c r="B145" s="317" t="s">
        <v>129</v>
      </c>
      <c r="C145" s="159" t="s">
        <v>525</v>
      </c>
      <c r="D145" s="159">
        <v>1</v>
      </c>
      <c r="E145" s="162" t="s">
        <v>2</v>
      </c>
      <c r="F145" s="150"/>
      <c r="G145" s="151"/>
      <c r="H145" s="197">
        <f>SUM(H142:H144)*0.03</f>
        <v>0</v>
      </c>
      <c r="I145" s="200">
        <f>SUM(I142:I144)*0.03</f>
        <v>0</v>
      </c>
      <c r="J145" s="184">
        <f t="shared" ref="J145" si="46">H145+I145</f>
        <v>0</v>
      </c>
      <c r="K145" s="204"/>
    </row>
    <row r="146" spans="1:11" s="136" customFormat="1">
      <c r="A146" s="144"/>
      <c r="B146" s="54"/>
      <c r="C146" s="18"/>
      <c r="D146" s="18"/>
      <c r="E146" s="22"/>
      <c r="F146" s="137"/>
      <c r="G146" s="138"/>
      <c r="H146" s="181">
        <f>SUM(H142:H145)</f>
        <v>0</v>
      </c>
      <c r="I146" s="182">
        <f>SUM(I142:I145)</f>
        <v>0</v>
      </c>
      <c r="J146" s="183">
        <f>I146+H146</f>
        <v>0</v>
      </c>
      <c r="K146" s="204"/>
    </row>
    <row r="147" spans="1:11" s="136" customFormat="1">
      <c r="A147" s="144"/>
      <c r="B147" s="82"/>
      <c r="C147" s="83"/>
      <c r="D147" s="83"/>
      <c r="E147" s="84"/>
      <c r="F147" s="85"/>
      <c r="G147" s="86"/>
      <c r="H147" s="87"/>
      <c r="I147" s="88"/>
      <c r="J147" s="89"/>
      <c r="K147" s="204"/>
    </row>
    <row r="148" spans="1:11" s="136" customFormat="1" ht="15" thickBot="1">
      <c r="A148" s="144"/>
      <c r="B148" s="349"/>
      <c r="C148" s="350"/>
      <c r="D148" s="350"/>
      <c r="E148" s="350"/>
      <c r="F148" s="44"/>
      <c r="G148" s="45"/>
      <c r="H148" s="46"/>
      <c r="I148" s="47"/>
      <c r="J148" s="48"/>
      <c r="K148" s="204"/>
    </row>
    <row r="149" spans="1:11" s="136" customFormat="1" ht="15" thickBot="1">
      <c r="A149" s="144"/>
      <c r="B149" s="49"/>
      <c r="C149" s="50" t="s">
        <v>666</v>
      </c>
      <c r="D149" s="90">
        <v>1</v>
      </c>
      <c r="E149" s="91" t="s">
        <v>2</v>
      </c>
      <c r="F149" s="51"/>
      <c r="G149" s="52"/>
      <c r="H149" s="92">
        <f>H146</f>
        <v>0</v>
      </c>
      <c r="I149" s="92">
        <f>I146</f>
        <v>0</v>
      </c>
      <c r="J149" s="93">
        <f>H149+I149</f>
        <v>0</v>
      </c>
      <c r="K149" s="204"/>
    </row>
    <row r="150" spans="1:11" s="136" customFormat="1">
      <c r="A150" s="144"/>
      <c r="B150" s="129"/>
      <c r="C150" s="129"/>
      <c r="D150" s="129"/>
      <c r="E150" s="129"/>
      <c r="F150" s="129"/>
      <c r="G150" s="129"/>
      <c r="H150" s="129"/>
      <c r="I150" s="129"/>
      <c r="J150" s="129"/>
      <c r="K150" s="204"/>
    </row>
  </sheetData>
  <sheetProtection algorithmName="SHA-512" hashValue="vz6m1dYiyHV4QrZoPCH5QcA+bvpQWD7mh8abW1LFutl48zpVGtqaA2R+pMT+OxMqcoeVZ3B5arIZGUlkQYGeTQ==" saltValue="8YxQbviIqRrMTzHmW2FZUg==" spinCount="100000" sheet="1" selectLockedCells="1"/>
  <mergeCells count="10">
    <mergeCell ref="B148:E148"/>
    <mergeCell ref="D137:E137"/>
    <mergeCell ref="B133:E133"/>
    <mergeCell ref="B33:C33"/>
    <mergeCell ref="H4:H5"/>
    <mergeCell ref="I4:J5"/>
    <mergeCell ref="I9:J9"/>
    <mergeCell ref="I10:J10"/>
    <mergeCell ref="D38:E38"/>
    <mergeCell ref="C36:J36"/>
  </mergeCells>
  <phoneticPr fontId="52" type="noConversion"/>
  <pageMargins left="0.51181102362204722" right="0.51181102362204722" top="0.78740157480314965" bottom="1.0236220472440944" header="0.39370078740157483" footer="0.31496062992125984"/>
  <pageSetup paperSize="9" scale="74" firstPageNumber="2" fitToHeight="4" orientation="landscape" r:id="rId1"/>
  <headerFooter>
    <oddHeader xml:space="preserve">&amp;R&amp;"-,Obyčejné"&amp;16&amp;P/&amp;N  &amp;"Arial CE,Obyčejné"&amp;10 </oddHeader>
  </headerFooter>
  <rowBreaks count="6" manualBreakCount="6">
    <brk id="33" min="1" max="9" man="1"/>
    <brk id="37" min="1" max="9" man="1"/>
    <brk id="71" min="1" max="9" man="1"/>
    <brk id="96" min="1" max="9" man="1"/>
    <brk id="109" min="1" max="9" man="1"/>
    <brk id="136" min="1" max="9" man="1"/>
  </rowBreaks>
  <ignoredErrors>
    <ignoredError sqref="D78" formulaRange="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DAEAB41-275A-439F-88AB-4A831F1597C3}">
  <sheetPr>
    <tabColor rgb="FF00B050"/>
  </sheetPr>
  <dimension ref="A2:K168"/>
  <sheetViews>
    <sheetView view="pageBreakPreview" topLeftCell="A16" zoomScale="115" zoomScaleNormal="100" zoomScaleSheetLayoutView="115" zoomScalePageLayoutView="55" workbookViewId="0">
      <selection activeCell="F44" sqref="F44"/>
    </sheetView>
  </sheetViews>
  <sheetFormatPr defaultColWidth="9.109375" defaultRowHeight="14.4"/>
  <cols>
    <col min="1" max="1" width="11.109375" style="144" customWidth="1"/>
    <col min="2" max="2" width="7.6640625" style="136" customWidth="1"/>
    <col min="3" max="3" width="72.88671875" style="136" customWidth="1"/>
    <col min="4" max="4" width="8.77734375" style="136" customWidth="1"/>
    <col min="5" max="5" width="8" style="136" customWidth="1"/>
    <col min="6" max="7" width="14" style="136" customWidth="1"/>
    <col min="8" max="9" width="16.6640625" style="136" customWidth="1"/>
    <col min="10" max="10" width="17.21875" style="136" customWidth="1"/>
    <col min="11" max="11" width="11.109375" style="136" customWidth="1"/>
    <col min="12" max="16384" width="9.109375" style="136"/>
  </cols>
  <sheetData>
    <row r="2" spans="2:10" ht="15" thickBot="1"/>
    <row r="3" spans="2:10" ht="18" customHeight="1">
      <c r="B3" s="104"/>
      <c r="C3" s="105"/>
      <c r="D3" s="105"/>
      <c r="E3" s="105"/>
      <c r="F3" s="105"/>
      <c r="G3" s="105"/>
      <c r="H3" s="105"/>
      <c r="I3" s="105"/>
      <c r="J3" s="106"/>
    </row>
    <row r="4" spans="2:10" ht="18" customHeight="1">
      <c r="B4" s="107"/>
      <c r="C4" s="301" t="s">
        <v>592</v>
      </c>
      <c r="D4" s="108"/>
      <c r="E4" s="108"/>
      <c r="F4" s="108"/>
      <c r="G4" s="108"/>
      <c r="H4" s="337"/>
      <c r="I4" s="338"/>
      <c r="J4" s="339"/>
    </row>
    <row r="5" spans="2:10" ht="18" customHeight="1">
      <c r="B5" s="107"/>
      <c r="C5" s="226"/>
      <c r="D5" s="108"/>
      <c r="E5" s="108"/>
      <c r="F5" s="108"/>
      <c r="G5" s="108"/>
      <c r="H5" s="337"/>
      <c r="I5" s="340"/>
      <c r="J5" s="339"/>
    </row>
    <row r="6" spans="2:10" ht="18" customHeight="1">
      <c r="B6" s="107"/>
      <c r="C6" s="226"/>
      <c r="D6" s="108"/>
      <c r="E6" s="108"/>
      <c r="F6" s="108"/>
      <c r="G6" s="108"/>
      <c r="I6" s="108"/>
      <c r="J6" s="109"/>
    </row>
    <row r="7" spans="2:10" ht="18" customHeight="1">
      <c r="B7" s="107"/>
      <c r="C7" s="280" t="s">
        <v>593</v>
      </c>
      <c r="D7" s="108"/>
      <c r="E7" s="108"/>
      <c r="F7" s="108"/>
      <c r="G7" s="108"/>
      <c r="H7" s="108" t="s">
        <v>15</v>
      </c>
      <c r="I7" s="302" t="s">
        <v>594</v>
      </c>
      <c r="J7" s="298"/>
    </row>
    <row r="8" spans="2:10" ht="18" customHeight="1">
      <c r="B8" s="107"/>
      <c r="C8" s="123" t="s">
        <v>57</v>
      </c>
      <c r="D8" s="227"/>
      <c r="E8" s="227"/>
      <c r="F8" s="227"/>
      <c r="G8" s="227"/>
      <c r="H8" s="108" t="s">
        <v>16</v>
      </c>
      <c r="I8" s="303" t="s">
        <v>595</v>
      </c>
      <c r="J8" s="117"/>
    </row>
    <row r="9" spans="2:10" ht="18" customHeight="1">
      <c r="B9" s="107"/>
      <c r="C9" s="228"/>
      <c r="D9" s="108"/>
      <c r="E9" s="108"/>
      <c r="F9" s="108"/>
      <c r="G9" s="108"/>
      <c r="H9" s="108" t="s">
        <v>17</v>
      </c>
      <c r="I9" s="341">
        <v>0</v>
      </c>
      <c r="J9" s="342"/>
    </row>
    <row r="10" spans="2:10" ht="18" customHeight="1">
      <c r="B10" s="107"/>
      <c r="C10" s="110" t="s">
        <v>58</v>
      </c>
      <c r="D10" s="108"/>
      <c r="E10" s="108"/>
      <c r="F10" s="108"/>
      <c r="G10" s="108"/>
      <c r="H10" s="108"/>
      <c r="I10" s="343"/>
      <c r="J10" s="342"/>
    </row>
    <row r="11" spans="2:10" ht="18" customHeight="1" thickBot="1">
      <c r="B11" s="112"/>
      <c r="C11" s="113"/>
      <c r="D11" s="114"/>
      <c r="E11" s="114"/>
      <c r="F11" s="114"/>
      <c r="G11" s="114"/>
      <c r="H11" s="114"/>
      <c r="I11" s="114"/>
      <c r="J11" s="115"/>
    </row>
    <row r="12" spans="2:10" ht="14.25" customHeight="1" thickTop="1">
      <c r="B12" s="107"/>
      <c r="C12" s="110"/>
      <c r="D12" s="108"/>
      <c r="E12" s="108"/>
      <c r="F12" s="108"/>
      <c r="G12" s="108"/>
      <c r="H12" s="108"/>
      <c r="I12" s="108"/>
      <c r="J12" s="109"/>
    </row>
    <row r="13" spans="2:10">
      <c r="B13" s="99"/>
      <c r="C13" s="100"/>
      <c r="D13" s="100"/>
      <c r="E13" s="100"/>
      <c r="F13" s="100"/>
      <c r="G13" s="100"/>
      <c r="H13" s="100"/>
      <c r="I13" s="100"/>
      <c r="J13" s="111"/>
    </row>
    <row r="14" spans="2:10">
      <c r="B14" s="255" t="s">
        <v>62</v>
      </c>
      <c r="C14" s="247" t="s">
        <v>217</v>
      </c>
      <c r="D14" s="96"/>
      <c r="E14" s="96"/>
      <c r="F14" s="116"/>
      <c r="G14" s="96"/>
      <c r="H14" s="119"/>
      <c r="I14" s="97"/>
      <c r="J14" s="98"/>
    </row>
    <row r="15" spans="2:10">
      <c r="B15" s="95"/>
      <c r="C15" s="304" t="s">
        <v>608</v>
      </c>
      <c r="D15" s="96"/>
      <c r="E15" s="96"/>
      <c r="F15" s="116"/>
      <c r="G15" s="96"/>
      <c r="H15" s="119"/>
      <c r="I15" s="245">
        <f>J150</f>
        <v>0</v>
      </c>
      <c r="J15" s="98"/>
    </row>
    <row r="16" spans="2:10">
      <c r="B16" s="95"/>
      <c r="C16" s="305" t="s">
        <v>607</v>
      </c>
      <c r="D16" s="96"/>
      <c r="E16" s="96"/>
      <c r="F16" s="116"/>
      <c r="G16" s="96"/>
      <c r="H16" s="119"/>
      <c r="I16" s="309">
        <f>J168</f>
        <v>0</v>
      </c>
      <c r="J16" s="98"/>
    </row>
    <row r="17" spans="2:10">
      <c r="B17" s="95"/>
      <c r="C17" s="247" t="s">
        <v>60</v>
      </c>
      <c r="D17" s="96"/>
      <c r="E17" s="96"/>
      <c r="F17" s="116"/>
      <c r="G17" s="96"/>
      <c r="H17" s="119"/>
      <c r="I17" s="97">
        <f>SUM(I15:I15)</f>
        <v>0</v>
      </c>
      <c r="J17" s="98"/>
    </row>
    <row r="18" spans="2:10">
      <c r="B18" s="95"/>
      <c r="C18" s="206"/>
      <c r="D18" s="96"/>
      <c r="E18" s="96"/>
      <c r="F18" s="116"/>
      <c r="G18" s="96"/>
      <c r="H18" s="119"/>
      <c r="I18" s="97"/>
      <c r="J18" s="98"/>
    </row>
    <row r="19" spans="2:10">
      <c r="B19" s="95"/>
      <c r="C19" s="206"/>
      <c r="D19" s="96"/>
      <c r="E19" s="96"/>
      <c r="F19" s="116"/>
      <c r="G19" s="96"/>
      <c r="H19" s="119"/>
      <c r="I19" s="97"/>
      <c r="J19" s="98"/>
    </row>
    <row r="20" spans="2:10">
      <c r="B20" s="95"/>
      <c r="C20" s="206"/>
      <c r="D20" s="96"/>
      <c r="E20" s="96"/>
      <c r="F20" s="116"/>
      <c r="G20" s="96"/>
      <c r="H20" s="119"/>
      <c r="I20" s="97"/>
      <c r="J20" s="98"/>
    </row>
    <row r="21" spans="2:10">
      <c r="B21" s="95"/>
      <c r="C21" s="206"/>
      <c r="D21" s="96"/>
      <c r="E21" s="96"/>
      <c r="F21" s="116"/>
      <c r="G21" s="96"/>
      <c r="H21" s="119"/>
      <c r="I21" s="97"/>
      <c r="J21" s="98"/>
    </row>
    <row r="22" spans="2:10">
      <c r="B22" s="95"/>
      <c r="C22" s="121"/>
      <c r="D22" s="96"/>
      <c r="E22" s="96"/>
      <c r="F22" s="116"/>
      <c r="G22" s="96"/>
      <c r="H22" s="119"/>
      <c r="I22" s="97"/>
      <c r="J22" s="98"/>
    </row>
    <row r="23" spans="2:10">
      <c r="B23" s="95"/>
      <c r="C23" s="206"/>
      <c r="D23" s="96"/>
      <c r="E23" s="96"/>
      <c r="F23" s="96"/>
      <c r="G23" s="96"/>
      <c r="H23" s="119"/>
      <c r="I23" s="97"/>
      <c r="J23" s="98"/>
    </row>
    <row r="24" spans="2:10" ht="29.25" customHeight="1">
      <c r="B24" s="95"/>
      <c r="C24" s="121"/>
      <c r="D24" s="96"/>
      <c r="E24" s="96"/>
      <c r="F24" s="96"/>
      <c r="G24" s="96"/>
      <c r="H24" s="119"/>
      <c r="I24" s="97"/>
      <c r="J24" s="98"/>
    </row>
    <row r="25" spans="2:10">
      <c r="B25" s="95"/>
      <c r="C25" s="206"/>
      <c r="D25" s="96"/>
      <c r="E25" s="96"/>
      <c r="F25" s="96"/>
      <c r="G25" s="96"/>
      <c r="H25" s="119"/>
      <c r="I25" s="97"/>
      <c r="J25" s="98"/>
    </row>
    <row r="26" spans="2:10">
      <c r="B26" s="95"/>
      <c r="C26" s="121"/>
      <c r="D26" s="96"/>
      <c r="E26" s="96"/>
      <c r="F26" s="96"/>
      <c r="G26" s="96"/>
      <c r="H26" s="119"/>
      <c r="I26" s="97"/>
      <c r="J26" s="98"/>
    </row>
    <row r="27" spans="2:10">
      <c r="B27" s="99"/>
      <c r="C27" s="121"/>
      <c r="D27" s="96"/>
      <c r="E27" s="96"/>
      <c r="F27" s="96"/>
      <c r="G27" s="96"/>
      <c r="H27" s="119"/>
      <c r="I27" s="101"/>
      <c r="J27" s="102"/>
    </row>
    <row r="28" spans="2:10">
      <c r="B28" s="99"/>
      <c r="C28" s="208"/>
      <c r="D28" s="209"/>
      <c r="E28" s="209"/>
      <c r="F28" s="209"/>
      <c r="G28" s="209"/>
      <c r="H28" s="210"/>
      <c r="J28" s="102"/>
    </row>
    <row r="29" spans="2:10">
      <c r="B29" s="99"/>
      <c r="C29" s="206"/>
      <c r="D29" s="207"/>
      <c r="E29" s="100"/>
      <c r="F29" s="100"/>
      <c r="G29" s="100"/>
      <c r="H29" s="101"/>
      <c r="I29" s="101"/>
      <c r="J29" s="102"/>
    </row>
    <row r="30" spans="2:10">
      <c r="B30" s="99"/>
      <c r="C30" s="100"/>
      <c r="D30" s="100"/>
      <c r="E30" s="100"/>
      <c r="F30" s="100"/>
      <c r="G30" s="100"/>
      <c r="H30" s="120"/>
      <c r="I30" s="210"/>
      <c r="J30" s="102"/>
    </row>
    <row r="31" spans="2:10">
      <c r="B31" s="124"/>
      <c r="C31" s="103"/>
      <c r="D31" s="103"/>
      <c r="E31" s="103"/>
      <c r="F31" s="103"/>
      <c r="G31" s="103"/>
      <c r="H31" s="125"/>
      <c r="I31" s="126"/>
      <c r="J31" s="102"/>
    </row>
    <row r="32" spans="2:10">
      <c r="B32" s="99"/>
      <c r="C32" s="100"/>
      <c r="D32" s="100"/>
      <c r="E32" s="100"/>
      <c r="F32" s="100"/>
      <c r="G32" s="100"/>
      <c r="H32" s="127"/>
      <c r="I32" s="128"/>
      <c r="J32" s="102"/>
    </row>
    <row r="33" spans="2:11">
      <c r="B33" s="95"/>
      <c r="C33" s="240"/>
      <c r="D33" s="96"/>
      <c r="E33" s="96"/>
      <c r="F33" s="96"/>
      <c r="G33" s="96"/>
      <c r="H33" s="97"/>
      <c r="I33" s="130"/>
      <c r="J33" s="98"/>
    </row>
    <row r="34" spans="2:11" ht="15" thickBot="1">
      <c r="B34" s="344"/>
      <c r="C34" s="345"/>
      <c r="D34" s="241"/>
      <c r="E34" s="241"/>
      <c r="F34" s="241"/>
      <c r="G34" s="241"/>
      <c r="H34" s="242"/>
      <c r="I34" s="243"/>
      <c r="J34" s="244"/>
    </row>
    <row r="35" spans="2:11">
      <c r="B35" s="94"/>
      <c r="C35" s="94"/>
      <c r="D35" s="94"/>
      <c r="E35" s="94"/>
      <c r="F35" s="94"/>
      <c r="G35" s="94"/>
      <c r="H35" s="94"/>
      <c r="I35" s="94"/>
      <c r="J35" s="94"/>
    </row>
    <row r="36" spans="2:11">
      <c r="B36" s="136" t="s">
        <v>14</v>
      </c>
    </row>
    <row r="37" spans="2:11" ht="348.6" customHeight="1">
      <c r="C37" s="335" t="s">
        <v>770</v>
      </c>
      <c r="D37" s="336"/>
      <c r="E37" s="336"/>
      <c r="F37" s="336"/>
      <c r="G37" s="336"/>
      <c r="H37" s="336"/>
      <c r="I37" s="336"/>
      <c r="J37" s="336"/>
    </row>
    <row r="38" spans="2:11" ht="15" thickBot="1"/>
    <row r="39" spans="2:11">
      <c r="B39" s="217"/>
      <c r="C39" s="218" t="s">
        <v>3</v>
      </c>
      <c r="D39" s="346" t="s">
        <v>4</v>
      </c>
      <c r="E39" s="347"/>
      <c r="F39" s="219" t="s">
        <v>5</v>
      </c>
      <c r="G39" s="220" t="s">
        <v>5</v>
      </c>
      <c r="H39" s="221" t="s">
        <v>6</v>
      </c>
      <c r="I39" s="222" t="s">
        <v>6</v>
      </c>
      <c r="J39" s="223" t="s">
        <v>5</v>
      </c>
    </row>
    <row r="40" spans="2:11" ht="15" thickBot="1">
      <c r="B40" s="224"/>
      <c r="C40" s="225" t="s">
        <v>7</v>
      </c>
      <c r="D40" s="212" t="s">
        <v>8</v>
      </c>
      <c r="E40" s="213" t="s">
        <v>9</v>
      </c>
      <c r="F40" s="214" t="s">
        <v>10</v>
      </c>
      <c r="G40" s="212" t="s">
        <v>11</v>
      </c>
      <c r="H40" s="215" t="s">
        <v>12</v>
      </c>
      <c r="I40" s="216" t="s">
        <v>13</v>
      </c>
      <c r="J40" s="16" t="s">
        <v>6</v>
      </c>
    </row>
    <row r="41" spans="2:11" ht="15.6" thickTop="1" thickBot="1">
      <c r="B41" s="27" t="s">
        <v>600</v>
      </c>
      <c r="C41" s="28"/>
      <c r="D41" s="29"/>
      <c r="E41" s="29"/>
      <c r="F41" s="30"/>
      <c r="G41" s="31"/>
      <c r="H41" s="29"/>
      <c r="I41" s="29"/>
      <c r="J41" s="32"/>
      <c r="K41" s="204"/>
    </row>
    <row r="42" spans="2:11" ht="15" thickBot="1">
      <c r="B42" s="234"/>
      <c r="C42" s="239" t="s">
        <v>674</v>
      </c>
      <c r="D42" s="235"/>
      <c r="E42" s="235"/>
      <c r="F42" s="236"/>
      <c r="G42" s="237"/>
      <c r="H42" s="235"/>
      <c r="I42" s="235"/>
      <c r="J42" s="238"/>
      <c r="K42" s="204"/>
    </row>
    <row r="43" spans="2:11">
      <c r="B43" s="191" t="s">
        <v>137</v>
      </c>
      <c r="C43" s="43" t="s">
        <v>41</v>
      </c>
      <c r="D43" s="33"/>
      <c r="E43" s="34"/>
      <c r="F43" s="35"/>
      <c r="G43" s="36"/>
      <c r="H43" s="37"/>
      <c r="I43" s="38"/>
      <c r="J43" s="39"/>
      <c r="K43" s="204"/>
    </row>
    <row r="44" spans="2:11" ht="57.6">
      <c r="B44" s="269" t="s">
        <v>138</v>
      </c>
      <c r="C44" s="193" t="s">
        <v>675</v>
      </c>
      <c r="D44" s="156">
        <v>6</v>
      </c>
      <c r="E44" s="157" t="s">
        <v>1</v>
      </c>
      <c r="F44" s="352"/>
      <c r="G44" s="353"/>
      <c r="H44" s="152">
        <f t="shared" ref="H44:H54" si="0">D44*F44</f>
        <v>0</v>
      </c>
      <c r="I44" s="153">
        <f t="shared" ref="I44:I54" si="1">D44*G44</f>
        <v>0</v>
      </c>
      <c r="J44" s="154">
        <f t="shared" ref="J44:J54" si="2">H44+I44</f>
        <v>0</v>
      </c>
      <c r="K44" s="204"/>
    </row>
    <row r="45" spans="2:11" ht="72">
      <c r="B45" s="269" t="s">
        <v>139</v>
      </c>
      <c r="C45" s="193" t="s">
        <v>676</v>
      </c>
      <c r="D45" s="156">
        <v>8</v>
      </c>
      <c r="E45" s="157" t="s">
        <v>1</v>
      </c>
      <c r="F45" s="352"/>
      <c r="G45" s="353"/>
      <c r="H45" s="152">
        <f t="shared" ref="H45" si="3">D45*F45</f>
        <v>0</v>
      </c>
      <c r="I45" s="153">
        <f t="shared" ref="I45" si="4">D45*G45</f>
        <v>0</v>
      </c>
      <c r="J45" s="154">
        <f t="shared" ref="J45" si="5">H45+I45</f>
        <v>0</v>
      </c>
      <c r="K45" s="204"/>
    </row>
    <row r="46" spans="2:11" ht="28.8">
      <c r="B46" s="269" t="s">
        <v>140</v>
      </c>
      <c r="C46" s="193" t="s">
        <v>686</v>
      </c>
      <c r="D46" s="156">
        <v>8</v>
      </c>
      <c r="E46" s="157" t="s">
        <v>1</v>
      </c>
      <c r="F46" s="352"/>
      <c r="G46" s="353"/>
      <c r="H46" s="152">
        <f t="shared" ref="H46:H48" si="6">D46*F46</f>
        <v>0</v>
      </c>
      <c r="I46" s="153">
        <f t="shared" ref="I46:I48" si="7">D46*G46</f>
        <v>0</v>
      </c>
      <c r="J46" s="154">
        <f t="shared" ref="J46:J48" si="8">H46+I46</f>
        <v>0</v>
      </c>
      <c r="K46" s="204"/>
    </row>
    <row r="47" spans="2:11">
      <c r="B47" s="269" t="s">
        <v>141</v>
      </c>
      <c r="C47" s="193" t="s">
        <v>685</v>
      </c>
      <c r="D47" s="156">
        <v>8</v>
      </c>
      <c r="E47" s="157" t="s">
        <v>1</v>
      </c>
      <c r="F47" s="352"/>
      <c r="G47" s="353"/>
      <c r="H47" s="152">
        <f t="shared" si="6"/>
        <v>0</v>
      </c>
      <c r="I47" s="153">
        <f t="shared" si="7"/>
        <v>0</v>
      </c>
      <c r="J47" s="154">
        <f t="shared" si="8"/>
        <v>0</v>
      </c>
      <c r="K47" s="204"/>
    </row>
    <row r="48" spans="2:11">
      <c r="B48" s="269" t="s">
        <v>142</v>
      </c>
      <c r="C48" s="193" t="s">
        <v>687</v>
      </c>
      <c r="D48" s="156">
        <v>8</v>
      </c>
      <c r="E48" s="157" t="s">
        <v>1</v>
      </c>
      <c r="F48" s="352"/>
      <c r="G48" s="353"/>
      <c r="H48" s="152">
        <f t="shared" si="6"/>
        <v>0</v>
      </c>
      <c r="I48" s="153">
        <f t="shared" si="7"/>
        <v>0</v>
      </c>
      <c r="J48" s="154">
        <f t="shared" si="8"/>
        <v>0</v>
      </c>
      <c r="K48" s="204"/>
    </row>
    <row r="49" spans="2:11" ht="28.8">
      <c r="B49" s="269" t="s">
        <v>143</v>
      </c>
      <c r="C49" s="193" t="s">
        <v>567</v>
      </c>
      <c r="D49" s="156">
        <v>8</v>
      </c>
      <c r="E49" s="157" t="s">
        <v>1</v>
      </c>
      <c r="F49" s="352"/>
      <c r="G49" s="353"/>
      <c r="H49" s="152">
        <f t="shared" si="0"/>
        <v>0</v>
      </c>
      <c r="I49" s="153">
        <f t="shared" si="1"/>
        <v>0</v>
      </c>
      <c r="J49" s="154">
        <f t="shared" si="2"/>
        <v>0</v>
      </c>
      <c r="K49" s="204"/>
    </row>
    <row r="50" spans="2:11" ht="43.2">
      <c r="B50" s="269" t="s">
        <v>144</v>
      </c>
      <c r="C50" s="193" t="s">
        <v>744</v>
      </c>
      <c r="D50" s="156">
        <v>6</v>
      </c>
      <c r="E50" s="157" t="s">
        <v>1</v>
      </c>
      <c r="F50" s="352"/>
      <c r="G50" s="353"/>
      <c r="H50" s="152">
        <f t="shared" si="0"/>
        <v>0</v>
      </c>
      <c r="I50" s="153">
        <f t="shared" si="1"/>
        <v>0</v>
      </c>
      <c r="J50" s="154">
        <f t="shared" si="2"/>
        <v>0</v>
      </c>
      <c r="K50" s="204"/>
    </row>
    <row r="51" spans="2:11">
      <c r="B51" s="269" t="s">
        <v>145</v>
      </c>
      <c r="C51" s="193" t="s">
        <v>783</v>
      </c>
      <c r="D51" s="156">
        <v>16</v>
      </c>
      <c r="E51" s="330" t="s">
        <v>1</v>
      </c>
      <c r="F51" s="352"/>
      <c r="G51" s="353"/>
      <c r="H51" s="152">
        <f t="shared" ref="H51" si="9">D51*F51</f>
        <v>0</v>
      </c>
      <c r="I51" s="153">
        <f t="shared" ref="I51" si="10">D51*G51</f>
        <v>0</v>
      </c>
      <c r="J51" s="154">
        <f t="shared" ref="J51" si="11">H51+I51</f>
        <v>0</v>
      </c>
      <c r="K51" s="204"/>
    </row>
    <row r="52" spans="2:11">
      <c r="B52" s="269"/>
      <c r="C52" s="193"/>
      <c r="D52" s="156"/>
      <c r="E52" s="330"/>
      <c r="F52" s="150"/>
      <c r="G52" s="201"/>
      <c r="H52" s="152"/>
      <c r="I52" s="153"/>
      <c r="J52" s="154"/>
      <c r="K52" s="204"/>
    </row>
    <row r="53" spans="2:11" ht="57.6">
      <c r="B53" s="317" t="s">
        <v>146</v>
      </c>
      <c r="C53" s="193" t="s">
        <v>677</v>
      </c>
      <c r="D53" s="156">
        <v>2</v>
      </c>
      <c r="E53" s="157" t="s">
        <v>1</v>
      </c>
      <c r="F53" s="352"/>
      <c r="G53" s="353"/>
      <c r="H53" s="152">
        <f t="shared" si="0"/>
        <v>0</v>
      </c>
      <c r="I53" s="153">
        <f t="shared" si="1"/>
        <v>0</v>
      </c>
      <c r="J53" s="154">
        <f t="shared" si="2"/>
        <v>0</v>
      </c>
      <c r="K53" s="204"/>
    </row>
    <row r="54" spans="2:11">
      <c r="B54" s="317" t="s">
        <v>147</v>
      </c>
      <c r="C54" s="193" t="s">
        <v>678</v>
      </c>
      <c r="D54" s="156">
        <v>2</v>
      </c>
      <c r="E54" s="157" t="s">
        <v>1</v>
      </c>
      <c r="F54" s="352"/>
      <c r="G54" s="353"/>
      <c r="H54" s="152">
        <f t="shared" si="0"/>
        <v>0</v>
      </c>
      <c r="I54" s="153">
        <f t="shared" si="1"/>
        <v>0</v>
      </c>
      <c r="J54" s="154">
        <f t="shared" si="2"/>
        <v>0</v>
      </c>
      <c r="K54" s="204"/>
    </row>
    <row r="55" spans="2:11">
      <c r="B55" s="317" t="s">
        <v>148</v>
      </c>
      <c r="C55" s="193" t="s">
        <v>684</v>
      </c>
      <c r="D55" s="156">
        <v>2</v>
      </c>
      <c r="E55" s="157" t="s">
        <v>1</v>
      </c>
      <c r="F55" s="352"/>
      <c r="G55" s="353"/>
      <c r="H55" s="152">
        <f t="shared" ref="H55" si="12">D55*F55</f>
        <v>0</v>
      </c>
      <c r="I55" s="153">
        <f t="shared" ref="I55" si="13">D55*G55</f>
        <v>0</v>
      </c>
      <c r="J55" s="154">
        <f t="shared" ref="J55" si="14">H55+I55</f>
        <v>0</v>
      </c>
      <c r="K55" s="204"/>
    </row>
    <row r="56" spans="2:11">
      <c r="B56" s="317" t="s">
        <v>149</v>
      </c>
      <c r="C56" s="193" t="s">
        <v>568</v>
      </c>
      <c r="D56" s="156">
        <v>2</v>
      </c>
      <c r="E56" s="157" t="s">
        <v>1</v>
      </c>
      <c r="F56" s="352"/>
      <c r="G56" s="353"/>
      <c r="H56" s="152">
        <f>D56*F56</f>
        <v>0</v>
      </c>
      <c r="I56" s="153">
        <f>D56*G56</f>
        <v>0</v>
      </c>
      <c r="J56" s="154">
        <f>H56+I56</f>
        <v>0</v>
      </c>
      <c r="K56" s="204"/>
    </row>
    <row r="57" spans="2:11">
      <c r="B57" s="269"/>
      <c r="C57" s="193"/>
      <c r="D57" s="229"/>
      <c r="E57" s="230"/>
      <c r="F57" s="150"/>
      <c r="G57" s="201"/>
      <c r="H57" s="152"/>
      <c r="I57" s="153"/>
      <c r="J57" s="154"/>
      <c r="K57" s="205"/>
    </row>
    <row r="58" spans="2:11" ht="43.2">
      <c r="B58" s="308"/>
      <c r="C58" s="232" t="s">
        <v>679</v>
      </c>
      <c r="D58" s="229"/>
      <c r="E58" s="230"/>
      <c r="F58" s="150"/>
      <c r="G58" s="201"/>
      <c r="H58" s="152"/>
      <c r="I58" s="153"/>
      <c r="J58" s="154"/>
      <c r="K58" s="204"/>
    </row>
    <row r="59" spans="2:11">
      <c r="B59" s="317" t="s">
        <v>150</v>
      </c>
      <c r="C59" s="232" t="s">
        <v>683</v>
      </c>
      <c r="D59" s="229">
        <v>3</v>
      </c>
      <c r="E59" s="230" t="s">
        <v>1</v>
      </c>
      <c r="F59" s="352"/>
      <c r="G59" s="353"/>
      <c r="H59" s="152">
        <f t="shared" ref="H59:H63" si="15">D59*F59</f>
        <v>0</v>
      </c>
      <c r="I59" s="153">
        <f t="shared" ref="I59:I63" si="16">D59*G59</f>
        <v>0</v>
      </c>
      <c r="J59" s="154">
        <f t="shared" ref="J59:J63" si="17">H59+I59</f>
        <v>0</v>
      </c>
      <c r="K59" s="204"/>
    </row>
    <row r="60" spans="2:11">
      <c r="B60" s="317" t="s">
        <v>151</v>
      </c>
      <c r="C60" s="232" t="s">
        <v>681</v>
      </c>
      <c r="D60" s="229">
        <v>3</v>
      </c>
      <c r="E60" s="230" t="s">
        <v>1</v>
      </c>
      <c r="F60" s="352"/>
      <c r="G60" s="353"/>
      <c r="H60" s="152">
        <f t="shared" si="15"/>
        <v>0</v>
      </c>
      <c r="I60" s="153">
        <f t="shared" si="16"/>
        <v>0</v>
      </c>
      <c r="J60" s="154">
        <f t="shared" si="17"/>
        <v>0</v>
      </c>
      <c r="K60" s="204"/>
    </row>
    <row r="61" spans="2:11">
      <c r="B61" s="317" t="s">
        <v>152</v>
      </c>
      <c r="C61" s="232" t="s">
        <v>569</v>
      </c>
      <c r="D61" s="229">
        <v>3</v>
      </c>
      <c r="E61" s="230" t="s">
        <v>1</v>
      </c>
      <c r="F61" s="352"/>
      <c r="G61" s="353"/>
      <c r="H61" s="152">
        <f t="shared" si="15"/>
        <v>0</v>
      </c>
      <c r="I61" s="153">
        <f t="shared" si="16"/>
        <v>0</v>
      </c>
      <c r="J61" s="154">
        <f t="shared" si="17"/>
        <v>0</v>
      </c>
      <c r="K61" s="204"/>
    </row>
    <row r="62" spans="2:11">
      <c r="B62" s="317" t="s">
        <v>153</v>
      </c>
      <c r="C62" s="232" t="s">
        <v>680</v>
      </c>
      <c r="D62" s="229">
        <v>3</v>
      </c>
      <c r="E62" s="230" t="s">
        <v>1</v>
      </c>
      <c r="F62" s="352"/>
      <c r="G62" s="353"/>
      <c r="H62" s="152">
        <f t="shared" si="15"/>
        <v>0</v>
      </c>
      <c r="I62" s="153">
        <f t="shared" si="16"/>
        <v>0</v>
      </c>
      <c r="J62" s="154">
        <f t="shared" si="17"/>
        <v>0</v>
      </c>
      <c r="K62" s="204"/>
    </row>
    <row r="63" spans="2:11">
      <c r="B63" s="317" t="s">
        <v>154</v>
      </c>
      <c r="C63" s="232" t="s">
        <v>570</v>
      </c>
      <c r="D63" s="229">
        <v>3</v>
      </c>
      <c r="E63" s="230" t="s">
        <v>1</v>
      </c>
      <c r="F63" s="352"/>
      <c r="G63" s="353"/>
      <c r="H63" s="152">
        <f t="shared" si="15"/>
        <v>0</v>
      </c>
      <c r="I63" s="153">
        <f t="shared" si="16"/>
        <v>0</v>
      </c>
      <c r="J63" s="154">
        <f t="shared" si="17"/>
        <v>0</v>
      </c>
      <c r="K63" s="204"/>
    </row>
    <row r="64" spans="2:11">
      <c r="B64" s="317" t="s">
        <v>155</v>
      </c>
      <c r="C64" s="232" t="s">
        <v>682</v>
      </c>
      <c r="D64" s="229">
        <v>3</v>
      </c>
      <c r="E64" s="230" t="s">
        <v>1</v>
      </c>
      <c r="F64" s="352"/>
      <c r="G64" s="353"/>
      <c r="H64" s="152">
        <f t="shared" ref="H64" si="18">D64*F64</f>
        <v>0</v>
      </c>
      <c r="I64" s="153">
        <f t="shared" ref="I64" si="19">D64*G64</f>
        <v>0</v>
      </c>
      <c r="J64" s="154">
        <f t="shared" ref="J64" si="20">H64+I64</f>
        <v>0</v>
      </c>
      <c r="K64" s="204"/>
    </row>
    <row r="65" spans="2:11">
      <c r="B65" s="269"/>
      <c r="C65" s="193"/>
      <c r="D65" s="229"/>
      <c r="E65" s="230"/>
      <c r="F65" s="150"/>
      <c r="G65" s="201"/>
      <c r="H65" s="152"/>
      <c r="I65" s="153"/>
      <c r="J65" s="154"/>
      <c r="K65" s="205"/>
    </row>
    <row r="66" spans="2:11">
      <c r="B66" s="269"/>
      <c r="C66" s="290" t="s">
        <v>531</v>
      </c>
      <c r="D66" s="229"/>
      <c r="E66" s="230"/>
      <c r="F66" s="150"/>
      <c r="G66" s="201"/>
      <c r="H66" s="152"/>
      <c r="I66" s="153"/>
      <c r="J66" s="154"/>
      <c r="K66" s="205"/>
    </row>
    <row r="67" spans="2:11">
      <c r="B67" s="317" t="s">
        <v>156</v>
      </c>
      <c r="C67" s="232" t="s">
        <v>571</v>
      </c>
      <c r="D67" s="229">
        <v>5</v>
      </c>
      <c r="E67" s="230" t="s">
        <v>1</v>
      </c>
      <c r="F67" s="352"/>
      <c r="G67" s="353"/>
      <c r="H67" s="152">
        <f t="shared" ref="H67" si="21">D67*F67</f>
        <v>0</v>
      </c>
      <c r="I67" s="153">
        <f t="shared" ref="I67" si="22">D67*G67</f>
        <v>0</v>
      </c>
      <c r="J67" s="154">
        <f t="shared" ref="J67" si="23">H67+I67</f>
        <v>0</v>
      </c>
      <c r="K67" s="204"/>
    </row>
    <row r="68" spans="2:11" ht="28.8">
      <c r="B68" s="317" t="s">
        <v>157</v>
      </c>
      <c r="C68" s="193" t="s">
        <v>572</v>
      </c>
      <c r="D68" s="229">
        <v>1</v>
      </c>
      <c r="E68" s="289" t="s">
        <v>1</v>
      </c>
      <c r="F68" s="352"/>
      <c r="G68" s="353"/>
      <c r="H68" s="152">
        <f t="shared" ref="H68" si="24">D68*F68</f>
        <v>0</v>
      </c>
      <c r="I68" s="153">
        <f t="shared" ref="I68" si="25">D68*G68</f>
        <v>0</v>
      </c>
      <c r="J68" s="154">
        <f t="shared" ref="J68" si="26">H68+I68</f>
        <v>0</v>
      </c>
      <c r="K68" s="204"/>
    </row>
    <row r="69" spans="2:11">
      <c r="B69" s="317" t="s">
        <v>158</v>
      </c>
      <c r="C69" s="193" t="s">
        <v>573</v>
      </c>
      <c r="D69" s="229">
        <v>100</v>
      </c>
      <c r="E69" s="289" t="s">
        <v>1</v>
      </c>
      <c r="F69" s="352"/>
      <c r="G69" s="353"/>
      <c r="H69" s="152">
        <f t="shared" ref="H69:H70" si="27">D69*F69</f>
        <v>0</v>
      </c>
      <c r="I69" s="153">
        <f t="shared" ref="I69:I70" si="28">D69*G69</f>
        <v>0</v>
      </c>
      <c r="J69" s="154">
        <f t="shared" ref="J69:J70" si="29">H69+I69</f>
        <v>0</v>
      </c>
      <c r="K69" s="204"/>
    </row>
    <row r="70" spans="2:11" ht="43.2">
      <c r="B70" s="317" t="s">
        <v>159</v>
      </c>
      <c r="C70" s="193" t="s">
        <v>772</v>
      </c>
      <c r="D70" s="229">
        <v>1</v>
      </c>
      <c r="E70" s="289" t="s">
        <v>1</v>
      </c>
      <c r="F70" s="352"/>
      <c r="G70" s="353"/>
      <c r="H70" s="152">
        <f t="shared" si="27"/>
        <v>0</v>
      </c>
      <c r="I70" s="153">
        <f t="shared" si="28"/>
        <v>0</v>
      </c>
      <c r="J70" s="154">
        <f t="shared" si="29"/>
        <v>0</v>
      </c>
      <c r="K70" s="204"/>
    </row>
    <row r="71" spans="2:11" ht="28.8">
      <c r="B71" s="317" t="s">
        <v>160</v>
      </c>
      <c r="C71" s="193" t="s">
        <v>574</v>
      </c>
      <c r="D71" s="229">
        <v>1</v>
      </c>
      <c r="E71" s="289" t="s">
        <v>1</v>
      </c>
      <c r="F71" s="352"/>
      <c r="G71" s="353"/>
      <c r="H71" s="152">
        <f t="shared" ref="H71" si="30">D71*F71</f>
        <v>0</v>
      </c>
      <c r="I71" s="153">
        <f t="shared" ref="I71" si="31">D71*G71</f>
        <v>0</v>
      </c>
      <c r="J71" s="154">
        <f t="shared" ref="J71" si="32">H71+I71</f>
        <v>0</v>
      </c>
      <c r="K71" s="204"/>
    </row>
    <row r="72" spans="2:11" ht="28.8">
      <c r="B72" s="317" t="s">
        <v>161</v>
      </c>
      <c r="C72" s="193" t="s">
        <v>575</v>
      </c>
      <c r="D72" s="229">
        <v>1</v>
      </c>
      <c r="E72" s="289" t="s">
        <v>1</v>
      </c>
      <c r="F72" s="352"/>
      <c r="G72" s="353"/>
      <c r="H72" s="152">
        <f t="shared" ref="H72" si="33">D72*F72</f>
        <v>0</v>
      </c>
      <c r="I72" s="153">
        <f t="shared" ref="I72" si="34">D72*G72</f>
        <v>0</v>
      </c>
      <c r="J72" s="154">
        <f t="shared" ref="J72" si="35">H72+I72</f>
        <v>0</v>
      </c>
      <c r="K72" s="204"/>
    </row>
    <row r="73" spans="2:11">
      <c r="B73" s="155"/>
      <c r="C73" s="159"/>
      <c r="D73" s="156"/>
      <c r="E73" s="157"/>
      <c r="F73" s="150"/>
      <c r="G73" s="158"/>
      <c r="H73" s="152"/>
      <c r="I73" s="153"/>
      <c r="J73" s="154"/>
      <c r="K73" s="204"/>
    </row>
    <row r="74" spans="2:11">
      <c r="B74" s="155"/>
      <c r="C74" s="159"/>
      <c r="D74" s="156"/>
      <c r="E74" s="157"/>
      <c r="F74" s="150"/>
      <c r="G74" s="158"/>
      <c r="H74" s="152"/>
      <c r="I74" s="153"/>
      <c r="J74" s="154"/>
      <c r="K74" s="204"/>
    </row>
    <row r="75" spans="2:11">
      <c r="B75" s="155"/>
      <c r="C75" s="160" t="s">
        <v>526</v>
      </c>
      <c r="D75" s="156"/>
      <c r="E75" s="157"/>
      <c r="F75" s="150"/>
      <c r="G75" s="158"/>
      <c r="H75" s="152"/>
      <c r="I75" s="153"/>
      <c r="J75" s="154"/>
      <c r="K75" s="204"/>
    </row>
    <row r="76" spans="2:11" ht="57.6">
      <c r="B76" s="317" t="s">
        <v>162</v>
      </c>
      <c r="C76" s="193" t="s">
        <v>688</v>
      </c>
      <c r="D76" s="156">
        <v>4</v>
      </c>
      <c r="E76" s="157" t="s">
        <v>1</v>
      </c>
      <c r="F76" s="352"/>
      <c r="G76" s="353"/>
      <c r="H76" s="152">
        <f t="shared" ref="H76:H80" si="36">D76*F76</f>
        <v>0</v>
      </c>
      <c r="I76" s="153">
        <f t="shared" ref="I76:I80" si="37">D76*G76</f>
        <v>0</v>
      </c>
      <c r="J76" s="154">
        <f t="shared" ref="J76:J80" si="38">H76+I76</f>
        <v>0</v>
      </c>
      <c r="K76" s="204"/>
    </row>
    <row r="77" spans="2:11" ht="28.8">
      <c r="B77" s="317" t="s">
        <v>163</v>
      </c>
      <c r="C77" s="211" t="s">
        <v>585</v>
      </c>
      <c r="D77" s="310">
        <v>2</v>
      </c>
      <c r="E77" s="311" t="s">
        <v>1</v>
      </c>
      <c r="F77" s="361"/>
      <c r="G77" s="353"/>
      <c r="H77" s="312">
        <f t="shared" si="36"/>
        <v>0</v>
      </c>
      <c r="I77" s="313">
        <f t="shared" si="37"/>
        <v>0</v>
      </c>
      <c r="J77" s="314">
        <f t="shared" si="38"/>
        <v>0</v>
      </c>
      <c r="K77" s="204"/>
    </row>
    <row r="78" spans="2:11">
      <c r="B78" s="317" t="s">
        <v>164</v>
      </c>
      <c r="C78" s="192" t="s">
        <v>42</v>
      </c>
      <c r="D78" s="310">
        <v>10</v>
      </c>
      <c r="E78" s="311" t="s">
        <v>1</v>
      </c>
      <c r="F78" s="361"/>
      <c r="G78" s="353"/>
      <c r="H78" s="312">
        <f t="shared" si="36"/>
        <v>0</v>
      </c>
      <c r="I78" s="313">
        <f t="shared" si="37"/>
        <v>0</v>
      </c>
      <c r="J78" s="314">
        <f t="shared" si="38"/>
        <v>0</v>
      </c>
      <c r="K78" s="204"/>
    </row>
    <row r="79" spans="2:11">
      <c r="B79" s="317" t="s">
        <v>165</v>
      </c>
      <c r="C79" s="192" t="s">
        <v>32</v>
      </c>
      <c r="D79" s="310">
        <v>0.5</v>
      </c>
      <c r="E79" s="311" t="s">
        <v>0</v>
      </c>
      <c r="F79" s="361"/>
      <c r="G79" s="353"/>
      <c r="H79" s="312">
        <f t="shared" si="36"/>
        <v>0</v>
      </c>
      <c r="I79" s="313">
        <f t="shared" si="37"/>
        <v>0</v>
      </c>
      <c r="J79" s="314">
        <f t="shared" si="38"/>
        <v>0</v>
      </c>
      <c r="K79" s="204"/>
    </row>
    <row r="80" spans="2:11">
      <c r="B80" s="317" t="s">
        <v>530</v>
      </c>
      <c r="C80" s="211" t="s">
        <v>586</v>
      </c>
      <c r="D80" s="310">
        <v>2</v>
      </c>
      <c r="E80" s="311" t="s">
        <v>1</v>
      </c>
      <c r="F80" s="361"/>
      <c r="G80" s="353"/>
      <c r="H80" s="312">
        <f t="shared" si="36"/>
        <v>0</v>
      </c>
      <c r="I80" s="313">
        <f t="shared" si="37"/>
        <v>0</v>
      </c>
      <c r="J80" s="314">
        <f t="shared" si="38"/>
        <v>0</v>
      </c>
      <c r="K80" s="204"/>
    </row>
    <row r="81" spans="1:11">
      <c r="B81" s="155"/>
      <c r="C81" s="159"/>
      <c r="D81" s="159"/>
      <c r="E81" s="162"/>
      <c r="F81" s="150"/>
      <c r="G81" s="151"/>
      <c r="H81" s="152"/>
      <c r="I81" s="153"/>
      <c r="J81" s="154"/>
      <c r="K81" s="204"/>
    </row>
    <row r="82" spans="1:11">
      <c r="B82" s="317" t="s">
        <v>784</v>
      </c>
      <c r="C82" s="159" t="s">
        <v>773</v>
      </c>
      <c r="D82" s="159">
        <v>1</v>
      </c>
      <c r="E82" s="162" t="s">
        <v>2</v>
      </c>
      <c r="F82" s="150"/>
      <c r="G82" s="151"/>
      <c r="H82" s="197">
        <f>SUM(H44:H81)*0.02</f>
        <v>0</v>
      </c>
      <c r="I82" s="200">
        <f>SUM(I44:I81)*0.02</f>
        <v>0</v>
      </c>
      <c r="J82" s="184">
        <f t="shared" ref="J82" si="39">H82+I82</f>
        <v>0</v>
      </c>
      <c r="K82" s="204"/>
    </row>
    <row r="83" spans="1:11">
      <c r="B83" s="54"/>
      <c r="C83" s="18"/>
      <c r="D83" s="18"/>
      <c r="E83" s="22"/>
      <c r="F83" s="137"/>
      <c r="G83" s="138"/>
      <c r="H83" s="181">
        <f>SUM(H44:H82)</f>
        <v>0</v>
      </c>
      <c r="I83" s="182">
        <f>SUM(I44:I82)</f>
        <v>0</v>
      </c>
      <c r="J83" s="183">
        <f>I83+H83</f>
        <v>0</v>
      </c>
      <c r="K83" s="204"/>
    </row>
    <row r="84" spans="1:11">
      <c r="B84" s="54"/>
      <c r="C84" s="18"/>
      <c r="D84" s="18"/>
      <c r="E84" s="22"/>
      <c r="F84" s="137"/>
      <c r="G84" s="138"/>
      <c r="H84" s="23"/>
      <c r="I84" s="24"/>
      <c r="J84" s="25"/>
      <c r="K84" s="204"/>
    </row>
    <row r="85" spans="1:11">
      <c r="B85" s="190" t="s">
        <v>166</v>
      </c>
      <c r="C85" s="58" t="s">
        <v>230</v>
      </c>
      <c r="D85" s="59"/>
      <c r="E85" s="60"/>
      <c r="F85" s="61"/>
      <c r="G85" s="62"/>
      <c r="H85" s="63"/>
      <c r="I85" s="64"/>
      <c r="J85" s="65"/>
      <c r="K85" s="204"/>
    </row>
    <row r="86" spans="1:11">
      <c r="A86" s="146"/>
      <c r="B86" s="269" t="s">
        <v>167</v>
      </c>
      <c r="C86" s="143" t="s">
        <v>559</v>
      </c>
      <c r="D86" s="139">
        <v>150</v>
      </c>
      <c r="E86" s="141" t="s">
        <v>0</v>
      </c>
      <c r="F86" s="352"/>
      <c r="G86" s="353"/>
      <c r="H86" s="152">
        <f t="shared" ref="H86:H92" si="40">D86*F86</f>
        <v>0</v>
      </c>
      <c r="I86" s="153">
        <f t="shared" ref="I86:I92" si="41">D86*G86</f>
        <v>0</v>
      </c>
      <c r="J86" s="154">
        <f t="shared" ref="J86:J93" si="42">H86+I86</f>
        <v>0</v>
      </c>
      <c r="K86" s="204"/>
    </row>
    <row r="87" spans="1:11">
      <c r="A87" s="146"/>
      <c r="B87" s="269" t="s">
        <v>168</v>
      </c>
      <c r="C87" s="143" t="s">
        <v>560</v>
      </c>
      <c r="D87" s="139">
        <v>100</v>
      </c>
      <c r="E87" s="141" t="s">
        <v>0</v>
      </c>
      <c r="F87" s="352"/>
      <c r="G87" s="353"/>
      <c r="H87" s="152">
        <f t="shared" si="40"/>
        <v>0</v>
      </c>
      <c r="I87" s="153">
        <f t="shared" si="41"/>
        <v>0</v>
      </c>
      <c r="J87" s="154">
        <f t="shared" si="42"/>
        <v>0</v>
      </c>
      <c r="K87" s="204"/>
    </row>
    <row r="88" spans="1:11">
      <c r="A88" s="146"/>
      <c r="B88" s="269" t="s">
        <v>169</v>
      </c>
      <c r="C88" s="143" t="s">
        <v>774</v>
      </c>
      <c r="D88" s="139">
        <v>600</v>
      </c>
      <c r="E88" s="141" t="s">
        <v>0</v>
      </c>
      <c r="F88" s="352"/>
      <c r="G88" s="353"/>
      <c r="H88" s="152">
        <f t="shared" si="40"/>
        <v>0</v>
      </c>
      <c r="I88" s="153">
        <f t="shared" si="41"/>
        <v>0</v>
      </c>
      <c r="J88" s="154">
        <f t="shared" si="42"/>
        <v>0</v>
      </c>
      <c r="K88" s="204"/>
    </row>
    <row r="89" spans="1:11" ht="28.8">
      <c r="A89" s="146"/>
      <c r="B89" s="269" t="s">
        <v>170</v>
      </c>
      <c r="C89" s="143" t="s">
        <v>775</v>
      </c>
      <c r="D89" s="139">
        <v>400</v>
      </c>
      <c r="E89" s="141" t="s">
        <v>0</v>
      </c>
      <c r="F89" s="352"/>
      <c r="G89" s="353"/>
      <c r="H89" s="152">
        <f t="shared" si="40"/>
        <v>0</v>
      </c>
      <c r="I89" s="153">
        <f t="shared" si="41"/>
        <v>0</v>
      </c>
      <c r="J89" s="154">
        <f t="shared" si="42"/>
        <v>0</v>
      </c>
      <c r="K89" s="204"/>
    </row>
    <row r="90" spans="1:11">
      <c r="B90" s="269" t="s">
        <v>171</v>
      </c>
      <c r="C90" s="143" t="s">
        <v>43</v>
      </c>
      <c r="D90" s="139">
        <v>20</v>
      </c>
      <c r="E90" s="141" t="s">
        <v>0</v>
      </c>
      <c r="F90" s="352"/>
      <c r="G90" s="353"/>
      <c r="H90" s="152">
        <f t="shared" si="40"/>
        <v>0</v>
      </c>
      <c r="I90" s="153">
        <f t="shared" si="41"/>
        <v>0</v>
      </c>
      <c r="J90" s="154">
        <f t="shared" si="42"/>
        <v>0</v>
      </c>
      <c r="K90" s="204"/>
    </row>
    <row r="91" spans="1:11">
      <c r="B91" s="269" t="s">
        <v>172</v>
      </c>
      <c r="C91" s="143" t="s">
        <v>33</v>
      </c>
      <c r="D91" s="139">
        <v>20</v>
      </c>
      <c r="E91" s="141" t="s">
        <v>0</v>
      </c>
      <c r="F91" s="352"/>
      <c r="G91" s="353"/>
      <c r="H91" s="152">
        <f t="shared" si="40"/>
        <v>0</v>
      </c>
      <c r="I91" s="153">
        <f t="shared" si="41"/>
        <v>0</v>
      </c>
      <c r="J91" s="154">
        <f t="shared" si="42"/>
        <v>0</v>
      </c>
      <c r="K91" s="204"/>
    </row>
    <row r="92" spans="1:11">
      <c r="B92" s="269" t="s">
        <v>173</v>
      </c>
      <c r="C92" s="143" t="s">
        <v>18</v>
      </c>
      <c r="D92" s="180">
        <f>SUM(D86:D89)</f>
        <v>1250</v>
      </c>
      <c r="E92" s="196" t="s">
        <v>0</v>
      </c>
      <c r="F92" s="352"/>
      <c r="G92" s="353"/>
      <c r="H92" s="152">
        <f t="shared" si="40"/>
        <v>0</v>
      </c>
      <c r="I92" s="153">
        <f t="shared" si="41"/>
        <v>0</v>
      </c>
      <c r="J92" s="154">
        <f t="shared" si="42"/>
        <v>0</v>
      </c>
      <c r="K92" s="204"/>
    </row>
    <row r="93" spans="1:11">
      <c r="B93" s="269" t="s">
        <v>523</v>
      </c>
      <c r="C93" s="143" t="s">
        <v>34</v>
      </c>
      <c r="D93" s="139">
        <v>1</v>
      </c>
      <c r="E93" s="141" t="s">
        <v>2</v>
      </c>
      <c r="F93" s="145"/>
      <c r="G93" s="201"/>
      <c r="H93" s="197">
        <f>SUM(H86:H91)*0.05</f>
        <v>0</v>
      </c>
      <c r="I93" s="153"/>
      <c r="J93" s="154">
        <f t="shared" si="42"/>
        <v>0</v>
      </c>
      <c r="K93" s="204"/>
    </row>
    <row r="94" spans="1:11">
      <c r="B94" s="54"/>
      <c r="C94" s="139"/>
      <c r="D94" s="139"/>
      <c r="E94" s="22"/>
      <c r="F94" s="137"/>
      <c r="G94" s="138"/>
      <c r="H94" s="181">
        <f>SUM(H86:H93)</f>
        <v>0</v>
      </c>
      <c r="I94" s="182">
        <f>SUM(I86:I93)</f>
        <v>0</v>
      </c>
      <c r="J94" s="183">
        <f>H94+I94</f>
        <v>0</v>
      </c>
      <c r="K94" s="204"/>
    </row>
    <row r="95" spans="1:11">
      <c r="B95" s="54"/>
      <c r="C95" s="18"/>
      <c r="D95" s="18"/>
      <c r="E95" s="22"/>
      <c r="F95" s="137"/>
      <c r="G95" s="138"/>
      <c r="H95" s="23"/>
      <c r="I95" s="56"/>
      <c r="J95" s="57"/>
      <c r="K95" s="204"/>
    </row>
    <row r="96" spans="1:11">
      <c r="B96" s="189" t="s">
        <v>174</v>
      </c>
      <c r="C96" s="66" t="s">
        <v>234</v>
      </c>
      <c r="D96" s="67"/>
      <c r="E96" s="68"/>
      <c r="F96" s="69"/>
      <c r="G96" s="70"/>
      <c r="H96" s="71"/>
      <c r="I96" s="72"/>
      <c r="J96" s="73"/>
      <c r="K96" s="204"/>
    </row>
    <row r="97" spans="1:11" ht="57.6">
      <c r="A97" s="146"/>
      <c r="B97" s="269" t="s">
        <v>175</v>
      </c>
      <c r="C97" s="194" t="s">
        <v>562</v>
      </c>
      <c r="D97" s="139">
        <v>10</v>
      </c>
      <c r="E97" s="141" t="s">
        <v>0</v>
      </c>
      <c r="F97" s="352"/>
      <c r="G97" s="353"/>
      <c r="H97" s="140">
        <f t="shared" ref="H97:H103" si="43">D97*F97</f>
        <v>0</v>
      </c>
      <c r="I97" s="147">
        <f t="shared" ref="I97:I106" si="44">D97*G97</f>
        <v>0</v>
      </c>
      <c r="J97" s="148">
        <f t="shared" ref="J97:J107" si="45">H97+I97</f>
        <v>0</v>
      </c>
      <c r="K97" s="204"/>
    </row>
    <row r="98" spans="1:11" ht="28.8">
      <c r="A98" s="122"/>
      <c r="B98" s="269" t="s">
        <v>176</v>
      </c>
      <c r="C98" s="194" t="s">
        <v>563</v>
      </c>
      <c r="D98" s="139">
        <v>10</v>
      </c>
      <c r="E98" s="141" t="s">
        <v>0</v>
      </c>
      <c r="F98" s="352"/>
      <c r="G98" s="353"/>
      <c r="H98" s="140">
        <f t="shared" si="43"/>
        <v>0</v>
      </c>
      <c r="I98" s="147">
        <f t="shared" si="44"/>
        <v>0</v>
      </c>
      <c r="J98" s="148">
        <f t="shared" si="45"/>
        <v>0</v>
      </c>
      <c r="K98" s="204"/>
    </row>
    <row r="99" spans="1:11" ht="28.8">
      <c r="A99" s="122"/>
      <c r="B99" s="269" t="s">
        <v>177</v>
      </c>
      <c r="C99" s="194" t="s">
        <v>564</v>
      </c>
      <c r="D99" s="139">
        <v>20</v>
      </c>
      <c r="E99" s="141" t="s">
        <v>0</v>
      </c>
      <c r="F99" s="352"/>
      <c r="G99" s="353"/>
      <c r="H99" s="140">
        <f t="shared" si="43"/>
        <v>0</v>
      </c>
      <c r="I99" s="147">
        <f t="shared" si="44"/>
        <v>0</v>
      </c>
      <c r="J99" s="148">
        <f t="shared" si="45"/>
        <v>0</v>
      </c>
      <c r="K99" s="204"/>
    </row>
    <row r="100" spans="1:11">
      <c r="A100" s="122"/>
      <c r="B100" s="269" t="s">
        <v>178</v>
      </c>
      <c r="C100" s="194" t="s">
        <v>566</v>
      </c>
      <c r="D100" s="139">
        <v>20</v>
      </c>
      <c r="E100" s="141" t="s">
        <v>1</v>
      </c>
      <c r="F100" s="352"/>
      <c r="G100" s="353"/>
      <c r="H100" s="140">
        <f t="shared" si="43"/>
        <v>0</v>
      </c>
      <c r="I100" s="147">
        <f t="shared" si="44"/>
        <v>0</v>
      </c>
      <c r="J100" s="148">
        <f t="shared" si="45"/>
        <v>0</v>
      </c>
      <c r="K100" s="204"/>
    </row>
    <row r="101" spans="1:11">
      <c r="A101" s="122"/>
      <c r="B101" s="269" t="s">
        <v>179</v>
      </c>
      <c r="C101" s="194" t="s">
        <v>612</v>
      </c>
      <c r="D101" s="139">
        <v>150</v>
      </c>
      <c r="E101" s="141" t="s">
        <v>0</v>
      </c>
      <c r="F101" s="352"/>
      <c r="G101" s="353"/>
      <c r="H101" s="140">
        <f t="shared" si="43"/>
        <v>0</v>
      </c>
      <c r="I101" s="147">
        <f t="shared" si="44"/>
        <v>0</v>
      </c>
      <c r="J101" s="148">
        <f t="shared" si="45"/>
        <v>0</v>
      </c>
      <c r="K101" s="204"/>
    </row>
    <row r="102" spans="1:11">
      <c r="A102" s="122"/>
      <c r="B102" s="269" t="s">
        <v>180</v>
      </c>
      <c r="C102" s="143" t="s">
        <v>524</v>
      </c>
      <c r="D102" s="139">
        <v>1</v>
      </c>
      <c r="E102" s="141" t="s">
        <v>2</v>
      </c>
      <c r="F102" s="358"/>
      <c r="G102" s="353"/>
      <c r="H102" s="140">
        <f t="shared" si="43"/>
        <v>0</v>
      </c>
      <c r="I102" s="147">
        <f t="shared" si="44"/>
        <v>0</v>
      </c>
      <c r="J102" s="148">
        <f t="shared" si="45"/>
        <v>0</v>
      </c>
      <c r="K102" s="204"/>
    </row>
    <row r="103" spans="1:11">
      <c r="B103" s="269" t="s">
        <v>181</v>
      </c>
      <c r="C103" s="143" t="s">
        <v>35</v>
      </c>
      <c r="D103" s="139">
        <v>1</v>
      </c>
      <c r="E103" s="141" t="s">
        <v>2</v>
      </c>
      <c r="F103" s="358"/>
      <c r="G103" s="353"/>
      <c r="H103" s="140">
        <f t="shared" si="43"/>
        <v>0</v>
      </c>
      <c r="I103" s="147">
        <f t="shared" si="44"/>
        <v>0</v>
      </c>
      <c r="J103" s="148">
        <f t="shared" si="45"/>
        <v>0</v>
      </c>
      <c r="K103" s="204"/>
    </row>
    <row r="104" spans="1:11">
      <c r="B104" s="269" t="s">
        <v>182</v>
      </c>
      <c r="C104" s="143" t="s">
        <v>36</v>
      </c>
      <c r="D104" s="134">
        <v>1</v>
      </c>
      <c r="E104" s="135" t="s">
        <v>2</v>
      </c>
      <c r="F104" s="142"/>
      <c r="G104" s="21"/>
      <c r="H104" s="179">
        <f>SUM(H97:H101)*0.015</f>
        <v>0</v>
      </c>
      <c r="I104" s="147"/>
      <c r="J104" s="148">
        <f t="shared" si="45"/>
        <v>0</v>
      </c>
      <c r="K104" s="204"/>
    </row>
    <row r="105" spans="1:11">
      <c r="B105" s="269" t="s">
        <v>183</v>
      </c>
      <c r="C105" s="143" t="s">
        <v>19</v>
      </c>
      <c r="D105" s="139">
        <v>1</v>
      </c>
      <c r="E105" s="141" t="s">
        <v>2</v>
      </c>
      <c r="F105" s="358"/>
      <c r="G105" s="353"/>
      <c r="H105" s="140">
        <f t="shared" ref="H105:H106" si="46">D105*F105</f>
        <v>0</v>
      </c>
      <c r="I105" s="147">
        <f t="shared" si="44"/>
        <v>0</v>
      </c>
      <c r="J105" s="148">
        <f t="shared" si="45"/>
        <v>0</v>
      </c>
      <c r="K105" s="204"/>
    </row>
    <row r="106" spans="1:11">
      <c r="B106" s="269" t="s">
        <v>184</v>
      </c>
      <c r="C106" s="143" t="s">
        <v>25</v>
      </c>
      <c r="D106" s="180">
        <f>D97</f>
        <v>10</v>
      </c>
      <c r="E106" s="196" t="s">
        <v>0</v>
      </c>
      <c r="F106" s="358"/>
      <c r="G106" s="353"/>
      <c r="H106" s="140">
        <f t="shared" si="46"/>
        <v>0</v>
      </c>
      <c r="I106" s="147">
        <f t="shared" si="44"/>
        <v>0</v>
      </c>
      <c r="J106" s="148">
        <f t="shared" si="45"/>
        <v>0</v>
      </c>
      <c r="K106" s="204"/>
    </row>
    <row r="107" spans="1:11">
      <c r="B107" s="269" t="s">
        <v>185</v>
      </c>
      <c r="C107" s="143" t="s">
        <v>37</v>
      </c>
      <c r="D107" s="139">
        <v>1</v>
      </c>
      <c r="E107" s="141" t="s">
        <v>2</v>
      </c>
      <c r="F107" s="145"/>
      <c r="G107" s="21"/>
      <c r="H107" s="179">
        <f>SUM(H97:H106)*0.03</f>
        <v>0</v>
      </c>
      <c r="I107" s="195">
        <f>SUM(I97:I106)*0.03</f>
        <v>0</v>
      </c>
      <c r="J107" s="148">
        <f t="shared" si="45"/>
        <v>0</v>
      </c>
      <c r="K107" s="204"/>
    </row>
    <row r="108" spans="1:11">
      <c r="B108" s="54"/>
      <c r="C108" s="18"/>
      <c r="D108" s="18"/>
      <c r="E108" s="22"/>
      <c r="F108" s="137"/>
      <c r="G108" s="138"/>
      <c r="H108" s="181">
        <f>SUM(H97:H107)</f>
        <v>0</v>
      </c>
      <c r="I108" s="182">
        <f>SUM(I97:I107)</f>
        <v>0</v>
      </c>
      <c r="J108" s="183">
        <f>H108+I108</f>
        <v>0</v>
      </c>
      <c r="K108" s="204"/>
    </row>
    <row r="109" spans="1:11">
      <c r="B109" s="54"/>
      <c r="C109" s="18"/>
      <c r="D109" s="18"/>
      <c r="E109" s="22"/>
      <c r="F109" s="137"/>
      <c r="G109" s="138"/>
      <c r="H109" s="40"/>
      <c r="I109" s="41"/>
      <c r="J109" s="42"/>
      <c r="K109" s="204"/>
    </row>
    <row r="110" spans="1:11">
      <c r="B110" s="163" t="s">
        <v>186</v>
      </c>
      <c r="C110" s="166" t="s">
        <v>232</v>
      </c>
      <c r="D110" s="167"/>
      <c r="E110" s="164"/>
      <c r="F110" s="168"/>
      <c r="G110" s="165"/>
      <c r="H110" s="169"/>
      <c r="I110" s="170"/>
      <c r="J110" s="171"/>
      <c r="K110" s="204"/>
    </row>
    <row r="111" spans="1:11">
      <c r="B111" s="271" t="s">
        <v>187</v>
      </c>
      <c r="C111" s="194" t="s">
        <v>529</v>
      </c>
      <c r="D111" s="180">
        <f>D92</f>
        <v>1250</v>
      </c>
      <c r="E111" s="196" t="s">
        <v>0</v>
      </c>
      <c r="F111" s="358"/>
      <c r="G111" s="359"/>
      <c r="H111" s="140">
        <f t="shared" ref="H111:H115" si="47">D111*F111</f>
        <v>0</v>
      </c>
      <c r="I111" s="147">
        <f t="shared" ref="I111:I115" si="48">D111*G111</f>
        <v>0</v>
      </c>
      <c r="J111" s="148">
        <f t="shared" ref="J111:J115" si="49">H111+I111</f>
        <v>0</v>
      </c>
      <c r="K111" s="204"/>
    </row>
    <row r="112" spans="1:11" ht="28.8">
      <c r="B112" s="271" t="s">
        <v>188</v>
      </c>
      <c r="C112" s="194" t="s">
        <v>538</v>
      </c>
      <c r="D112" s="18">
        <v>1</v>
      </c>
      <c r="E112" s="22" t="s">
        <v>2</v>
      </c>
      <c r="F112" s="358"/>
      <c r="G112" s="353"/>
      <c r="H112" s="140">
        <f t="shared" si="47"/>
        <v>0</v>
      </c>
      <c r="I112" s="147">
        <f t="shared" si="48"/>
        <v>0</v>
      </c>
      <c r="J112" s="148">
        <f t="shared" si="49"/>
        <v>0</v>
      </c>
      <c r="K112" s="204"/>
    </row>
    <row r="113" spans="1:11">
      <c r="B113" s="271" t="s">
        <v>189</v>
      </c>
      <c r="C113" s="194" t="s">
        <v>537</v>
      </c>
      <c r="D113" s="18">
        <v>1</v>
      </c>
      <c r="E113" s="22" t="s">
        <v>2</v>
      </c>
      <c r="F113" s="358"/>
      <c r="G113" s="353"/>
      <c r="H113" s="140">
        <f t="shared" si="47"/>
        <v>0</v>
      </c>
      <c r="I113" s="147">
        <f t="shared" si="48"/>
        <v>0</v>
      </c>
      <c r="J113" s="148">
        <f t="shared" si="49"/>
        <v>0</v>
      </c>
      <c r="K113" s="204"/>
    </row>
    <row r="114" spans="1:11">
      <c r="B114" s="271" t="s">
        <v>190</v>
      </c>
      <c r="C114" s="18" t="s">
        <v>46</v>
      </c>
      <c r="D114" s="18">
        <v>1</v>
      </c>
      <c r="E114" s="22" t="s">
        <v>2</v>
      </c>
      <c r="F114" s="358"/>
      <c r="G114" s="353"/>
      <c r="H114" s="140">
        <f t="shared" si="47"/>
        <v>0</v>
      </c>
      <c r="I114" s="147">
        <f t="shared" si="48"/>
        <v>0</v>
      </c>
      <c r="J114" s="148">
        <f t="shared" si="49"/>
        <v>0</v>
      </c>
      <c r="K114" s="204"/>
    </row>
    <row r="115" spans="1:11">
      <c r="B115" s="271" t="s">
        <v>536</v>
      </c>
      <c r="C115" s="18" t="s">
        <v>47</v>
      </c>
      <c r="D115" s="18">
        <v>1</v>
      </c>
      <c r="E115" s="22" t="s">
        <v>2</v>
      </c>
      <c r="F115" s="358"/>
      <c r="G115" s="353"/>
      <c r="H115" s="140">
        <f t="shared" si="47"/>
        <v>0</v>
      </c>
      <c r="I115" s="147">
        <f t="shared" si="48"/>
        <v>0</v>
      </c>
      <c r="J115" s="148">
        <f t="shared" si="49"/>
        <v>0</v>
      </c>
      <c r="K115" s="204"/>
    </row>
    <row r="116" spans="1:11">
      <c r="B116" s="54"/>
      <c r="C116" s="18"/>
      <c r="D116" s="18"/>
      <c r="E116" s="22"/>
      <c r="F116" s="142"/>
      <c r="G116" s="21"/>
      <c r="H116" s="181">
        <f>SUM(H111:H115)</f>
        <v>0</v>
      </c>
      <c r="I116" s="182">
        <f>SUM(I111:I115)</f>
        <v>0</v>
      </c>
      <c r="J116" s="183">
        <f>SUM(H116:I116)</f>
        <v>0</v>
      </c>
      <c r="K116" s="204"/>
    </row>
    <row r="117" spans="1:11">
      <c r="B117" s="54"/>
      <c r="C117" s="18"/>
      <c r="D117" s="18"/>
      <c r="E117" s="22"/>
      <c r="F117" s="137"/>
      <c r="G117" s="138"/>
      <c r="H117" s="40"/>
      <c r="I117" s="41"/>
      <c r="J117" s="42"/>
      <c r="K117" s="204"/>
    </row>
    <row r="118" spans="1:11">
      <c r="B118" s="188" t="s">
        <v>191</v>
      </c>
      <c r="C118" s="198" t="s">
        <v>48</v>
      </c>
      <c r="D118" s="172"/>
      <c r="E118" s="173"/>
      <c r="F118" s="174"/>
      <c r="G118" s="175"/>
      <c r="H118" s="176"/>
      <c r="I118" s="177"/>
      <c r="J118" s="178"/>
      <c r="K118" s="204"/>
    </row>
    <row r="119" spans="1:11">
      <c r="B119" s="271" t="s">
        <v>539</v>
      </c>
      <c r="C119" s="18" t="s">
        <v>540</v>
      </c>
      <c r="D119" s="139">
        <v>160</v>
      </c>
      <c r="E119" s="141" t="s">
        <v>22</v>
      </c>
      <c r="F119" s="358"/>
      <c r="G119" s="359"/>
      <c r="H119" s="140">
        <f t="shared" ref="H119" si="50">D119*F119</f>
        <v>0</v>
      </c>
      <c r="I119" s="147">
        <f t="shared" ref="I119" si="51">D119*G119</f>
        <v>0</v>
      </c>
      <c r="J119" s="148">
        <f t="shared" ref="J119" si="52">H119+I119</f>
        <v>0</v>
      </c>
      <c r="K119" s="204"/>
    </row>
    <row r="120" spans="1:11">
      <c r="B120" s="54"/>
      <c r="C120" s="18"/>
      <c r="D120" s="18"/>
      <c r="E120" s="22"/>
      <c r="F120" s="137"/>
      <c r="G120" s="138"/>
      <c r="H120" s="181">
        <f>SUM(H119)</f>
        <v>0</v>
      </c>
      <c r="I120" s="182">
        <f>SUM(I119)</f>
        <v>0</v>
      </c>
      <c r="J120" s="183">
        <f>SUM(H120:I120)</f>
        <v>0</v>
      </c>
      <c r="K120" s="204"/>
    </row>
    <row r="121" spans="1:11">
      <c r="B121" s="54"/>
      <c r="C121" s="18"/>
      <c r="D121" s="18"/>
      <c r="E121" s="22"/>
      <c r="F121" s="137"/>
      <c r="G121" s="138"/>
      <c r="H121" s="40"/>
      <c r="I121" s="41"/>
      <c r="J121" s="42"/>
      <c r="K121" s="204"/>
    </row>
    <row r="122" spans="1:11">
      <c r="B122" s="199" t="s">
        <v>192</v>
      </c>
      <c r="C122" s="74" t="s">
        <v>233</v>
      </c>
      <c r="D122" s="75"/>
      <c r="E122" s="76"/>
      <c r="F122" s="77"/>
      <c r="G122" s="78"/>
      <c r="H122" s="79"/>
      <c r="I122" s="80"/>
      <c r="J122" s="81"/>
      <c r="K122" s="204"/>
    </row>
    <row r="123" spans="1:11" s="132" customFormat="1">
      <c r="A123" s="133"/>
      <c r="B123" s="317" t="s">
        <v>193</v>
      </c>
      <c r="C123" s="143" t="s">
        <v>56</v>
      </c>
      <c r="D123" s="139">
        <v>2</v>
      </c>
      <c r="E123" s="141" t="s">
        <v>49</v>
      </c>
      <c r="F123" s="358"/>
      <c r="G123" s="359"/>
      <c r="H123" s="140">
        <f t="shared" ref="H123:H146" si="53">D123*F123</f>
        <v>0</v>
      </c>
      <c r="I123" s="147">
        <f t="shared" ref="I123:I146" si="54">D123*G123</f>
        <v>0</v>
      </c>
      <c r="J123" s="148">
        <f t="shared" ref="J123:J146" si="55">H123+I123</f>
        <v>0</v>
      </c>
      <c r="K123" s="205"/>
    </row>
    <row r="124" spans="1:11" s="132" customFormat="1">
      <c r="A124" s="133"/>
      <c r="B124" s="317" t="s">
        <v>194</v>
      </c>
      <c r="C124" s="143" t="s">
        <v>27</v>
      </c>
      <c r="D124" s="139">
        <v>20</v>
      </c>
      <c r="E124" s="141" t="s">
        <v>22</v>
      </c>
      <c r="F124" s="358"/>
      <c r="G124" s="359"/>
      <c r="H124" s="140">
        <f t="shared" si="53"/>
        <v>0</v>
      </c>
      <c r="I124" s="147">
        <f t="shared" si="54"/>
        <v>0</v>
      </c>
      <c r="J124" s="148">
        <f t="shared" si="55"/>
        <v>0</v>
      </c>
      <c r="K124" s="205"/>
    </row>
    <row r="125" spans="1:11" s="132" customFormat="1" ht="28.8">
      <c r="A125" s="133"/>
      <c r="B125" s="317" t="s">
        <v>195</v>
      </c>
      <c r="C125" s="143" t="s">
        <v>55</v>
      </c>
      <c r="D125" s="139">
        <v>2</v>
      </c>
      <c r="E125" s="141" t="s">
        <v>49</v>
      </c>
      <c r="F125" s="358"/>
      <c r="G125" s="359"/>
      <c r="H125" s="140">
        <f t="shared" si="53"/>
        <v>0</v>
      </c>
      <c r="I125" s="147">
        <f t="shared" si="54"/>
        <v>0</v>
      </c>
      <c r="J125" s="148">
        <f t="shared" si="55"/>
        <v>0</v>
      </c>
      <c r="K125" s="205"/>
    </row>
    <row r="126" spans="1:11" s="132" customFormat="1">
      <c r="A126" s="133"/>
      <c r="B126" s="317" t="s">
        <v>196</v>
      </c>
      <c r="C126" s="143" t="s">
        <v>59</v>
      </c>
      <c r="D126" s="139">
        <v>30</v>
      </c>
      <c r="E126" s="141" t="s">
        <v>22</v>
      </c>
      <c r="F126" s="358"/>
      <c r="G126" s="360"/>
      <c r="H126" s="140">
        <f t="shared" si="53"/>
        <v>0</v>
      </c>
      <c r="I126" s="147">
        <f t="shared" si="54"/>
        <v>0</v>
      </c>
      <c r="J126" s="187">
        <f t="shared" si="55"/>
        <v>0</v>
      </c>
      <c r="K126" s="205"/>
    </row>
    <row r="127" spans="1:11" s="132" customFormat="1">
      <c r="A127" s="133"/>
      <c r="B127" s="317" t="s">
        <v>197</v>
      </c>
      <c r="C127" s="143" t="s">
        <v>535</v>
      </c>
      <c r="D127" s="139">
        <v>16</v>
      </c>
      <c r="E127" s="141" t="s">
        <v>22</v>
      </c>
      <c r="F127" s="358"/>
      <c r="G127" s="360"/>
      <c r="H127" s="140">
        <f t="shared" si="53"/>
        <v>0</v>
      </c>
      <c r="I127" s="147">
        <f t="shared" si="54"/>
        <v>0</v>
      </c>
      <c r="J127" s="148">
        <f t="shared" si="55"/>
        <v>0</v>
      </c>
      <c r="K127" s="205"/>
    </row>
    <row r="128" spans="1:11">
      <c r="B128" s="317" t="s">
        <v>198</v>
      </c>
      <c r="C128" s="143" t="s">
        <v>527</v>
      </c>
      <c r="D128" s="139">
        <v>16</v>
      </c>
      <c r="E128" s="141" t="s">
        <v>22</v>
      </c>
      <c r="F128" s="358"/>
      <c r="G128" s="359"/>
      <c r="H128" s="140">
        <f t="shared" si="53"/>
        <v>0</v>
      </c>
      <c r="I128" s="147">
        <f t="shared" si="54"/>
        <v>0</v>
      </c>
      <c r="J128" s="148">
        <f t="shared" si="55"/>
        <v>0</v>
      </c>
      <c r="K128" s="204"/>
    </row>
    <row r="129" spans="2:11">
      <c r="B129" s="317" t="s">
        <v>199</v>
      </c>
      <c r="C129" s="143" t="s">
        <v>39</v>
      </c>
      <c r="D129" s="134">
        <v>16</v>
      </c>
      <c r="E129" s="141" t="s">
        <v>22</v>
      </c>
      <c r="F129" s="358"/>
      <c r="G129" s="360"/>
      <c r="H129" s="140">
        <f t="shared" si="53"/>
        <v>0</v>
      </c>
      <c r="I129" s="147">
        <f t="shared" si="54"/>
        <v>0</v>
      </c>
      <c r="J129" s="148">
        <f t="shared" si="55"/>
        <v>0</v>
      </c>
      <c r="K129" s="204"/>
    </row>
    <row r="130" spans="2:11">
      <c r="B130" s="317" t="s">
        <v>200</v>
      </c>
      <c r="C130" s="143" t="s">
        <v>28</v>
      </c>
      <c r="D130" s="134">
        <v>160</v>
      </c>
      <c r="E130" s="141" t="s">
        <v>22</v>
      </c>
      <c r="F130" s="358"/>
      <c r="G130" s="359"/>
      <c r="H130" s="140">
        <f t="shared" si="53"/>
        <v>0</v>
      </c>
      <c r="I130" s="147">
        <f t="shared" si="54"/>
        <v>0</v>
      </c>
      <c r="J130" s="148">
        <f t="shared" si="55"/>
        <v>0</v>
      </c>
      <c r="K130" s="204"/>
    </row>
    <row r="131" spans="2:11">
      <c r="B131" s="317" t="s">
        <v>201</v>
      </c>
      <c r="C131" s="143" t="s">
        <v>23</v>
      </c>
      <c r="D131" s="134">
        <v>64</v>
      </c>
      <c r="E131" s="141" t="s">
        <v>22</v>
      </c>
      <c r="F131" s="358"/>
      <c r="G131" s="359"/>
      <c r="H131" s="140">
        <f t="shared" si="53"/>
        <v>0</v>
      </c>
      <c r="I131" s="147">
        <f t="shared" si="54"/>
        <v>0</v>
      </c>
      <c r="J131" s="148">
        <f t="shared" si="55"/>
        <v>0</v>
      </c>
      <c r="K131" s="204"/>
    </row>
    <row r="132" spans="2:11">
      <c r="B132" s="317" t="s">
        <v>202</v>
      </c>
      <c r="C132" s="143" t="s">
        <v>38</v>
      </c>
      <c r="D132" s="134">
        <v>32</v>
      </c>
      <c r="E132" s="141" t="s">
        <v>22</v>
      </c>
      <c r="F132" s="358"/>
      <c r="G132" s="359"/>
      <c r="H132" s="140">
        <f t="shared" si="53"/>
        <v>0</v>
      </c>
      <c r="I132" s="147">
        <f t="shared" si="54"/>
        <v>0</v>
      </c>
      <c r="J132" s="148">
        <f t="shared" si="55"/>
        <v>0</v>
      </c>
      <c r="K132" s="204"/>
    </row>
    <row r="133" spans="2:11">
      <c r="B133" s="317" t="s">
        <v>203</v>
      </c>
      <c r="C133" s="143" t="s">
        <v>547</v>
      </c>
      <c r="D133" s="134">
        <v>32</v>
      </c>
      <c r="E133" s="141" t="s">
        <v>22</v>
      </c>
      <c r="F133" s="358"/>
      <c r="G133" s="359"/>
      <c r="H133" s="140">
        <f t="shared" si="53"/>
        <v>0</v>
      </c>
      <c r="I133" s="147">
        <f t="shared" si="54"/>
        <v>0</v>
      </c>
      <c r="J133" s="148">
        <f t="shared" si="55"/>
        <v>0</v>
      </c>
      <c r="K133" s="204"/>
    </row>
    <row r="134" spans="2:11">
      <c r="B134" s="317" t="s">
        <v>204</v>
      </c>
      <c r="C134" s="143" t="s">
        <v>50</v>
      </c>
      <c r="D134" s="134">
        <v>16</v>
      </c>
      <c r="E134" s="141" t="s">
        <v>22</v>
      </c>
      <c r="F134" s="358"/>
      <c r="G134" s="359"/>
      <c r="H134" s="140">
        <f t="shared" si="53"/>
        <v>0</v>
      </c>
      <c r="I134" s="147">
        <f t="shared" si="54"/>
        <v>0</v>
      </c>
      <c r="J134" s="148">
        <f t="shared" si="55"/>
        <v>0</v>
      </c>
      <c r="K134" s="204"/>
    </row>
    <row r="135" spans="2:11">
      <c r="B135" s="317" t="s">
        <v>205</v>
      </c>
      <c r="C135" s="143" t="s">
        <v>51</v>
      </c>
      <c r="D135" s="134">
        <v>16</v>
      </c>
      <c r="E135" s="141" t="s">
        <v>22</v>
      </c>
      <c r="F135" s="358"/>
      <c r="G135" s="359"/>
      <c r="H135" s="140">
        <f t="shared" si="53"/>
        <v>0</v>
      </c>
      <c r="I135" s="147">
        <f t="shared" si="54"/>
        <v>0</v>
      </c>
      <c r="J135" s="148">
        <f t="shared" si="55"/>
        <v>0</v>
      </c>
      <c r="K135" s="204"/>
    </row>
    <row r="136" spans="2:11">
      <c r="B136" s="317" t="s">
        <v>206</v>
      </c>
      <c r="C136" s="143" t="s">
        <v>20</v>
      </c>
      <c r="D136" s="139">
        <v>16</v>
      </c>
      <c r="E136" s="141" t="s">
        <v>22</v>
      </c>
      <c r="F136" s="358"/>
      <c r="G136" s="359"/>
      <c r="H136" s="140">
        <f t="shared" si="53"/>
        <v>0</v>
      </c>
      <c r="I136" s="147">
        <f t="shared" si="54"/>
        <v>0</v>
      </c>
      <c r="J136" s="148">
        <f t="shared" si="55"/>
        <v>0</v>
      </c>
      <c r="K136" s="204"/>
    </row>
    <row r="137" spans="2:11">
      <c r="B137" s="317" t="s">
        <v>207</v>
      </c>
      <c r="C137" s="143" t="s">
        <v>31</v>
      </c>
      <c r="D137" s="139">
        <v>16</v>
      </c>
      <c r="E137" s="141" t="s">
        <v>22</v>
      </c>
      <c r="F137" s="358"/>
      <c r="G137" s="359"/>
      <c r="H137" s="140">
        <f t="shared" si="53"/>
        <v>0</v>
      </c>
      <c r="I137" s="147">
        <f t="shared" si="54"/>
        <v>0</v>
      </c>
      <c r="J137" s="148">
        <f t="shared" si="55"/>
        <v>0</v>
      </c>
      <c r="K137" s="204"/>
    </row>
    <row r="138" spans="2:11">
      <c r="B138" s="317" t="s">
        <v>208</v>
      </c>
      <c r="C138" s="143" t="s">
        <v>30</v>
      </c>
      <c r="D138" s="139">
        <v>16</v>
      </c>
      <c r="E138" s="141" t="s">
        <v>22</v>
      </c>
      <c r="F138" s="358"/>
      <c r="G138" s="359"/>
      <c r="H138" s="140">
        <f t="shared" si="53"/>
        <v>0</v>
      </c>
      <c r="I138" s="147">
        <f t="shared" si="54"/>
        <v>0</v>
      </c>
      <c r="J138" s="148">
        <f t="shared" si="55"/>
        <v>0</v>
      </c>
      <c r="K138" s="204"/>
    </row>
    <row r="139" spans="2:11">
      <c r="B139" s="317" t="s">
        <v>209</v>
      </c>
      <c r="C139" s="143" t="s">
        <v>52</v>
      </c>
      <c r="D139" s="139">
        <v>8</v>
      </c>
      <c r="E139" s="141" t="s">
        <v>22</v>
      </c>
      <c r="F139" s="358"/>
      <c r="G139" s="359"/>
      <c r="H139" s="140">
        <f t="shared" si="53"/>
        <v>0</v>
      </c>
      <c r="I139" s="147">
        <f t="shared" si="54"/>
        <v>0</v>
      </c>
      <c r="J139" s="148">
        <f t="shared" si="55"/>
        <v>0</v>
      </c>
      <c r="K139" s="204"/>
    </row>
    <row r="140" spans="2:11">
      <c r="B140" s="317" t="s">
        <v>210</v>
      </c>
      <c r="C140" s="143" t="s">
        <v>53</v>
      </c>
      <c r="D140" s="139">
        <v>1</v>
      </c>
      <c r="E140" s="141" t="s">
        <v>2</v>
      </c>
      <c r="F140" s="358"/>
      <c r="G140" s="359"/>
      <c r="H140" s="140">
        <f t="shared" si="53"/>
        <v>0</v>
      </c>
      <c r="I140" s="147">
        <f t="shared" si="54"/>
        <v>0</v>
      </c>
      <c r="J140" s="148">
        <f t="shared" si="55"/>
        <v>0</v>
      </c>
      <c r="K140" s="204"/>
    </row>
    <row r="141" spans="2:11" ht="28.8">
      <c r="B141" s="317" t="s">
        <v>211</v>
      </c>
      <c r="C141" s="143" t="s">
        <v>528</v>
      </c>
      <c r="D141" s="139">
        <v>32</v>
      </c>
      <c r="E141" s="141" t="s">
        <v>22</v>
      </c>
      <c r="F141" s="358"/>
      <c r="G141" s="360"/>
      <c r="H141" s="140">
        <f t="shared" si="53"/>
        <v>0</v>
      </c>
      <c r="I141" s="147">
        <f t="shared" si="54"/>
        <v>0</v>
      </c>
      <c r="J141" s="148">
        <f t="shared" si="55"/>
        <v>0</v>
      </c>
      <c r="K141" s="204"/>
    </row>
    <row r="142" spans="2:11">
      <c r="B142" s="317" t="s">
        <v>212</v>
      </c>
      <c r="C142" s="143" t="s">
        <v>29</v>
      </c>
      <c r="D142" s="139">
        <v>1</v>
      </c>
      <c r="E142" s="141" t="s">
        <v>2</v>
      </c>
      <c r="F142" s="358"/>
      <c r="G142" s="353"/>
      <c r="H142" s="140">
        <f t="shared" si="53"/>
        <v>0</v>
      </c>
      <c r="I142" s="147">
        <f t="shared" si="54"/>
        <v>0</v>
      </c>
      <c r="J142" s="148">
        <f t="shared" si="55"/>
        <v>0</v>
      </c>
      <c r="K142" s="204"/>
    </row>
    <row r="143" spans="2:11">
      <c r="B143" s="317" t="s">
        <v>213</v>
      </c>
      <c r="C143" s="143" t="s">
        <v>24</v>
      </c>
      <c r="D143" s="139">
        <v>16</v>
      </c>
      <c r="E143" s="141" t="s">
        <v>22</v>
      </c>
      <c r="F143" s="358"/>
      <c r="G143" s="359"/>
      <c r="H143" s="140">
        <f t="shared" si="53"/>
        <v>0</v>
      </c>
      <c r="I143" s="147">
        <f t="shared" si="54"/>
        <v>0</v>
      </c>
      <c r="J143" s="148">
        <f t="shared" si="55"/>
        <v>0</v>
      </c>
      <c r="K143" s="204"/>
    </row>
    <row r="144" spans="2:11">
      <c r="B144" s="317" t="s">
        <v>214</v>
      </c>
      <c r="C144" s="143" t="s">
        <v>21</v>
      </c>
      <c r="D144" s="139">
        <v>1</v>
      </c>
      <c r="E144" s="141" t="s">
        <v>2</v>
      </c>
      <c r="F144" s="358"/>
      <c r="G144" s="353"/>
      <c r="H144" s="140">
        <f t="shared" si="53"/>
        <v>0</v>
      </c>
      <c r="I144" s="147">
        <f t="shared" si="54"/>
        <v>0</v>
      </c>
      <c r="J144" s="148">
        <f t="shared" si="55"/>
        <v>0</v>
      </c>
      <c r="K144" s="204"/>
    </row>
    <row r="145" spans="2:11" ht="72">
      <c r="B145" s="317" t="s">
        <v>215</v>
      </c>
      <c r="C145" s="143" t="s">
        <v>26</v>
      </c>
      <c r="D145" s="139">
        <v>1</v>
      </c>
      <c r="E145" s="141" t="s">
        <v>2</v>
      </c>
      <c r="F145" s="358"/>
      <c r="G145" s="359"/>
      <c r="H145" s="140">
        <f t="shared" si="53"/>
        <v>0</v>
      </c>
      <c r="I145" s="147">
        <f t="shared" si="54"/>
        <v>0</v>
      </c>
      <c r="J145" s="148">
        <f t="shared" si="55"/>
        <v>0</v>
      </c>
      <c r="K145" s="204"/>
    </row>
    <row r="146" spans="2:11" ht="43.2">
      <c r="B146" s="317" t="s">
        <v>216</v>
      </c>
      <c r="C146" s="143" t="s">
        <v>54</v>
      </c>
      <c r="D146" s="139">
        <v>1</v>
      </c>
      <c r="E146" s="141" t="s">
        <v>2</v>
      </c>
      <c r="F146" s="358"/>
      <c r="G146" s="353"/>
      <c r="H146" s="140">
        <f t="shared" si="53"/>
        <v>0</v>
      </c>
      <c r="I146" s="147">
        <f t="shared" si="54"/>
        <v>0</v>
      </c>
      <c r="J146" s="148">
        <f t="shared" si="55"/>
        <v>0</v>
      </c>
      <c r="K146" s="204"/>
    </row>
    <row r="147" spans="2:11">
      <c r="B147" s="54"/>
      <c r="C147" s="18"/>
      <c r="D147" s="18"/>
      <c r="E147" s="22"/>
      <c r="F147" s="137"/>
      <c r="G147" s="138"/>
      <c r="H147" s="181">
        <f>SUM(H123:H146)</f>
        <v>0</v>
      </c>
      <c r="I147" s="185">
        <f>SUM(I123:I146)</f>
        <v>0</v>
      </c>
      <c r="J147" s="186">
        <f>H147+I147</f>
        <v>0</v>
      </c>
      <c r="K147" s="204"/>
    </row>
    <row r="148" spans="2:11">
      <c r="B148" s="82"/>
      <c r="C148" s="83"/>
      <c r="D148" s="83"/>
      <c r="E148" s="84"/>
      <c r="F148" s="85"/>
      <c r="G148" s="86"/>
      <c r="H148" s="87"/>
      <c r="I148" s="88"/>
      <c r="J148" s="89"/>
      <c r="K148" s="204"/>
    </row>
    <row r="149" spans="2:11" ht="15" thickBot="1">
      <c r="B149" s="349"/>
      <c r="C149" s="350"/>
      <c r="D149" s="350"/>
      <c r="E149" s="350"/>
      <c r="F149" s="44"/>
      <c r="G149" s="45"/>
      <c r="H149" s="46"/>
      <c r="I149" s="47"/>
      <c r="J149" s="48"/>
      <c r="K149" s="204"/>
    </row>
    <row r="150" spans="2:11" ht="15" thickBot="1">
      <c r="B150" s="49"/>
      <c r="C150" s="50" t="s">
        <v>665</v>
      </c>
      <c r="D150" s="90">
        <v>1</v>
      </c>
      <c r="E150" s="91" t="s">
        <v>2</v>
      </c>
      <c r="F150" s="51"/>
      <c r="G150" s="52"/>
      <c r="H150" s="92">
        <f>H83+H94+H108+H116+H120+H147</f>
        <v>0</v>
      </c>
      <c r="I150" s="92">
        <f>I83+I94+I108+I116+I120+I147</f>
        <v>0</v>
      </c>
      <c r="J150" s="93">
        <f>H150+I150</f>
        <v>0</v>
      </c>
      <c r="K150" s="204"/>
    </row>
    <row r="151" spans="2:11">
      <c r="B151" s="129"/>
      <c r="C151" s="129"/>
      <c r="D151" s="129"/>
      <c r="E151" s="129"/>
      <c r="F151" s="129"/>
      <c r="G151" s="129"/>
      <c r="H151" s="129"/>
      <c r="I151" s="129"/>
      <c r="J151" s="129"/>
      <c r="K151" s="204"/>
    </row>
    <row r="152" spans="2:11" ht="18" thickBot="1">
      <c r="B152" s="53"/>
      <c r="C152" s="131"/>
      <c r="D152" s="53"/>
      <c r="E152" s="53"/>
      <c r="F152" s="53"/>
      <c r="G152" s="53"/>
      <c r="H152" s="53"/>
      <c r="I152" s="53"/>
      <c r="J152" s="116"/>
      <c r="K152" s="204"/>
    </row>
    <row r="153" spans="2:11">
      <c r="B153" s="217"/>
      <c r="C153" s="218" t="s">
        <v>3</v>
      </c>
      <c r="D153" s="346" t="s">
        <v>4</v>
      </c>
      <c r="E153" s="347"/>
      <c r="F153" s="219" t="s">
        <v>5</v>
      </c>
      <c r="G153" s="220" t="s">
        <v>5</v>
      </c>
      <c r="H153" s="221" t="s">
        <v>6</v>
      </c>
      <c r="I153" s="222" t="s">
        <v>6</v>
      </c>
      <c r="J153" s="223" t="s">
        <v>5</v>
      </c>
    </row>
    <row r="154" spans="2:11" ht="15" thickBot="1">
      <c r="B154" s="224"/>
      <c r="C154" s="225" t="s">
        <v>7</v>
      </c>
      <c r="D154" s="212" t="s">
        <v>8</v>
      </c>
      <c r="E154" s="213" t="s">
        <v>9</v>
      </c>
      <c r="F154" s="214" t="s">
        <v>10</v>
      </c>
      <c r="G154" s="212" t="s">
        <v>11</v>
      </c>
      <c r="H154" s="215" t="s">
        <v>12</v>
      </c>
      <c r="I154" s="216" t="s">
        <v>13</v>
      </c>
      <c r="J154" s="16" t="s">
        <v>6</v>
      </c>
    </row>
    <row r="155" spans="2:11" ht="15.6" thickTop="1" thickBot="1">
      <c r="B155" s="27" t="s">
        <v>600</v>
      </c>
      <c r="C155" s="28"/>
      <c r="D155" s="29"/>
      <c r="E155" s="29"/>
      <c r="F155" s="30"/>
      <c r="G155" s="31"/>
      <c r="H155" s="29"/>
      <c r="I155" s="29"/>
      <c r="J155" s="32"/>
      <c r="K155" s="204"/>
    </row>
    <row r="156" spans="2:11" ht="15" thickBot="1">
      <c r="B156" s="234"/>
      <c r="C156" s="239" t="s">
        <v>598</v>
      </c>
      <c r="D156" s="235"/>
      <c r="E156" s="235"/>
      <c r="F156" s="236"/>
      <c r="G156" s="237"/>
      <c r="H156" s="235"/>
      <c r="I156" s="235"/>
      <c r="J156" s="238"/>
      <c r="K156" s="204"/>
    </row>
    <row r="157" spans="2:11">
      <c r="B157" s="191" t="s">
        <v>691</v>
      </c>
      <c r="C157" s="43" t="s">
        <v>41</v>
      </c>
      <c r="D157" s="33"/>
      <c r="E157" s="34"/>
      <c r="F157" s="35"/>
      <c r="G157" s="36"/>
      <c r="H157" s="37"/>
      <c r="I157" s="38"/>
      <c r="J157" s="39"/>
      <c r="K157" s="204"/>
    </row>
    <row r="158" spans="2:11" ht="72">
      <c r="B158" s="308" t="s">
        <v>692</v>
      </c>
      <c r="C158" s="193" t="s">
        <v>676</v>
      </c>
      <c r="D158" s="156">
        <v>1</v>
      </c>
      <c r="E158" s="157" t="s">
        <v>1</v>
      </c>
      <c r="F158" s="352"/>
      <c r="G158" s="353"/>
      <c r="H158" s="152">
        <f t="shared" ref="H158:H162" si="56">D158*F158</f>
        <v>0</v>
      </c>
      <c r="I158" s="153">
        <f t="shared" ref="I158:I162" si="57">D158*G158</f>
        <v>0</v>
      </c>
      <c r="J158" s="154">
        <f t="shared" ref="J158:J162" si="58">H158+I158</f>
        <v>0</v>
      </c>
      <c r="K158" s="204"/>
    </row>
    <row r="159" spans="2:11" ht="28.8">
      <c r="B159" s="308" t="s">
        <v>693</v>
      </c>
      <c r="C159" s="193" t="s">
        <v>686</v>
      </c>
      <c r="D159" s="156">
        <v>1</v>
      </c>
      <c r="E159" s="157" t="s">
        <v>1</v>
      </c>
      <c r="F159" s="352"/>
      <c r="G159" s="353"/>
      <c r="H159" s="152">
        <f t="shared" si="56"/>
        <v>0</v>
      </c>
      <c r="I159" s="153">
        <f t="shared" si="57"/>
        <v>0</v>
      </c>
      <c r="J159" s="154">
        <f t="shared" si="58"/>
        <v>0</v>
      </c>
      <c r="K159" s="204"/>
    </row>
    <row r="160" spans="2:11">
      <c r="B160" s="308" t="s">
        <v>694</v>
      </c>
      <c r="C160" s="193" t="s">
        <v>685</v>
      </c>
      <c r="D160" s="156">
        <v>1</v>
      </c>
      <c r="E160" s="157" t="s">
        <v>1</v>
      </c>
      <c r="F160" s="352"/>
      <c r="G160" s="353"/>
      <c r="H160" s="152">
        <f t="shared" si="56"/>
        <v>0</v>
      </c>
      <c r="I160" s="153">
        <f t="shared" si="57"/>
        <v>0</v>
      </c>
      <c r="J160" s="154">
        <f t="shared" si="58"/>
        <v>0</v>
      </c>
      <c r="K160" s="204"/>
    </row>
    <row r="161" spans="2:11">
      <c r="B161" s="308" t="s">
        <v>695</v>
      </c>
      <c r="C161" s="193" t="s">
        <v>687</v>
      </c>
      <c r="D161" s="156">
        <v>1</v>
      </c>
      <c r="E161" s="157" t="s">
        <v>1</v>
      </c>
      <c r="F161" s="352"/>
      <c r="G161" s="353"/>
      <c r="H161" s="152">
        <f t="shared" si="56"/>
        <v>0</v>
      </c>
      <c r="I161" s="153">
        <f t="shared" si="57"/>
        <v>0</v>
      </c>
      <c r="J161" s="154">
        <f t="shared" si="58"/>
        <v>0</v>
      </c>
      <c r="K161" s="204"/>
    </row>
    <row r="162" spans="2:11">
      <c r="B162" s="308" t="s">
        <v>696</v>
      </c>
      <c r="C162" s="193" t="s">
        <v>783</v>
      </c>
      <c r="D162" s="156">
        <v>3</v>
      </c>
      <c r="E162" s="330" t="s">
        <v>1</v>
      </c>
      <c r="F162" s="352"/>
      <c r="G162" s="353"/>
      <c r="H162" s="152">
        <f t="shared" si="56"/>
        <v>0</v>
      </c>
      <c r="I162" s="153">
        <f t="shared" si="57"/>
        <v>0</v>
      </c>
      <c r="J162" s="154">
        <f t="shared" si="58"/>
        <v>0</v>
      </c>
      <c r="K162" s="204"/>
    </row>
    <row r="163" spans="2:11">
      <c r="B163" s="155"/>
      <c r="C163" s="159"/>
      <c r="D163" s="159"/>
      <c r="E163" s="162"/>
      <c r="F163" s="150"/>
      <c r="G163" s="151"/>
      <c r="H163" s="152"/>
      <c r="I163" s="153"/>
      <c r="J163" s="154"/>
      <c r="K163" s="204"/>
    </row>
    <row r="164" spans="2:11">
      <c r="B164" s="317" t="s">
        <v>785</v>
      </c>
      <c r="C164" s="159" t="s">
        <v>773</v>
      </c>
      <c r="D164" s="159">
        <v>1</v>
      </c>
      <c r="E164" s="162" t="s">
        <v>2</v>
      </c>
      <c r="F164" s="150"/>
      <c r="G164" s="151"/>
      <c r="H164" s="197">
        <f>SUM(H158:H163)*0.02</f>
        <v>0</v>
      </c>
      <c r="I164" s="197">
        <f>SUM(I158:I163)*0.02</f>
        <v>0</v>
      </c>
      <c r="J164" s="184">
        <f t="shared" ref="J164" si="59">H164+I164</f>
        <v>0</v>
      </c>
      <c r="K164" s="204"/>
    </row>
    <row r="165" spans="2:11">
      <c r="B165" s="54"/>
      <c r="C165" s="18"/>
      <c r="D165" s="18"/>
      <c r="E165" s="22"/>
      <c r="F165" s="137"/>
      <c r="G165" s="138"/>
      <c r="H165" s="181">
        <f>SUM(H158:H164)</f>
        <v>0</v>
      </c>
      <c r="I165" s="181">
        <f>SUM(I158:I164)</f>
        <v>0</v>
      </c>
      <c r="J165" s="186">
        <f>H165+I165</f>
        <v>0</v>
      </c>
      <c r="K165" s="204"/>
    </row>
    <row r="166" spans="2:11">
      <c r="B166" s="82"/>
      <c r="C166" s="83"/>
      <c r="D166" s="83"/>
      <c r="E166" s="84"/>
      <c r="F166" s="85"/>
      <c r="G166" s="86"/>
      <c r="H166" s="87"/>
      <c r="I166" s="88"/>
      <c r="J166" s="89"/>
      <c r="K166" s="204"/>
    </row>
    <row r="167" spans="2:11" ht="15" thickBot="1">
      <c r="B167" s="349"/>
      <c r="C167" s="350"/>
      <c r="D167" s="350"/>
      <c r="E167" s="350"/>
      <c r="F167" s="44"/>
      <c r="G167" s="45"/>
      <c r="H167" s="46"/>
      <c r="I167" s="47"/>
      <c r="J167" s="48"/>
      <c r="K167" s="204"/>
    </row>
    <row r="168" spans="2:11" ht="15" thickBot="1">
      <c r="B168" s="49"/>
      <c r="C168" s="50" t="s">
        <v>670</v>
      </c>
      <c r="D168" s="90">
        <v>1</v>
      </c>
      <c r="E168" s="91" t="s">
        <v>2</v>
      </c>
      <c r="F168" s="51"/>
      <c r="G168" s="52"/>
      <c r="H168" s="92">
        <f>H165</f>
        <v>0</v>
      </c>
      <c r="I168" s="92">
        <f>I165</f>
        <v>0</v>
      </c>
      <c r="J168" s="93">
        <f>H168+I168</f>
        <v>0</v>
      </c>
      <c r="K168" s="204"/>
    </row>
  </sheetData>
  <sheetProtection algorithmName="SHA-512" hashValue="McqldCG0BTrApGS1fL9RFCEWwynT3pdqKO9pq/W43Lm4M5ghOStv8lP//AqALjdBGn0vsNkoar8iSMFdGEn7nQ==" saltValue="IMWvYh7t8VeFQXRHdPSUUg==" spinCount="100000" sheet="1" selectLockedCells="1"/>
  <mergeCells count="10">
    <mergeCell ref="D153:E153"/>
    <mergeCell ref="B167:E167"/>
    <mergeCell ref="D39:E39"/>
    <mergeCell ref="B149:E149"/>
    <mergeCell ref="H4:H5"/>
    <mergeCell ref="I4:J5"/>
    <mergeCell ref="I9:J9"/>
    <mergeCell ref="I10:J10"/>
    <mergeCell ref="B34:C34"/>
    <mergeCell ref="C37:J37"/>
  </mergeCells>
  <phoneticPr fontId="52" type="noConversion"/>
  <pageMargins left="0.51181102362204722" right="0.51181102362204722" top="0.78740157480314965" bottom="1.0236220472440944" header="0.39370078740157483" footer="0.31496062992125984"/>
  <pageSetup paperSize="9" scale="73" firstPageNumber="2" fitToHeight="4" orientation="landscape" r:id="rId1"/>
  <headerFooter>
    <oddHeader xml:space="preserve">&amp;R&amp;"-,Obyčejné"&amp;16&amp;P/&amp;N  &amp;"Arial CE,Obyčejné"&amp;10 </oddHeader>
  </headerFooter>
  <rowBreaks count="6" manualBreakCount="6">
    <brk id="34" min="1" max="9" man="1"/>
    <brk id="38" min="1" max="9" man="1"/>
    <brk id="65" min="1" max="9" man="1"/>
    <brk id="84" min="1" max="9" man="1"/>
    <brk id="121" min="1" max="9" man="1"/>
    <brk id="152" min="1" max="9"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8D8DD6-45B0-4533-89F9-321CE548526C}">
  <sheetPr>
    <tabColor rgb="FF00B050"/>
  </sheetPr>
  <dimension ref="A2:K141"/>
  <sheetViews>
    <sheetView view="pageBreakPreview" topLeftCell="A32" zoomScale="130" zoomScaleNormal="100" zoomScaleSheetLayoutView="130" zoomScalePageLayoutView="55" workbookViewId="0">
      <selection activeCell="F44" sqref="F44"/>
    </sheetView>
  </sheetViews>
  <sheetFormatPr defaultColWidth="9.109375" defaultRowHeight="14.4"/>
  <cols>
    <col min="1" max="1" width="11.109375" style="144" customWidth="1"/>
    <col min="2" max="2" width="7.6640625" style="136" customWidth="1"/>
    <col min="3" max="3" width="72.88671875" style="136" customWidth="1"/>
    <col min="4" max="4" width="8.77734375" style="136" customWidth="1"/>
    <col min="5" max="5" width="8" style="136" customWidth="1"/>
    <col min="6" max="7" width="14" style="136" customWidth="1"/>
    <col min="8" max="9" width="16.6640625" style="136" customWidth="1"/>
    <col min="10" max="10" width="17.21875" style="136" customWidth="1"/>
    <col min="11" max="11" width="11.109375" style="136" customWidth="1"/>
    <col min="12" max="16384" width="9.109375" style="136"/>
  </cols>
  <sheetData>
    <row r="2" spans="2:10" ht="15" thickBot="1"/>
    <row r="3" spans="2:10" ht="18" customHeight="1">
      <c r="B3" s="104"/>
      <c r="C3" s="105"/>
      <c r="D3" s="105"/>
      <c r="E3" s="105"/>
      <c r="F3" s="105"/>
      <c r="G3" s="105"/>
      <c r="H3" s="105"/>
      <c r="I3" s="105"/>
      <c r="J3" s="106"/>
    </row>
    <row r="4" spans="2:10" ht="18" customHeight="1">
      <c r="B4" s="107"/>
      <c r="C4" s="301" t="s">
        <v>592</v>
      </c>
      <c r="D4" s="108"/>
      <c r="E4" s="108"/>
      <c r="F4" s="108"/>
      <c r="G4" s="108"/>
      <c r="H4" s="337"/>
      <c r="I4" s="338"/>
      <c r="J4" s="339"/>
    </row>
    <row r="5" spans="2:10" ht="18" customHeight="1">
      <c r="B5" s="107"/>
      <c r="C5" s="226"/>
      <c r="D5" s="108"/>
      <c r="E5" s="108"/>
      <c r="F5" s="108"/>
      <c r="G5" s="108"/>
      <c r="H5" s="337"/>
      <c r="I5" s="340"/>
      <c r="J5" s="339"/>
    </row>
    <row r="6" spans="2:10" ht="18" customHeight="1">
      <c r="B6" s="107"/>
      <c r="C6" s="226"/>
      <c r="D6" s="108"/>
      <c r="E6" s="108"/>
      <c r="F6" s="108"/>
      <c r="G6" s="108"/>
      <c r="I6" s="108"/>
      <c r="J6" s="109"/>
    </row>
    <row r="7" spans="2:10" ht="18" customHeight="1">
      <c r="B7" s="107"/>
      <c r="C7" s="280" t="s">
        <v>593</v>
      </c>
      <c r="D7" s="108"/>
      <c r="E7" s="108"/>
      <c r="F7" s="108"/>
      <c r="G7" s="108"/>
      <c r="H7" s="108" t="s">
        <v>15</v>
      </c>
      <c r="I7" s="302" t="s">
        <v>594</v>
      </c>
      <c r="J7" s="298"/>
    </row>
    <row r="8" spans="2:10" ht="18" customHeight="1">
      <c r="B8" s="107"/>
      <c r="C8" s="123" t="s">
        <v>57</v>
      </c>
      <c r="D8" s="227"/>
      <c r="E8" s="227"/>
      <c r="F8" s="227"/>
      <c r="G8" s="227"/>
      <c r="H8" s="108" t="s">
        <v>16</v>
      </c>
      <c r="I8" s="303" t="s">
        <v>595</v>
      </c>
      <c r="J8" s="117"/>
    </row>
    <row r="9" spans="2:10" ht="18" customHeight="1">
      <c r="B9" s="107"/>
      <c r="C9" s="228"/>
      <c r="D9" s="108"/>
      <c r="E9" s="108"/>
      <c r="F9" s="108"/>
      <c r="G9" s="108"/>
      <c r="H9" s="108" t="s">
        <v>17</v>
      </c>
      <c r="I9" s="341">
        <v>0</v>
      </c>
      <c r="J9" s="342"/>
    </row>
    <row r="10" spans="2:10" ht="18" customHeight="1">
      <c r="B10" s="107"/>
      <c r="C10" s="110" t="s">
        <v>58</v>
      </c>
      <c r="D10" s="108"/>
      <c r="E10" s="108"/>
      <c r="F10" s="108"/>
      <c r="G10" s="108"/>
      <c r="H10" s="108"/>
      <c r="I10" s="343"/>
      <c r="J10" s="342"/>
    </row>
    <row r="11" spans="2:10" ht="18" customHeight="1" thickBot="1">
      <c r="B11" s="112"/>
      <c r="C11" s="113"/>
      <c r="D11" s="114"/>
      <c r="E11" s="114"/>
      <c r="F11" s="114"/>
      <c r="G11" s="114"/>
      <c r="H11" s="114"/>
      <c r="I11" s="114"/>
      <c r="J11" s="115"/>
    </row>
    <row r="12" spans="2:10" ht="14.25" customHeight="1" thickTop="1">
      <c r="B12" s="107"/>
      <c r="C12" s="110"/>
      <c r="D12" s="108"/>
      <c r="E12" s="108"/>
      <c r="F12" s="108"/>
      <c r="G12" s="108"/>
      <c r="H12" s="108"/>
      <c r="I12" s="108"/>
      <c r="J12" s="109"/>
    </row>
    <row r="13" spans="2:10">
      <c r="B13" s="99"/>
      <c r="C13" s="100"/>
      <c r="D13" s="100"/>
      <c r="E13" s="100"/>
      <c r="F13" s="100"/>
      <c r="G13" s="100"/>
      <c r="H13" s="100"/>
      <c r="I13" s="100"/>
      <c r="J13" s="111"/>
    </row>
    <row r="14" spans="2:10">
      <c r="B14" s="255" t="s">
        <v>219</v>
      </c>
      <c r="C14" s="247" t="s">
        <v>222</v>
      </c>
      <c r="D14" s="96"/>
      <c r="E14" s="96"/>
      <c r="F14" s="116"/>
      <c r="G14" s="96"/>
      <c r="H14" s="119"/>
      <c r="I14" s="97"/>
      <c r="J14" s="98"/>
    </row>
    <row r="15" spans="2:10">
      <c r="B15" s="95"/>
      <c r="C15" s="304" t="s">
        <v>608</v>
      </c>
      <c r="D15" s="96"/>
      <c r="E15" s="96"/>
      <c r="F15" s="116"/>
      <c r="G15" s="96"/>
      <c r="H15" s="119"/>
      <c r="I15" s="245">
        <f>J112</f>
        <v>0</v>
      </c>
      <c r="J15" s="98"/>
    </row>
    <row r="16" spans="2:10">
      <c r="B16" s="95"/>
      <c r="C16" s="304" t="s">
        <v>606</v>
      </c>
      <c r="D16" s="96"/>
      <c r="E16" s="96"/>
      <c r="F16" s="116"/>
      <c r="G16" s="96"/>
      <c r="H16" s="119"/>
      <c r="I16" s="245">
        <f>J126</f>
        <v>0</v>
      </c>
      <c r="J16" s="98"/>
    </row>
    <row r="17" spans="2:10">
      <c r="B17" s="95"/>
      <c r="C17" s="305" t="s">
        <v>607</v>
      </c>
      <c r="D17" s="96"/>
      <c r="E17" s="96"/>
      <c r="F17" s="116"/>
      <c r="G17" s="96"/>
      <c r="H17" s="119"/>
      <c r="I17" s="309">
        <f>J140</f>
        <v>0</v>
      </c>
      <c r="J17" s="98"/>
    </row>
    <row r="18" spans="2:10">
      <c r="B18" s="95"/>
      <c r="C18" s="247" t="s">
        <v>60</v>
      </c>
      <c r="D18" s="96"/>
      <c r="E18" s="96"/>
      <c r="F18" s="116"/>
      <c r="G18" s="96"/>
      <c r="H18" s="119"/>
      <c r="I18" s="97">
        <f>SUM(I15:I16)</f>
        <v>0</v>
      </c>
      <c r="J18" s="98"/>
    </row>
    <row r="19" spans="2:10">
      <c r="B19" s="95"/>
      <c r="C19" s="206"/>
      <c r="D19" s="96"/>
      <c r="E19" s="96"/>
      <c r="F19" s="116"/>
      <c r="G19" s="96"/>
      <c r="H19" s="119"/>
      <c r="I19" s="97"/>
      <c r="J19" s="98"/>
    </row>
    <row r="20" spans="2:10">
      <c r="B20" s="95"/>
      <c r="C20" s="206"/>
      <c r="D20" s="96"/>
      <c r="E20" s="96"/>
      <c r="F20" s="116"/>
      <c r="G20" s="96"/>
      <c r="H20" s="119"/>
      <c r="I20" s="97"/>
      <c r="J20" s="98"/>
    </row>
    <row r="21" spans="2:10">
      <c r="B21" s="95"/>
      <c r="C21" s="206"/>
      <c r="D21" s="96"/>
      <c r="E21" s="96"/>
      <c r="F21" s="116"/>
      <c r="G21" s="96"/>
      <c r="H21" s="119"/>
      <c r="I21" s="97"/>
      <c r="J21" s="98"/>
    </row>
    <row r="22" spans="2:10">
      <c r="B22" s="95"/>
      <c r="C22" s="121"/>
      <c r="D22" s="96"/>
      <c r="E22" s="96"/>
      <c r="F22" s="116"/>
      <c r="G22" s="96"/>
      <c r="H22" s="119"/>
      <c r="I22" s="97"/>
      <c r="J22" s="98"/>
    </row>
    <row r="23" spans="2:10">
      <c r="B23" s="95"/>
      <c r="C23" s="206"/>
      <c r="D23" s="96"/>
      <c r="E23" s="96"/>
      <c r="F23" s="96"/>
      <c r="G23" s="96"/>
      <c r="H23" s="119"/>
      <c r="I23" s="97"/>
      <c r="J23" s="98"/>
    </row>
    <row r="24" spans="2:10" ht="29.25" customHeight="1">
      <c r="B24" s="95"/>
      <c r="C24" s="121"/>
      <c r="D24" s="96"/>
      <c r="E24" s="96"/>
      <c r="F24" s="96"/>
      <c r="G24" s="96"/>
      <c r="H24" s="119"/>
      <c r="I24" s="97"/>
      <c r="J24" s="98"/>
    </row>
    <row r="25" spans="2:10">
      <c r="B25" s="95"/>
      <c r="C25" s="206"/>
      <c r="D25" s="96"/>
      <c r="E25" s="96"/>
      <c r="F25" s="96"/>
      <c r="G25" s="96"/>
      <c r="H25" s="119"/>
      <c r="I25" s="97"/>
      <c r="J25" s="98"/>
    </row>
    <row r="26" spans="2:10">
      <c r="B26" s="95"/>
      <c r="C26" s="121"/>
      <c r="D26" s="96"/>
      <c r="E26" s="96"/>
      <c r="F26" s="96"/>
      <c r="G26" s="96"/>
      <c r="H26" s="119"/>
      <c r="I26" s="97"/>
      <c r="J26" s="98"/>
    </row>
    <row r="27" spans="2:10">
      <c r="B27" s="99"/>
      <c r="C27" s="121"/>
      <c r="D27" s="96"/>
      <c r="E27" s="96"/>
      <c r="F27" s="96"/>
      <c r="G27" s="96"/>
      <c r="H27" s="119"/>
      <c r="I27" s="101"/>
      <c r="J27" s="102"/>
    </row>
    <row r="28" spans="2:10">
      <c r="B28" s="99"/>
      <c r="C28" s="208"/>
      <c r="D28" s="209"/>
      <c r="E28" s="209"/>
      <c r="F28" s="209"/>
      <c r="G28" s="209"/>
      <c r="H28" s="210"/>
      <c r="J28" s="102"/>
    </row>
    <row r="29" spans="2:10">
      <c r="B29" s="99"/>
      <c r="C29" s="206"/>
      <c r="D29" s="207"/>
      <c r="E29" s="100"/>
      <c r="F29" s="100"/>
      <c r="G29" s="100"/>
      <c r="H29" s="101"/>
      <c r="I29" s="101"/>
      <c r="J29" s="102"/>
    </row>
    <row r="30" spans="2:10">
      <c r="B30" s="99"/>
      <c r="C30" s="100"/>
      <c r="D30" s="100"/>
      <c r="E30" s="100"/>
      <c r="F30" s="100"/>
      <c r="G30" s="100"/>
      <c r="H30" s="120"/>
      <c r="I30" s="210"/>
      <c r="J30" s="102"/>
    </row>
    <row r="31" spans="2:10">
      <c r="B31" s="124"/>
      <c r="C31" s="103"/>
      <c r="D31" s="103"/>
      <c r="E31" s="103"/>
      <c r="F31" s="103"/>
      <c r="G31" s="103"/>
      <c r="H31" s="125"/>
      <c r="I31" s="126"/>
      <c r="J31" s="102"/>
    </row>
    <row r="32" spans="2:10">
      <c r="B32" s="99"/>
      <c r="C32" s="100"/>
      <c r="D32" s="100"/>
      <c r="E32" s="100"/>
      <c r="F32" s="100"/>
      <c r="G32" s="100"/>
      <c r="H32" s="127"/>
      <c r="I32" s="128"/>
      <c r="J32" s="102"/>
    </row>
    <row r="33" spans="1:11">
      <c r="B33" s="95"/>
      <c r="C33" s="240"/>
      <c r="D33" s="96"/>
      <c r="E33" s="96"/>
      <c r="F33" s="96"/>
      <c r="G33" s="96"/>
      <c r="H33" s="97"/>
      <c r="I33" s="130"/>
      <c r="J33" s="98"/>
    </row>
    <row r="34" spans="1:11" ht="15" thickBot="1">
      <c r="B34" s="344"/>
      <c r="C34" s="345"/>
      <c r="D34" s="241"/>
      <c r="E34" s="241"/>
      <c r="F34" s="241"/>
      <c r="G34" s="241"/>
      <c r="H34" s="242"/>
      <c r="I34" s="243"/>
      <c r="J34" s="244"/>
    </row>
    <row r="35" spans="1:11">
      <c r="B35" s="94"/>
      <c r="C35" s="94"/>
      <c r="D35" s="94"/>
      <c r="E35" s="94"/>
      <c r="F35" s="94"/>
      <c r="G35" s="94"/>
      <c r="H35" s="94"/>
      <c r="I35" s="94"/>
      <c r="J35" s="94"/>
    </row>
    <row r="36" spans="1:11">
      <c r="B36" s="136" t="s">
        <v>14</v>
      </c>
    </row>
    <row r="37" spans="1:11" ht="348.6" customHeight="1">
      <c r="C37" s="335" t="s">
        <v>771</v>
      </c>
      <c r="D37" s="348"/>
      <c r="E37" s="348"/>
      <c r="F37" s="348"/>
      <c r="G37" s="348"/>
      <c r="H37" s="348"/>
      <c r="I37" s="348"/>
      <c r="J37" s="348"/>
    </row>
    <row r="38" spans="1:11" ht="15" thickBot="1"/>
    <row r="39" spans="1:11">
      <c r="B39" s="217"/>
      <c r="C39" s="218" t="s">
        <v>3</v>
      </c>
      <c r="D39" s="346" t="s">
        <v>4</v>
      </c>
      <c r="E39" s="347"/>
      <c r="F39" s="219" t="s">
        <v>5</v>
      </c>
      <c r="G39" s="220" t="s">
        <v>5</v>
      </c>
      <c r="H39" s="221" t="s">
        <v>6</v>
      </c>
      <c r="I39" s="222" t="s">
        <v>6</v>
      </c>
      <c r="J39" s="223" t="s">
        <v>5</v>
      </c>
    </row>
    <row r="40" spans="1:11" ht="15" thickBot="1">
      <c r="B40" s="224"/>
      <c r="C40" s="225" t="s">
        <v>7</v>
      </c>
      <c r="D40" s="212" t="s">
        <v>8</v>
      </c>
      <c r="E40" s="213" t="s">
        <v>9</v>
      </c>
      <c r="F40" s="214" t="s">
        <v>10</v>
      </c>
      <c r="G40" s="212" t="s">
        <v>11</v>
      </c>
      <c r="H40" s="215" t="s">
        <v>12</v>
      </c>
      <c r="I40" s="216" t="s">
        <v>13</v>
      </c>
      <c r="J40" s="16" t="s">
        <v>6</v>
      </c>
    </row>
    <row r="41" spans="1:11" ht="15.6" thickTop="1" thickBot="1">
      <c r="B41" s="27" t="s">
        <v>222</v>
      </c>
      <c r="C41" s="28"/>
      <c r="D41" s="29"/>
      <c r="E41" s="29"/>
      <c r="F41" s="30"/>
      <c r="G41" s="31"/>
      <c r="H41" s="29"/>
      <c r="I41" s="29"/>
      <c r="J41" s="32"/>
      <c r="K41" s="204"/>
    </row>
    <row r="42" spans="1:11" ht="15" thickBot="1">
      <c r="B42" s="234"/>
      <c r="C42" s="239" t="s">
        <v>674</v>
      </c>
      <c r="D42" s="235"/>
      <c r="E42" s="235"/>
      <c r="F42" s="236"/>
      <c r="G42" s="237"/>
      <c r="H42" s="235"/>
      <c r="I42" s="235"/>
      <c r="J42" s="238"/>
      <c r="K42" s="204"/>
    </row>
    <row r="43" spans="1:11">
      <c r="B43" s="191" t="s">
        <v>469</v>
      </c>
      <c r="C43" s="43" t="s">
        <v>41</v>
      </c>
      <c r="D43" s="33"/>
      <c r="E43" s="34"/>
      <c r="F43" s="35"/>
      <c r="G43" s="36"/>
      <c r="H43" s="37"/>
      <c r="I43" s="38"/>
      <c r="J43" s="39"/>
      <c r="K43" s="204"/>
    </row>
    <row r="44" spans="1:11" s="132" customFormat="1" ht="115.2">
      <c r="A44" s="133"/>
      <c r="B44" s="269" t="s">
        <v>470</v>
      </c>
      <c r="C44" s="194" t="s">
        <v>786</v>
      </c>
      <c r="D44" s="229">
        <v>1</v>
      </c>
      <c r="E44" s="289" t="s">
        <v>1</v>
      </c>
      <c r="F44" s="352"/>
      <c r="G44" s="353"/>
      <c r="H44" s="152">
        <f t="shared" ref="H44:H45" si="0">D44*F44</f>
        <v>0</v>
      </c>
      <c r="I44" s="153">
        <f t="shared" ref="I44:I45" si="1">D44*G44</f>
        <v>0</v>
      </c>
      <c r="J44" s="154">
        <f t="shared" ref="J44:J45" si="2">H44+I44</f>
        <v>0</v>
      </c>
      <c r="K44" s="204"/>
    </row>
    <row r="45" spans="1:11" s="132" customFormat="1">
      <c r="A45" s="133"/>
      <c r="B45" s="269" t="s">
        <v>471</v>
      </c>
      <c r="C45" s="194" t="s">
        <v>667</v>
      </c>
      <c r="D45" s="229">
        <v>16</v>
      </c>
      <c r="E45" s="289" t="s">
        <v>1</v>
      </c>
      <c r="F45" s="352"/>
      <c r="G45" s="353"/>
      <c r="H45" s="152">
        <f t="shared" si="0"/>
        <v>0</v>
      </c>
      <c r="I45" s="153">
        <f t="shared" si="1"/>
        <v>0</v>
      </c>
      <c r="J45" s="154">
        <f t="shared" si="2"/>
        <v>0</v>
      </c>
      <c r="K45" s="204"/>
    </row>
    <row r="46" spans="1:11" s="132" customFormat="1" ht="216">
      <c r="A46" s="133"/>
      <c r="B46" s="269" t="s">
        <v>472</v>
      </c>
      <c r="C46" s="194" t="s">
        <v>668</v>
      </c>
      <c r="D46" s="229">
        <v>37</v>
      </c>
      <c r="E46" s="289" t="s">
        <v>1</v>
      </c>
      <c r="F46" s="352"/>
      <c r="G46" s="353"/>
      <c r="H46" s="152">
        <f t="shared" ref="H46" si="3">D46*F46</f>
        <v>0</v>
      </c>
      <c r="I46" s="153">
        <f t="shared" ref="I46" si="4">D46*G46</f>
        <v>0</v>
      </c>
      <c r="J46" s="154">
        <f t="shared" ref="J46" si="5">H46+I46</f>
        <v>0</v>
      </c>
      <c r="K46" s="204"/>
    </row>
    <row r="47" spans="1:11" s="132" customFormat="1" ht="28.8">
      <c r="A47" s="133"/>
      <c r="B47" s="269" t="s">
        <v>473</v>
      </c>
      <c r="C47" s="194" t="s">
        <v>577</v>
      </c>
      <c r="D47" s="229">
        <v>11</v>
      </c>
      <c r="E47" s="289" t="s">
        <v>1</v>
      </c>
      <c r="F47" s="352"/>
      <c r="G47" s="353"/>
      <c r="H47" s="152">
        <f t="shared" ref="H47" si="6">D47*F47</f>
        <v>0</v>
      </c>
      <c r="I47" s="153">
        <f t="shared" ref="I47" si="7">D47*G47</f>
        <v>0</v>
      </c>
      <c r="J47" s="154">
        <f t="shared" ref="J47" si="8">H47+I47</f>
        <v>0</v>
      </c>
      <c r="K47" s="204"/>
    </row>
    <row r="48" spans="1:11" s="132" customFormat="1">
      <c r="A48" s="133"/>
      <c r="B48" s="269" t="s">
        <v>474</v>
      </c>
      <c r="C48" s="143" t="s">
        <v>550</v>
      </c>
      <c r="D48" s="159">
        <v>1</v>
      </c>
      <c r="E48" s="162" t="s">
        <v>1</v>
      </c>
      <c r="F48" s="352"/>
      <c r="G48" s="353"/>
      <c r="H48" s="152">
        <f t="shared" ref="H48" si="9">D48*F48</f>
        <v>0</v>
      </c>
      <c r="I48" s="153">
        <f t="shared" ref="I48" si="10">D48*G48</f>
        <v>0</v>
      </c>
      <c r="J48" s="154">
        <f t="shared" ref="J48" si="11">H48+I48</f>
        <v>0</v>
      </c>
      <c r="K48" s="204"/>
    </row>
    <row r="49" spans="1:11" s="132" customFormat="1">
      <c r="A49" s="133"/>
      <c r="B49" s="287"/>
      <c r="C49" s="231"/>
      <c r="D49" s="229"/>
      <c r="E49" s="230"/>
      <c r="F49" s="150"/>
      <c r="G49" s="201"/>
      <c r="H49" s="152"/>
      <c r="I49" s="153"/>
      <c r="J49" s="154"/>
      <c r="K49" s="205"/>
    </row>
    <row r="50" spans="1:11">
      <c r="B50" s="308" t="s">
        <v>475</v>
      </c>
      <c r="C50" s="159" t="s">
        <v>778</v>
      </c>
      <c r="D50" s="159">
        <v>1</v>
      </c>
      <c r="E50" s="162" t="s">
        <v>2</v>
      </c>
      <c r="F50" s="150"/>
      <c r="G50" s="151"/>
      <c r="H50" s="197">
        <f>SUM(H44:H49)*0.015</f>
        <v>0</v>
      </c>
      <c r="I50" s="200">
        <f>SUM(I44:I49)*0.015</f>
        <v>0</v>
      </c>
      <c r="J50" s="184">
        <f t="shared" ref="J50" si="12">H50+I50</f>
        <v>0</v>
      </c>
      <c r="K50" s="204"/>
    </row>
    <row r="51" spans="1:11">
      <c r="B51" s="54"/>
      <c r="C51" s="18"/>
      <c r="D51" s="18"/>
      <c r="E51" s="22"/>
      <c r="F51" s="142"/>
      <c r="G51" s="21"/>
      <c r="H51" s="181">
        <f>SUM(H44:H50)</f>
        <v>0</v>
      </c>
      <c r="I51" s="182">
        <f>SUM(I44:I50)</f>
        <v>0</v>
      </c>
      <c r="J51" s="183">
        <f>I51+H51</f>
        <v>0</v>
      </c>
      <c r="K51" s="204"/>
    </row>
    <row r="52" spans="1:11">
      <c r="B52" s="54"/>
      <c r="C52" s="18"/>
      <c r="D52" s="18"/>
      <c r="E52" s="22"/>
      <c r="F52" s="137"/>
      <c r="G52" s="138"/>
      <c r="H52" s="23"/>
      <c r="I52" s="24"/>
      <c r="J52" s="25"/>
      <c r="K52" s="204"/>
    </row>
    <row r="53" spans="1:11">
      <c r="B53" s="190" t="s">
        <v>476</v>
      </c>
      <c r="C53" s="58" t="s">
        <v>230</v>
      </c>
      <c r="D53" s="59"/>
      <c r="E53" s="60"/>
      <c r="F53" s="61"/>
      <c r="G53" s="62"/>
      <c r="H53" s="63"/>
      <c r="I53" s="64"/>
      <c r="J53" s="65"/>
      <c r="K53" s="204"/>
    </row>
    <row r="54" spans="1:11">
      <c r="A54" s="146"/>
      <c r="B54" s="308" t="s">
        <v>477</v>
      </c>
      <c r="C54" s="143" t="s">
        <v>774</v>
      </c>
      <c r="D54" s="139">
        <v>1500</v>
      </c>
      <c r="E54" s="141" t="s">
        <v>0</v>
      </c>
      <c r="F54" s="352"/>
      <c r="G54" s="353"/>
      <c r="H54" s="152">
        <f t="shared" ref="H54:H57" si="13">D54*F54</f>
        <v>0</v>
      </c>
      <c r="I54" s="153">
        <f t="shared" ref="I54:I57" si="14">D54*G54</f>
        <v>0</v>
      </c>
      <c r="J54" s="154">
        <f t="shared" ref="J54:J58" si="15">H54+I54</f>
        <v>0</v>
      </c>
      <c r="K54" s="204"/>
    </row>
    <row r="55" spans="1:11">
      <c r="B55" s="308" t="s">
        <v>478</v>
      </c>
      <c r="C55" s="143" t="s">
        <v>43</v>
      </c>
      <c r="D55" s="139">
        <v>50</v>
      </c>
      <c r="E55" s="141" t="s">
        <v>0</v>
      </c>
      <c r="F55" s="352"/>
      <c r="G55" s="353"/>
      <c r="H55" s="152">
        <f t="shared" si="13"/>
        <v>0</v>
      </c>
      <c r="I55" s="153">
        <f t="shared" si="14"/>
        <v>0</v>
      </c>
      <c r="J55" s="154">
        <f t="shared" si="15"/>
        <v>0</v>
      </c>
      <c r="K55" s="204"/>
    </row>
    <row r="56" spans="1:11">
      <c r="B56" s="308" t="s">
        <v>479</v>
      </c>
      <c r="C56" s="143" t="s">
        <v>33</v>
      </c>
      <c r="D56" s="139">
        <v>100</v>
      </c>
      <c r="E56" s="141" t="s">
        <v>0</v>
      </c>
      <c r="F56" s="352"/>
      <c r="G56" s="353"/>
      <c r="H56" s="152">
        <f t="shared" si="13"/>
        <v>0</v>
      </c>
      <c r="I56" s="153">
        <f t="shared" si="14"/>
        <v>0</v>
      </c>
      <c r="J56" s="154">
        <f t="shared" si="15"/>
        <v>0</v>
      </c>
      <c r="K56" s="204"/>
    </row>
    <row r="57" spans="1:11">
      <c r="B57" s="308" t="s">
        <v>480</v>
      </c>
      <c r="C57" s="143" t="s">
        <v>18</v>
      </c>
      <c r="D57" s="180">
        <f>SUM(D54:D54)</f>
        <v>1500</v>
      </c>
      <c r="E57" s="196" t="s">
        <v>0</v>
      </c>
      <c r="F57" s="352"/>
      <c r="G57" s="353"/>
      <c r="H57" s="152">
        <f t="shared" si="13"/>
        <v>0</v>
      </c>
      <c r="I57" s="153">
        <f t="shared" si="14"/>
        <v>0</v>
      </c>
      <c r="J57" s="154">
        <f t="shared" si="15"/>
        <v>0</v>
      </c>
      <c r="K57" s="204"/>
    </row>
    <row r="58" spans="1:11">
      <c r="B58" s="308" t="s">
        <v>481</v>
      </c>
      <c r="C58" s="143" t="s">
        <v>34</v>
      </c>
      <c r="D58" s="139">
        <v>1</v>
      </c>
      <c r="E58" s="141" t="s">
        <v>2</v>
      </c>
      <c r="F58" s="145"/>
      <c r="G58" s="201"/>
      <c r="H58" s="197">
        <f>SUM(H54:H56)*0.05</f>
        <v>0</v>
      </c>
      <c r="I58" s="153"/>
      <c r="J58" s="154">
        <f t="shared" si="15"/>
        <v>0</v>
      </c>
      <c r="K58" s="204"/>
    </row>
    <row r="59" spans="1:11">
      <c r="B59" s="54"/>
      <c r="C59" s="139"/>
      <c r="D59" s="139"/>
      <c r="E59" s="22"/>
      <c r="F59" s="137"/>
      <c r="G59" s="138"/>
      <c r="H59" s="181">
        <f>SUM(H54:H58)</f>
        <v>0</v>
      </c>
      <c r="I59" s="182">
        <f>SUM(I54:I58)</f>
        <v>0</v>
      </c>
      <c r="J59" s="183">
        <f>H59+I59</f>
        <v>0</v>
      </c>
      <c r="K59" s="204"/>
    </row>
    <row r="60" spans="1:11">
      <c r="B60" s="54"/>
      <c r="C60" s="18"/>
      <c r="D60" s="18"/>
      <c r="E60" s="22"/>
      <c r="F60" s="137"/>
      <c r="G60" s="138"/>
      <c r="H60" s="23"/>
      <c r="I60" s="56"/>
      <c r="J60" s="57"/>
      <c r="K60" s="204"/>
    </row>
    <row r="61" spans="1:11">
      <c r="B61" s="189" t="s">
        <v>482</v>
      </c>
      <c r="C61" s="66" t="s">
        <v>231</v>
      </c>
      <c r="D61" s="67"/>
      <c r="E61" s="68"/>
      <c r="F61" s="69"/>
      <c r="G61" s="70"/>
      <c r="H61" s="71"/>
      <c r="I61" s="72"/>
      <c r="J61" s="73"/>
      <c r="K61" s="204"/>
    </row>
    <row r="62" spans="1:11" ht="57.6">
      <c r="A62" s="146"/>
      <c r="B62" s="269" t="s">
        <v>483</v>
      </c>
      <c r="C62" s="194" t="s">
        <v>562</v>
      </c>
      <c r="D62" s="139">
        <v>20</v>
      </c>
      <c r="E62" s="141" t="s">
        <v>0</v>
      </c>
      <c r="F62" s="352"/>
      <c r="G62" s="353"/>
      <c r="H62" s="140">
        <f t="shared" ref="H62:H66" si="16">D62*F62</f>
        <v>0</v>
      </c>
      <c r="I62" s="147">
        <f t="shared" ref="I62:I69" si="17">D62*G62</f>
        <v>0</v>
      </c>
      <c r="J62" s="148">
        <f t="shared" ref="J62:J70" si="18">H62+I62</f>
        <v>0</v>
      </c>
      <c r="K62" s="204"/>
    </row>
    <row r="63" spans="1:11" ht="28.8">
      <c r="A63" s="122"/>
      <c r="B63" s="269" t="s">
        <v>484</v>
      </c>
      <c r="C63" s="194" t="s">
        <v>563</v>
      </c>
      <c r="D63" s="139">
        <v>20</v>
      </c>
      <c r="E63" s="141" t="s">
        <v>0</v>
      </c>
      <c r="F63" s="352"/>
      <c r="G63" s="353"/>
      <c r="H63" s="140">
        <f t="shared" si="16"/>
        <v>0</v>
      </c>
      <c r="I63" s="147">
        <f t="shared" si="17"/>
        <v>0</v>
      </c>
      <c r="J63" s="148">
        <f t="shared" si="18"/>
        <v>0</v>
      </c>
      <c r="K63" s="204"/>
    </row>
    <row r="64" spans="1:11">
      <c r="A64" s="122"/>
      <c r="B64" s="269" t="s">
        <v>485</v>
      </c>
      <c r="C64" s="194" t="s">
        <v>612</v>
      </c>
      <c r="D64" s="139">
        <v>150</v>
      </c>
      <c r="E64" s="141" t="s">
        <v>0</v>
      </c>
      <c r="F64" s="352"/>
      <c r="G64" s="353"/>
      <c r="H64" s="140">
        <f t="shared" si="16"/>
        <v>0</v>
      </c>
      <c r="I64" s="147">
        <f t="shared" si="17"/>
        <v>0</v>
      </c>
      <c r="J64" s="148">
        <f t="shared" si="18"/>
        <v>0</v>
      </c>
      <c r="K64" s="204"/>
    </row>
    <row r="65" spans="1:11">
      <c r="A65" s="122"/>
      <c r="B65" s="269" t="s">
        <v>486</v>
      </c>
      <c r="C65" s="143" t="s">
        <v>524</v>
      </c>
      <c r="D65" s="139">
        <v>1</v>
      </c>
      <c r="E65" s="141" t="s">
        <v>2</v>
      </c>
      <c r="F65" s="358"/>
      <c r="G65" s="353"/>
      <c r="H65" s="140">
        <f t="shared" si="16"/>
        <v>0</v>
      </c>
      <c r="I65" s="147">
        <f t="shared" si="17"/>
        <v>0</v>
      </c>
      <c r="J65" s="148">
        <f t="shared" si="18"/>
        <v>0</v>
      </c>
      <c r="K65" s="204"/>
    </row>
    <row r="66" spans="1:11">
      <c r="B66" s="269" t="s">
        <v>487</v>
      </c>
      <c r="C66" s="143" t="s">
        <v>35</v>
      </c>
      <c r="D66" s="139">
        <v>1</v>
      </c>
      <c r="E66" s="141" t="s">
        <v>2</v>
      </c>
      <c r="F66" s="358"/>
      <c r="G66" s="353"/>
      <c r="H66" s="140">
        <f t="shared" si="16"/>
        <v>0</v>
      </c>
      <c r="I66" s="147">
        <f t="shared" si="17"/>
        <v>0</v>
      </c>
      <c r="J66" s="148">
        <f t="shared" si="18"/>
        <v>0</v>
      </c>
      <c r="K66" s="204"/>
    </row>
    <row r="67" spans="1:11">
      <c r="B67" s="269" t="s">
        <v>488</v>
      </c>
      <c r="C67" s="143" t="s">
        <v>36</v>
      </c>
      <c r="D67" s="134">
        <v>1</v>
      </c>
      <c r="E67" s="135" t="s">
        <v>2</v>
      </c>
      <c r="F67" s="142"/>
      <c r="G67" s="21"/>
      <c r="H67" s="179">
        <f>SUM(H62:H64)*0.015</f>
        <v>0</v>
      </c>
      <c r="I67" s="147"/>
      <c r="J67" s="148">
        <f t="shared" si="18"/>
        <v>0</v>
      </c>
      <c r="K67" s="204"/>
    </row>
    <row r="68" spans="1:11">
      <c r="B68" s="269" t="s">
        <v>489</v>
      </c>
      <c r="C68" s="143" t="s">
        <v>19</v>
      </c>
      <c r="D68" s="139">
        <v>1</v>
      </c>
      <c r="E68" s="141" t="s">
        <v>2</v>
      </c>
      <c r="F68" s="358"/>
      <c r="G68" s="353"/>
      <c r="H68" s="140">
        <f t="shared" ref="H68:H69" si="19">D68*F68</f>
        <v>0</v>
      </c>
      <c r="I68" s="147">
        <f t="shared" si="17"/>
        <v>0</v>
      </c>
      <c r="J68" s="148">
        <f t="shared" si="18"/>
        <v>0</v>
      </c>
      <c r="K68" s="204"/>
    </row>
    <row r="69" spans="1:11">
      <c r="B69" s="269" t="s">
        <v>490</v>
      </c>
      <c r="C69" s="143" t="s">
        <v>25</v>
      </c>
      <c r="D69" s="180">
        <f>D62</f>
        <v>20</v>
      </c>
      <c r="E69" s="196" t="s">
        <v>0</v>
      </c>
      <c r="F69" s="358"/>
      <c r="G69" s="353"/>
      <c r="H69" s="140">
        <f t="shared" si="19"/>
        <v>0</v>
      </c>
      <c r="I69" s="147">
        <f t="shared" si="17"/>
        <v>0</v>
      </c>
      <c r="J69" s="148">
        <f t="shared" si="18"/>
        <v>0</v>
      </c>
      <c r="K69" s="204"/>
    </row>
    <row r="70" spans="1:11">
      <c r="B70" s="269" t="s">
        <v>491</v>
      </c>
      <c r="C70" s="143" t="s">
        <v>37</v>
      </c>
      <c r="D70" s="139">
        <v>1</v>
      </c>
      <c r="E70" s="141" t="s">
        <v>2</v>
      </c>
      <c r="F70" s="145"/>
      <c r="G70" s="138"/>
      <c r="H70" s="179">
        <f>SUM(H62:H69)*0.03</f>
        <v>0</v>
      </c>
      <c r="I70" s="195">
        <f>SUM(I62:I69)*0.03</f>
        <v>0</v>
      </c>
      <c r="J70" s="148">
        <f t="shared" si="18"/>
        <v>0</v>
      </c>
      <c r="K70" s="204"/>
    </row>
    <row r="71" spans="1:11">
      <c r="B71" s="54"/>
      <c r="C71" s="18"/>
      <c r="D71" s="18"/>
      <c r="E71" s="22"/>
      <c r="F71" s="137"/>
      <c r="G71" s="138"/>
      <c r="H71" s="181">
        <f>SUM(H62:H70)</f>
        <v>0</v>
      </c>
      <c r="I71" s="182">
        <f>SUM(I62:I70)</f>
        <v>0</v>
      </c>
      <c r="J71" s="183">
        <f>H71+I71</f>
        <v>0</v>
      </c>
      <c r="K71" s="204"/>
    </row>
    <row r="72" spans="1:11">
      <c r="B72" s="54"/>
      <c r="C72" s="18"/>
      <c r="D72" s="18"/>
      <c r="E72" s="22"/>
      <c r="F72" s="137"/>
      <c r="G72" s="138"/>
      <c r="H72" s="40"/>
      <c r="I72" s="41"/>
      <c r="J72" s="42"/>
      <c r="K72" s="204"/>
    </row>
    <row r="73" spans="1:11">
      <c r="B73" s="163" t="s">
        <v>492</v>
      </c>
      <c r="C73" s="166" t="s">
        <v>232</v>
      </c>
      <c r="D73" s="167"/>
      <c r="E73" s="164"/>
      <c r="F73" s="168"/>
      <c r="G73" s="165"/>
      <c r="H73" s="169"/>
      <c r="I73" s="170"/>
      <c r="J73" s="171"/>
      <c r="K73" s="204"/>
    </row>
    <row r="74" spans="1:11">
      <c r="B74" s="271" t="s">
        <v>493</v>
      </c>
      <c r="C74" s="194" t="s">
        <v>529</v>
      </c>
      <c r="D74" s="180">
        <f>D57</f>
        <v>1500</v>
      </c>
      <c r="E74" s="196" t="s">
        <v>0</v>
      </c>
      <c r="F74" s="358"/>
      <c r="G74" s="359"/>
      <c r="H74" s="140">
        <f t="shared" ref="H74:H78" si="20">D74*F74</f>
        <v>0</v>
      </c>
      <c r="I74" s="147">
        <f t="shared" ref="I74:I78" si="21">D74*G74</f>
        <v>0</v>
      </c>
      <c r="J74" s="148">
        <f t="shared" ref="J74:J78" si="22">H74+I74</f>
        <v>0</v>
      </c>
      <c r="K74" s="204"/>
    </row>
    <row r="75" spans="1:11" ht="28.8">
      <c r="B75" s="271" t="s">
        <v>494</v>
      </c>
      <c r="C75" s="194" t="s">
        <v>543</v>
      </c>
      <c r="D75" s="18">
        <v>1</v>
      </c>
      <c r="E75" s="22" t="s">
        <v>2</v>
      </c>
      <c r="F75" s="358"/>
      <c r="G75" s="353"/>
      <c r="H75" s="140">
        <f t="shared" si="20"/>
        <v>0</v>
      </c>
      <c r="I75" s="147">
        <f t="shared" si="21"/>
        <v>0</v>
      </c>
      <c r="J75" s="148">
        <f t="shared" si="22"/>
        <v>0</v>
      </c>
      <c r="K75" s="204"/>
    </row>
    <row r="76" spans="1:11">
      <c r="B76" s="271" t="s">
        <v>495</v>
      </c>
      <c r="C76" s="194" t="s">
        <v>537</v>
      </c>
      <c r="D76" s="18">
        <v>1</v>
      </c>
      <c r="E76" s="22" t="s">
        <v>2</v>
      </c>
      <c r="F76" s="358"/>
      <c r="G76" s="353"/>
      <c r="H76" s="140">
        <f t="shared" si="20"/>
        <v>0</v>
      </c>
      <c r="I76" s="147">
        <f t="shared" si="21"/>
        <v>0</v>
      </c>
      <c r="J76" s="148">
        <f t="shared" si="22"/>
        <v>0</v>
      </c>
      <c r="K76" s="204"/>
    </row>
    <row r="77" spans="1:11">
      <c r="B77" s="271" t="s">
        <v>496</v>
      </c>
      <c r="C77" s="18" t="s">
        <v>46</v>
      </c>
      <c r="D77" s="18">
        <v>1</v>
      </c>
      <c r="E77" s="22" t="s">
        <v>2</v>
      </c>
      <c r="F77" s="358"/>
      <c r="G77" s="353"/>
      <c r="H77" s="140">
        <f t="shared" si="20"/>
        <v>0</v>
      </c>
      <c r="I77" s="147">
        <f t="shared" si="21"/>
        <v>0</v>
      </c>
      <c r="J77" s="148">
        <f t="shared" si="22"/>
        <v>0</v>
      </c>
      <c r="K77" s="204"/>
    </row>
    <row r="78" spans="1:11">
      <c r="B78" s="271" t="s">
        <v>497</v>
      </c>
      <c r="C78" s="18" t="s">
        <v>47</v>
      </c>
      <c r="D78" s="18">
        <v>1</v>
      </c>
      <c r="E78" s="22" t="s">
        <v>2</v>
      </c>
      <c r="F78" s="358"/>
      <c r="G78" s="353"/>
      <c r="H78" s="140">
        <f t="shared" si="20"/>
        <v>0</v>
      </c>
      <c r="I78" s="147">
        <f t="shared" si="21"/>
        <v>0</v>
      </c>
      <c r="J78" s="148">
        <f t="shared" si="22"/>
        <v>0</v>
      </c>
      <c r="K78" s="204"/>
    </row>
    <row r="79" spans="1:11">
      <c r="B79" s="54"/>
      <c r="C79" s="18"/>
      <c r="D79" s="18"/>
      <c r="E79" s="22"/>
      <c r="F79" s="137"/>
      <c r="G79" s="21"/>
      <c r="H79" s="181">
        <f>SUM(H74:H78)</f>
        <v>0</v>
      </c>
      <c r="I79" s="182">
        <f>SUM(I74:I78)</f>
        <v>0</v>
      </c>
      <c r="J79" s="183">
        <f>SUM(H79:I79)</f>
        <v>0</v>
      </c>
      <c r="K79" s="204"/>
    </row>
    <row r="80" spans="1:11">
      <c r="B80" s="54"/>
      <c r="C80" s="18"/>
      <c r="D80" s="18"/>
      <c r="E80" s="22"/>
      <c r="F80" s="137"/>
      <c r="G80" s="138"/>
      <c r="H80" s="40"/>
      <c r="I80" s="41"/>
      <c r="J80" s="42"/>
      <c r="K80" s="204"/>
    </row>
    <row r="81" spans="1:11">
      <c r="B81" s="188" t="s">
        <v>498</v>
      </c>
      <c r="C81" s="198" t="s">
        <v>48</v>
      </c>
      <c r="D81" s="172"/>
      <c r="E81" s="173"/>
      <c r="F81" s="174"/>
      <c r="G81" s="175"/>
      <c r="H81" s="176"/>
      <c r="I81" s="177"/>
      <c r="J81" s="178"/>
      <c r="K81" s="204"/>
    </row>
    <row r="82" spans="1:11">
      <c r="B82" s="315" t="s">
        <v>689</v>
      </c>
      <c r="C82" s="18" t="s">
        <v>540</v>
      </c>
      <c r="D82" s="139">
        <v>160</v>
      </c>
      <c r="E82" s="141" t="s">
        <v>22</v>
      </c>
      <c r="F82" s="358"/>
      <c r="G82" s="359"/>
      <c r="H82" s="140">
        <f t="shared" ref="H82" si="23">D82*F82</f>
        <v>0</v>
      </c>
      <c r="I82" s="147">
        <f t="shared" ref="I82" si="24">D82*G82</f>
        <v>0</v>
      </c>
      <c r="J82" s="148">
        <f t="shared" ref="J82" si="25">H82+I82</f>
        <v>0</v>
      </c>
      <c r="K82" s="204"/>
    </row>
    <row r="83" spans="1:11">
      <c r="B83" s="54"/>
      <c r="C83" s="18"/>
      <c r="D83" s="18"/>
      <c r="E83" s="22"/>
      <c r="F83" s="137"/>
      <c r="G83" s="138"/>
      <c r="H83" s="181">
        <f>SUM(H82)</f>
        <v>0</v>
      </c>
      <c r="I83" s="182">
        <f>SUM(I82)</f>
        <v>0</v>
      </c>
      <c r="J83" s="183">
        <f>SUM(H83:I83)</f>
        <v>0</v>
      </c>
      <c r="K83" s="204"/>
    </row>
    <row r="84" spans="1:11">
      <c r="B84" s="54"/>
      <c r="C84" s="18"/>
      <c r="D84" s="18"/>
      <c r="E84" s="22"/>
      <c r="F84" s="137"/>
      <c r="G84" s="138"/>
      <c r="H84" s="40"/>
      <c r="I84" s="41"/>
      <c r="J84" s="42"/>
      <c r="K84" s="204"/>
    </row>
    <row r="85" spans="1:11">
      <c r="B85" s="199" t="s">
        <v>499</v>
      </c>
      <c r="C85" s="74" t="s">
        <v>233</v>
      </c>
      <c r="D85" s="75"/>
      <c r="E85" s="76"/>
      <c r="F85" s="77"/>
      <c r="G85" s="78"/>
      <c r="H85" s="79"/>
      <c r="I85" s="80"/>
      <c r="J85" s="81"/>
      <c r="K85" s="204"/>
    </row>
    <row r="86" spans="1:11" s="132" customFormat="1">
      <c r="A86" s="133"/>
      <c r="B86" s="317" t="s">
        <v>500</v>
      </c>
      <c r="C86" s="143" t="s">
        <v>56</v>
      </c>
      <c r="D86" s="139">
        <v>2</v>
      </c>
      <c r="E86" s="141" t="s">
        <v>49</v>
      </c>
      <c r="F86" s="358"/>
      <c r="G86" s="359"/>
      <c r="H86" s="140">
        <f t="shared" ref="H86:H108" si="26">D86*F86</f>
        <v>0</v>
      </c>
      <c r="I86" s="147">
        <f t="shared" ref="I86:I108" si="27">D86*G86</f>
        <v>0</v>
      </c>
      <c r="J86" s="148">
        <f t="shared" ref="J86:J108" si="28">H86+I86</f>
        <v>0</v>
      </c>
      <c r="K86" s="205"/>
    </row>
    <row r="87" spans="1:11" s="132" customFormat="1">
      <c r="A87" s="133"/>
      <c r="B87" s="317" t="s">
        <v>501</v>
      </c>
      <c r="C87" s="143" t="s">
        <v>27</v>
      </c>
      <c r="D87" s="139">
        <v>20</v>
      </c>
      <c r="E87" s="141" t="s">
        <v>22</v>
      </c>
      <c r="F87" s="358"/>
      <c r="G87" s="359"/>
      <c r="H87" s="140">
        <f t="shared" si="26"/>
        <v>0</v>
      </c>
      <c r="I87" s="147">
        <f t="shared" si="27"/>
        <v>0</v>
      </c>
      <c r="J87" s="148">
        <f t="shared" si="28"/>
        <v>0</v>
      </c>
      <c r="K87" s="205"/>
    </row>
    <row r="88" spans="1:11" s="132" customFormat="1" ht="28.8">
      <c r="A88" s="133"/>
      <c r="B88" s="317" t="s">
        <v>502</v>
      </c>
      <c r="C88" s="143" t="s">
        <v>55</v>
      </c>
      <c r="D88" s="139">
        <v>2</v>
      </c>
      <c r="E88" s="141" t="s">
        <v>49</v>
      </c>
      <c r="F88" s="358"/>
      <c r="G88" s="359"/>
      <c r="H88" s="140">
        <f t="shared" si="26"/>
        <v>0</v>
      </c>
      <c r="I88" s="147">
        <f t="shared" si="27"/>
        <v>0</v>
      </c>
      <c r="J88" s="148">
        <f t="shared" si="28"/>
        <v>0</v>
      </c>
      <c r="K88" s="205"/>
    </row>
    <row r="89" spans="1:11" s="132" customFormat="1">
      <c r="A89" s="133"/>
      <c r="B89" s="317" t="s">
        <v>503</v>
      </c>
      <c r="C89" s="143" t="s">
        <v>59</v>
      </c>
      <c r="D89" s="139">
        <v>30</v>
      </c>
      <c r="E89" s="141" t="s">
        <v>22</v>
      </c>
      <c r="F89" s="358"/>
      <c r="G89" s="360"/>
      <c r="H89" s="140">
        <f t="shared" si="26"/>
        <v>0</v>
      </c>
      <c r="I89" s="147">
        <f t="shared" si="27"/>
        <v>0</v>
      </c>
      <c r="J89" s="187">
        <f t="shared" si="28"/>
        <v>0</v>
      </c>
      <c r="K89" s="205"/>
    </row>
    <row r="90" spans="1:11">
      <c r="B90" s="317" t="s">
        <v>504</v>
      </c>
      <c r="C90" s="143" t="s">
        <v>541</v>
      </c>
      <c r="D90" s="139">
        <v>16</v>
      </c>
      <c r="E90" s="141" t="s">
        <v>22</v>
      </c>
      <c r="F90" s="358"/>
      <c r="G90" s="359"/>
      <c r="H90" s="140">
        <f t="shared" si="26"/>
        <v>0</v>
      </c>
      <c r="I90" s="147">
        <f t="shared" si="27"/>
        <v>0</v>
      </c>
      <c r="J90" s="148">
        <f t="shared" si="28"/>
        <v>0</v>
      </c>
      <c r="K90" s="204"/>
    </row>
    <row r="91" spans="1:11">
      <c r="B91" s="317" t="s">
        <v>505</v>
      </c>
      <c r="C91" s="143" t="s">
        <v>39</v>
      </c>
      <c r="D91" s="134">
        <v>16</v>
      </c>
      <c r="E91" s="141" t="s">
        <v>22</v>
      </c>
      <c r="F91" s="358"/>
      <c r="G91" s="360"/>
      <c r="H91" s="140">
        <f t="shared" si="26"/>
        <v>0</v>
      </c>
      <c r="I91" s="147">
        <f t="shared" si="27"/>
        <v>0</v>
      </c>
      <c r="J91" s="148">
        <f t="shared" si="28"/>
        <v>0</v>
      </c>
      <c r="K91" s="204"/>
    </row>
    <row r="92" spans="1:11">
      <c r="B92" s="317" t="s">
        <v>506</v>
      </c>
      <c r="C92" s="143" t="s">
        <v>28</v>
      </c>
      <c r="D92" s="134">
        <v>160</v>
      </c>
      <c r="E92" s="141" t="s">
        <v>22</v>
      </c>
      <c r="F92" s="358"/>
      <c r="G92" s="359"/>
      <c r="H92" s="140">
        <f t="shared" si="26"/>
        <v>0</v>
      </c>
      <c r="I92" s="147">
        <f t="shared" si="27"/>
        <v>0</v>
      </c>
      <c r="J92" s="148">
        <f t="shared" si="28"/>
        <v>0</v>
      </c>
      <c r="K92" s="204"/>
    </row>
    <row r="93" spans="1:11">
      <c r="B93" s="317" t="s">
        <v>507</v>
      </c>
      <c r="C93" s="143" t="s">
        <v>23</v>
      </c>
      <c r="D93" s="134">
        <v>64</v>
      </c>
      <c r="E93" s="141" t="s">
        <v>22</v>
      </c>
      <c r="F93" s="358"/>
      <c r="G93" s="359"/>
      <c r="H93" s="140">
        <f t="shared" si="26"/>
        <v>0</v>
      </c>
      <c r="I93" s="147">
        <f t="shared" si="27"/>
        <v>0</v>
      </c>
      <c r="J93" s="148">
        <f t="shared" si="28"/>
        <v>0</v>
      </c>
      <c r="K93" s="204"/>
    </row>
    <row r="94" spans="1:11">
      <c r="B94" s="317" t="s">
        <v>508</v>
      </c>
      <c r="C94" s="143" t="s">
        <v>38</v>
      </c>
      <c r="D94" s="134">
        <v>32</v>
      </c>
      <c r="E94" s="141" t="s">
        <v>22</v>
      </c>
      <c r="F94" s="358"/>
      <c r="G94" s="359"/>
      <c r="H94" s="140">
        <f t="shared" si="26"/>
        <v>0</v>
      </c>
      <c r="I94" s="147">
        <f t="shared" si="27"/>
        <v>0</v>
      </c>
      <c r="J94" s="148">
        <f t="shared" si="28"/>
        <v>0</v>
      </c>
      <c r="K94" s="204"/>
    </row>
    <row r="95" spans="1:11">
      <c r="B95" s="317" t="s">
        <v>509</v>
      </c>
      <c r="C95" s="143" t="s">
        <v>547</v>
      </c>
      <c r="D95" s="134">
        <v>32</v>
      </c>
      <c r="E95" s="141" t="s">
        <v>22</v>
      </c>
      <c r="F95" s="358"/>
      <c r="G95" s="359"/>
      <c r="H95" s="140">
        <f t="shared" si="26"/>
        <v>0</v>
      </c>
      <c r="I95" s="147">
        <f t="shared" si="27"/>
        <v>0</v>
      </c>
      <c r="J95" s="148">
        <f t="shared" si="28"/>
        <v>0</v>
      </c>
      <c r="K95" s="204"/>
    </row>
    <row r="96" spans="1:11">
      <c r="B96" s="317" t="s">
        <v>510</v>
      </c>
      <c r="C96" s="143" t="s">
        <v>50</v>
      </c>
      <c r="D96" s="134">
        <v>16</v>
      </c>
      <c r="E96" s="141" t="s">
        <v>22</v>
      </c>
      <c r="F96" s="358"/>
      <c r="G96" s="359"/>
      <c r="H96" s="140">
        <f t="shared" si="26"/>
        <v>0</v>
      </c>
      <c r="I96" s="147">
        <f t="shared" si="27"/>
        <v>0</v>
      </c>
      <c r="J96" s="148">
        <f t="shared" si="28"/>
        <v>0</v>
      </c>
      <c r="K96" s="204"/>
    </row>
    <row r="97" spans="2:11">
      <c r="B97" s="317" t="s">
        <v>511</v>
      </c>
      <c r="C97" s="143" t="s">
        <v>51</v>
      </c>
      <c r="D97" s="134">
        <v>16</v>
      </c>
      <c r="E97" s="141" t="s">
        <v>22</v>
      </c>
      <c r="F97" s="358"/>
      <c r="G97" s="359"/>
      <c r="H97" s="140">
        <f t="shared" si="26"/>
        <v>0</v>
      </c>
      <c r="I97" s="147">
        <f t="shared" si="27"/>
        <v>0</v>
      </c>
      <c r="J97" s="148">
        <f t="shared" si="28"/>
        <v>0</v>
      </c>
      <c r="K97" s="204"/>
    </row>
    <row r="98" spans="2:11">
      <c r="B98" s="317" t="s">
        <v>512</v>
      </c>
      <c r="C98" s="143" t="s">
        <v>20</v>
      </c>
      <c r="D98" s="139">
        <v>32</v>
      </c>
      <c r="E98" s="141" t="s">
        <v>22</v>
      </c>
      <c r="F98" s="358"/>
      <c r="G98" s="359"/>
      <c r="H98" s="140">
        <f t="shared" si="26"/>
        <v>0</v>
      </c>
      <c r="I98" s="147">
        <f t="shared" si="27"/>
        <v>0</v>
      </c>
      <c r="J98" s="148">
        <f t="shared" si="28"/>
        <v>0</v>
      </c>
      <c r="K98" s="204"/>
    </row>
    <row r="99" spans="2:11">
      <c r="B99" s="317" t="s">
        <v>513</v>
      </c>
      <c r="C99" s="143" t="s">
        <v>31</v>
      </c>
      <c r="D99" s="139">
        <v>16</v>
      </c>
      <c r="E99" s="141" t="s">
        <v>22</v>
      </c>
      <c r="F99" s="358"/>
      <c r="G99" s="359"/>
      <c r="H99" s="140">
        <f t="shared" si="26"/>
        <v>0</v>
      </c>
      <c r="I99" s="147">
        <f t="shared" si="27"/>
        <v>0</v>
      </c>
      <c r="J99" s="148">
        <f t="shared" si="28"/>
        <v>0</v>
      </c>
      <c r="K99" s="204"/>
    </row>
    <row r="100" spans="2:11">
      <c r="B100" s="317" t="s">
        <v>514</v>
      </c>
      <c r="C100" s="143" t="s">
        <v>30</v>
      </c>
      <c r="D100" s="139">
        <v>16</v>
      </c>
      <c r="E100" s="141" t="s">
        <v>22</v>
      </c>
      <c r="F100" s="358"/>
      <c r="G100" s="359"/>
      <c r="H100" s="140">
        <f t="shared" si="26"/>
        <v>0</v>
      </c>
      <c r="I100" s="147">
        <f t="shared" si="27"/>
        <v>0</v>
      </c>
      <c r="J100" s="148">
        <f t="shared" si="28"/>
        <v>0</v>
      </c>
      <c r="K100" s="204"/>
    </row>
    <row r="101" spans="2:11">
      <c r="B101" s="317" t="s">
        <v>515</v>
      </c>
      <c r="C101" s="143" t="s">
        <v>52</v>
      </c>
      <c r="D101" s="139">
        <v>8</v>
      </c>
      <c r="E101" s="141" t="s">
        <v>22</v>
      </c>
      <c r="F101" s="358"/>
      <c r="G101" s="359"/>
      <c r="H101" s="140">
        <f t="shared" si="26"/>
        <v>0</v>
      </c>
      <c r="I101" s="147">
        <f t="shared" si="27"/>
        <v>0</v>
      </c>
      <c r="J101" s="148">
        <f t="shared" si="28"/>
        <v>0</v>
      </c>
      <c r="K101" s="204"/>
    </row>
    <row r="102" spans="2:11">
      <c r="B102" s="317" t="s">
        <v>516</v>
      </c>
      <c r="C102" s="143" t="s">
        <v>53</v>
      </c>
      <c r="D102" s="139">
        <v>1</v>
      </c>
      <c r="E102" s="141" t="s">
        <v>2</v>
      </c>
      <c r="F102" s="358"/>
      <c r="G102" s="359"/>
      <c r="H102" s="140">
        <f t="shared" si="26"/>
        <v>0</v>
      </c>
      <c r="I102" s="147">
        <f t="shared" si="27"/>
        <v>0</v>
      </c>
      <c r="J102" s="148">
        <f t="shared" si="28"/>
        <v>0</v>
      </c>
      <c r="K102" s="204"/>
    </row>
    <row r="103" spans="2:11" ht="28.8">
      <c r="B103" s="317" t="s">
        <v>517</v>
      </c>
      <c r="C103" s="143" t="s">
        <v>542</v>
      </c>
      <c r="D103" s="139">
        <v>32</v>
      </c>
      <c r="E103" s="141" t="s">
        <v>22</v>
      </c>
      <c r="F103" s="358"/>
      <c r="G103" s="360"/>
      <c r="H103" s="140">
        <f t="shared" si="26"/>
        <v>0</v>
      </c>
      <c r="I103" s="147">
        <f t="shared" si="27"/>
        <v>0</v>
      </c>
      <c r="J103" s="148">
        <f t="shared" si="28"/>
        <v>0</v>
      </c>
      <c r="K103" s="204"/>
    </row>
    <row r="104" spans="2:11">
      <c r="B104" s="317" t="s">
        <v>518</v>
      </c>
      <c r="C104" s="143" t="s">
        <v>29</v>
      </c>
      <c r="D104" s="139">
        <v>1</v>
      </c>
      <c r="E104" s="141" t="s">
        <v>2</v>
      </c>
      <c r="F104" s="358"/>
      <c r="G104" s="353"/>
      <c r="H104" s="140">
        <f t="shared" si="26"/>
        <v>0</v>
      </c>
      <c r="I104" s="147">
        <f t="shared" si="27"/>
        <v>0</v>
      </c>
      <c r="J104" s="148">
        <f t="shared" si="28"/>
        <v>0</v>
      </c>
      <c r="K104" s="204"/>
    </row>
    <row r="105" spans="2:11">
      <c r="B105" s="317" t="s">
        <v>519</v>
      </c>
      <c r="C105" s="143" t="s">
        <v>24</v>
      </c>
      <c r="D105" s="139">
        <v>16</v>
      </c>
      <c r="E105" s="141" t="s">
        <v>22</v>
      </c>
      <c r="F105" s="358"/>
      <c r="G105" s="359"/>
      <c r="H105" s="140">
        <f t="shared" si="26"/>
        <v>0</v>
      </c>
      <c r="I105" s="147">
        <f t="shared" si="27"/>
        <v>0</v>
      </c>
      <c r="J105" s="148">
        <f t="shared" si="28"/>
        <v>0</v>
      </c>
      <c r="K105" s="204"/>
    </row>
    <row r="106" spans="2:11">
      <c r="B106" s="317" t="s">
        <v>520</v>
      </c>
      <c r="C106" s="143" t="s">
        <v>21</v>
      </c>
      <c r="D106" s="139">
        <v>1</v>
      </c>
      <c r="E106" s="141" t="s">
        <v>2</v>
      </c>
      <c r="F106" s="358"/>
      <c r="G106" s="353"/>
      <c r="H106" s="140">
        <f t="shared" si="26"/>
        <v>0</v>
      </c>
      <c r="I106" s="147">
        <f t="shared" si="27"/>
        <v>0</v>
      </c>
      <c r="J106" s="148">
        <f t="shared" si="28"/>
        <v>0</v>
      </c>
      <c r="K106" s="204"/>
    </row>
    <row r="107" spans="2:11" ht="72">
      <c r="B107" s="317" t="s">
        <v>521</v>
      </c>
      <c r="C107" s="143" t="s">
        <v>26</v>
      </c>
      <c r="D107" s="139">
        <v>1</v>
      </c>
      <c r="E107" s="141" t="s">
        <v>2</v>
      </c>
      <c r="F107" s="358"/>
      <c r="G107" s="359"/>
      <c r="H107" s="140">
        <f t="shared" si="26"/>
        <v>0</v>
      </c>
      <c r="I107" s="147">
        <f t="shared" si="27"/>
        <v>0</v>
      </c>
      <c r="J107" s="148">
        <f t="shared" si="28"/>
        <v>0</v>
      </c>
      <c r="K107" s="204"/>
    </row>
    <row r="108" spans="2:11" ht="43.2">
      <c r="B108" s="317" t="s">
        <v>522</v>
      </c>
      <c r="C108" s="143" t="s">
        <v>54</v>
      </c>
      <c r="D108" s="139">
        <v>1</v>
      </c>
      <c r="E108" s="141" t="s">
        <v>2</v>
      </c>
      <c r="F108" s="358"/>
      <c r="G108" s="353"/>
      <c r="H108" s="140">
        <f t="shared" si="26"/>
        <v>0</v>
      </c>
      <c r="I108" s="147">
        <f t="shared" si="27"/>
        <v>0</v>
      </c>
      <c r="J108" s="148">
        <f t="shared" si="28"/>
        <v>0</v>
      </c>
      <c r="K108" s="204"/>
    </row>
    <row r="109" spans="2:11">
      <c r="B109" s="54"/>
      <c r="C109" s="18"/>
      <c r="D109" s="18"/>
      <c r="E109" s="22"/>
      <c r="F109" s="137"/>
      <c r="G109" s="138"/>
      <c r="H109" s="181">
        <f>SUM(H86:H108)</f>
        <v>0</v>
      </c>
      <c r="I109" s="185">
        <f>SUM(I86:I108)</f>
        <v>0</v>
      </c>
      <c r="J109" s="186">
        <f>H109+I109</f>
        <v>0</v>
      </c>
      <c r="K109" s="204"/>
    </row>
    <row r="110" spans="2:11">
      <c r="B110" s="82"/>
      <c r="C110" s="83"/>
      <c r="D110" s="83"/>
      <c r="E110" s="84"/>
      <c r="F110" s="85"/>
      <c r="G110" s="86"/>
      <c r="H110" s="87"/>
      <c r="I110" s="88"/>
      <c r="J110" s="89"/>
      <c r="K110" s="204"/>
    </row>
    <row r="111" spans="2:11" ht="15" thickBot="1">
      <c r="B111" s="349"/>
      <c r="C111" s="350"/>
      <c r="D111" s="350"/>
      <c r="E111" s="350"/>
      <c r="F111" s="44"/>
      <c r="G111" s="45"/>
      <c r="H111" s="46"/>
      <c r="I111" s="47"/>
      <c r="J111" s="48"/>
      <c r="K111" s="204"/>
    </row>
    <row r="112" spans="2:11" ht="15" thickBot="1">
      <c r="B112" s="49"/>
      <c r="C112" s="50" t="s">
        <v>665</v>
      </c>
      <c r="D112" s="90">
        <v>1</v>
      </c>
      <c r="E112" s="91" t="s">
        <v>2</v>
      </c>
      <c r="F112" s="51"/>
      <c r="G112" s="52"/>
      <c r="H112" s="92">
        <f>H51+H59+H71+H79+H83+H109</f>
        <v>0</v>
      </c>
      <c r="I112" s="92">
        <f>I51+I59+I71+I79+I83+I109</f>
        <v>0</v>
      </c>
      <c r="J112" s="93">
        <f>H112+I112</f>
        <v>0</v>
      </c>
      <c r="K112" s="204"/>
    </row>
    <row r="113" spans="1:11">
      <c r="B113" s="129"/>
      <c r="C113" s="129"/>
      <c r="D113" s="129"/>
      <c r="E113" s="129"/>
      <c r="F113" s="129"/>
      <c r="G113" s="129"/>
      <c r="H113" s="129"/>
      <c r="I113" s="129"/>
      <c r="J113" s="129"/>
      <c r="K113" s="204"/>
    </row>
    <row r="114" spans="1:11" ht="15" thickBot="1">
      <c r="B114" s="53"/>
      <c r="C114" s="53"/>
      <c r="D114" s="53"/>
      <c r="E114" s="53"/>
      <c r="F114" s="53"/>
      <c r="G114" s="53"/>
      <c r="H114" s="53"/>
      <c r="I114" s="53"/>
      <c r="J114" s="53"/>
      <c r="K114" s="204"/>
    </row>
    <row r="115" spans="1:11">
      <c r="B115" s="217"/>
      <c r="C115" s="218" t="s">
        <v>3</v>
      </c>
      <c r="D115" s="346" t="s">
        <v>4</v>
      </c>
      <c r="E115" s="347"/>
      <c r="F115" s="219" t="s">
        <v>5</v>
      </c>
      <c r="G115" s="220" t="s">
        <v>5</v>
      </c>
      <c r="H115" s="221" t="s">
        <v>6</v>
      </c>
      <c r="I115" s="222" t="s">
        <v>6</v>
      </c>
      <c r="J115" s="223" t="s">
        <v>5</v>
      </c>
    </row>
    <row r="116" spans="1:11" ht="15" thickBot="1">
      <c r="B116" s="224"/>
      <c r="C116" s="225" t="s">
        <v>7</v>
      </c>
      <c r="D116" s="212" t="s">
        <v>8</v>
      </c>
      <c r="E116" s="213" t="s">
        <v>9</v>
      </c>
      <c r="F116" s="214" t="s">
        <v>10</v>
      </c>
      <c r="G116" s="212" t="s">
        <v>11</v>
      </c>
      <c r="H116" s="215" t="s">
        <v>12</v>
      </c>
      <c r="I116" s="216" t="s">
        <v>13</v>
      </c>
      <c r="J116" s="16" t="s">
        <v>6</v>
      </c>
    </row>
    <row r="117" spans="1:11" ht="15.6" thickTop="1" thickBot="1">
      <c r="B117" s="27" t="s">
        <v>222</v>
      </c>
      <c r="C117" s="28"/>
      <c r="D117" s="29"/>
      <c r="E117" s="29"/>
      <c r="F117" s="30"/>
      <c r="G117" s="31"/>
      <c r="H117" s="29"/>
      <c r="I117" s="29"/>
      <c r="J117" s="32"/>
      <c r="K117" s="204"/>
    </row>
    <row r="118" spans="1:11" ht="15" thickBot="1">
      <c r="B118" s="234"/>
      <c r="C118" s="239" t="s">
        <v>597</v>
      </c>
      <c r="D118" s="235"/>
      <c r="E118" s="235"/>
      <c r="F118" s="236"/>
      <c r="G118" s="237"/>
      <c r="H118" s="235"/>
      <c r="I118" s="235"/>
      <c r="J118" s="238"/>
      <c r="K118" s="204"/>
    </row>
    <row r="119" spans="1:11">
      <c r="B119" s="191" t="s">
        <v>467</v>
      </c>
      <c r="C119" s="43" t="s">
        <v>41</v>
      </c>
      <c r="D119" s="33"/>
      <c r="E119" s="34"/>
      <c r="F119" s="35"/>
      <c r="G119" s="36"/>
      <c r="H119" s="37"/>
      <c r="I119" s="38"/>
      <c r="J119" s="39"/>
      <c r="K119" s="204"/>
    </row>
    <row r="120" spans="1:11" s="132" customFormat="1" ht="216">
      <c r="A120" s="133"/>
      <c r="B120" s="308" t="s">
        <v>468</v>
      </c>
      <c r="C120" s="194" t="s">
        <v>576</v>
      </c>
      <c r="D120" s="229">
        <v>4</v>
      </c>
      <c r="E120" s="289" t="s">
        <v>1</v>
      </c>
      <c r="F120" s="352"/>
      <c r="G120" s="353"/>
      <c r="H120" s="152">
        <f t="shared" ref="H120" si="29">D120*F120</f>
        <v>0</v>
      </c>
      <c r="I120" s="153">
        <f t="shared" ref="I120" si="30">D120*G120</f>
        <v>0</v>
      </c>
      <c r="J120" s="154">
        <f t="shared" ref="J120" si="31">H120+I120</f>
        <v>0</v>
      </c>
      <c r="K120" s="204"/>
    </row>
    <row r="121" spans="1:11" s="132" customFormat="1">
      <c r="A121" s="133"/>
      <c r="B121" s="161"/>
      <c r="C121" s="159"/>
      <c r="D121" s="159"/>
      <c r="E121" s="162"/>
      <c r="F121" s="150"/>
      <c r="G121" s="151"/>
      <c r="H121" s="152"/>
      <c r="I121" s="153"/>
      <c r="J121" s="154"/>
      <c r="K121" s="205"/>
    </row>
    <row r="122" spans="1:11">
      <c r="B122" s="308" t="s">
        <v>669</v>
      </c>
      <c r="C122" s="159" t="s">
        <v>778</v>
      </c>
      <c r="D122" s="159">
        <v>1</v>
      </c>
      <c r="E122" s="162" t="s">
        <v>2</v>
      </c>
      <c r="F122" s="150"/>
      <c r="G122" s="151"/>
      <c r="H122" s="197">
        <f>SUM(H120:H121)*0.015</f>
        <v>0</v>
      </c>
      <c r="I122" s="200">
        <f>SUM(I120:I121)*0.015</f>
        <v>0</v>
      </c>
      <c r="J122" s="184">
        <f t="shared" ref="J122" si="32">H122+I122</f>
        <v>0</v>
      </c>
      <c r="K122" s="204"/>
    </row>
    <row r="123" spans="1:11">
      <c r="B123" s="54"/>
      <c r="C123" s="18"/>
      <c r="D123" s="139"/>
      <c r="E123" s="141"/>
      <c r="F123" s="142"/>
      <c r="G123" s="21"/>
      <c r="H123" s="181">
        <f>SUM(H120:H122)</f>
        <v>0</v>
      </c>
      <c r="I123" s="182">
        <f>SUM(I120:I122)</f>
        <v>0</v>
      </c>
      <c r="J123" s="183">
        <f>I123+H123</f>
        <v>0</v>
      </c>
      <c r="K123" s="204"/>
    </row>
    <row r="124" spans="1:11">
      <c r="B124" s="54"/>
      <c r="C124" s="18"/>
      <c r="D124" s="18"/>
      <c r="E124" s="22"/>
      <c r="F124" s="137"/>
      <c r="G124" s="138"/>
      <c r="H124" s="23"/>
      <c r="I124" s="24"/>
      <c r="J124" s="25"/>
      <c r="K124" s="204"/>
    </row>
    <row r="125" spans="1:11" ht="15" thickBot="1">
      <c r="B125" s="349"/>
      <c r="C125" s="350"/>
      <c r="D125" s="350"/>
      <c r="E125" s="350"/>
      <c r="F125" s="44"/>
      <c r="G125" s="45"/>
      <c r="H125" s="46"/>
      <c r="I125" s="47"/>
      <c r="J125" s="48"/>
      <c r="K125" s="204"/>
    </row>
    <row r="126" spans="1:11" ht="15" thickBot="1">
      <c r="B126" s="49"/>
      <c r="C126" s="50" t="s">
        <v>666</v>
      </c>
      <c r="D126" s="90">
        <v>1</v>
      </c>
      <c r="E126" s="91" t="s">
        <v>2</v>
      </c>
      <c r="F126" s="51"/>
      <c r="G126" s="52"/>
      <c r="H126" s="92">
        <f>H123</f>
        <v>0</v>
      </c>
      <c r="I126" s="92">
        <f>I123</f>
        <v>0</v>
      </c>
      <c r="J126" s="93">
        <f>H126+I126</f>
        <v>0</v>
      </c>
      <c r="K126" s="204"/>
    </row>
    <row r="127" spans="1:11">
      <c r="B127" s="129"/>
      <c r="C127" s="129"/>
      <c r="D127" s="129"/>
      <c r="E127" s="129"/>
      <c r="F127" s="129"/>
      <c r="G127" s="129"/>
      <c r="H127" s="129"/>
      <c r="I127" s="129"/>
      <c r="J127" s="129"/>
      <c r="K127" s="204"/>
    </row>
    <row r="128" spans="1:11" ht="15" thickBot="1">
      <c r="B128" s="53"/>
      <c r="C128" s="53"/>
      <c r="D128" s="53"/>
      <c r="E128" s="53"/>
      <c r="F128" s="53"/>
      <c r="G128" s="53"/>
      <c r="H128" s="53"/>
      <c r="I128" s="53"/>
      <c r="J128" s="53"/>
      <c r="K128" s="204"/>
    </row>
    <row r="129" spans="1:11">
      <c r="B129" s="217"/>
      <c r="C129" s="218" t="s">
        <v>3</v>
      </c>
      <c r="D129" s="346" t="s">
        <v>4</v>
      </c>
      <c r="E129" s="347"/>
      <c r="F129" s="219" t="s">
        <v>5</v>
      </c>
      <c r="G129" s="220" t="s">
        <v>5</v>
      </c>
      <c r="H129" s="221" t="s">
        <v>6</v>
      </c>
      <c r="I129" s="222" t="s">
        <v>6</v>
      </c>
      <c r="J129" s="223" t="s">
        <v>5</v>
      </c>
    </row>
    <row r="130" spans="1:11" ht="15" thickBot="1">
      <c r="B130" s="224"/>
      <c r="C130" s="225" t="s">
        <v>7</v>
      </c>
      <c r="D130" s="212" t="s">
        <v>8</v>
      </c>
      <c r="E130" s="213" t="s">
        <v>9</v>
      </c>
      <c r="F130" s="214" t="s">
        <v>10</v>
      </c>
      <c r="G130" s="212" t="s">
        <v>11</v>
      </c>
      <c r="H130" s="215" t="s">
        <v>12</v>
      </c>
      <c r="I130" s="216" t="s">
        <v>13</v>
      </c>
      <c r="J130" s="16" t="s">
        <v>6</v>
      </c>
    </row>
    <row r="131" spans="1:11" ht="15.6" thickTop="1" thickBot="1">
      <c r="B131" s="27" t="s">
        <v>222</v>
      </c>
      <c r="C131" s="28"/>
      <c r="D131" s="29"/>
      <c r="E131" s="29"/>
      <c r="F131" s="30"/>
      <c r="G131" s="31"/>
      <c r="H131" s="29"/>
      <c r="I131" s="29"/>
      <c r="J131" s="32"/>
      <c r="K131" s="204"/>
    </row>
    <row r="132" spans="1:11" ht="15" thickBot="1">
      <c r="B132" s="234"/>
      <c r="C132" s="239" t="s">
        <v>598</v>
      </c>
      <c r="D132" s="235"/>
      <c r="E132" s="235"/>
      <c r="F132" s="236"/>
      <c r="G132" s="237"/>
      <c r="H132" s="235"/>
      <c r="I132" s="235"/>
      <c r="J132" s="238"/>
      <c r="K132" s="204"/>
    </row>
    <row r="133" spans="1:11">
      <c r="B133" s="191" t="s">
        <v>671</v>
      </c>
      <c r="C133" s="43" t="s">
        <v>41</v>
      </c>
      <c r="D133" s="33"/>
      <c r="E133" s="34"/>
      <c r="F133" s="35"/>
      <c r="G133" s="36"/>
      <c r="H133" s="37"/>
      <c r="I133" s="38"/>
      <c r="J133" s="39"/>
      <c r="K133" s="204"/>
    </row>
    <row r="134" spans="1:11" s="132" customFormat="1" ht="216">
      <c r="A134" s="133"/>
      <c r="B134" s="308" t="s">
        <v>672</v>
      </c>
      <c r="C134" s="194" t="s">
        <v>576</v>
      </c>
      <c r="D134" s="229">
        <v>1</v>
      </c>
      <c r="E134" s="289" t="s">
        <v>1</v>
      </c>
      <c r="F134" s="352"/>
      <c r="G134" s="353"/>
      <c r="H134" s="152">
        <f t="shared" ref="H134" si="33">D134*F134</f>
        <v>0</v>
      </c>
      <c r="I134" s="153">
        <f t="shared" ref="I134" si="34">D134*G134</f>
        <v>0</v>
      </c>
      <c r="J134" s="154">
        <f t="shared" ref="J134" si="35">H134+I134</f>
        <v>0</v>
      </c>
      <c r="K134" s="204"/>
    </row>
    <row r="135" spans="1:11" s="132" customFormat="1">
      <c r="A135" s="133"/>
      <c r="B135" s="161"/>
      <c r="C135" s="159"/>
      <c r="D135" s="159"/>
      <c r="E135" s="162"/>
      <c r="F135" s="150"/>
      <c r="G135" s="151"/>
      <c r="H135" s="152"/>
      <c r="I135" s="153"/>
      <c r="J135" s="154"/>
      <c r="K135" s="205"/>
    </row>
    <row r="136" spans="1:11">
      <c r="B136" s="308" t="s">
        <v>673</v>
      </c>
      <c r="C136" s="159" t="s">
        <v>778</v>
      </c>
      <c r="D136" s="159">
        <v>1</v>
      </c>
      <c r="E136" s="162" t="s">
        <v>2</v>
      </c>
      <c r="F136" s="150"/>
      <c r="G136" s="151"/>
      <c r="H136" s="197">
        <f>SUM(H134:H135)*0.015</f>
        <v>0</v>
      </c>
      <c r="I136" s="200">
        <f>SUM(I134:I135)*0.015</f>
        <v>0</v>
      </c>
      <c r="J136" s="184">
        <f t="shared" ref="J136" si="36">H136+I136</f>
        <v>0</v>
      </c>
      <c r="K136" s="204"/>
    </row>
    <row r="137" spans="1:11">
      <c r="B137" s="54"/>
      <c r="C137" s="18"/>
      <c r="D137" s="139"/>
      <c r="E137" s="141"/>
      <c r="F137" s="142"/>
      <c r="G137" s="21"/>
      <c r="H137" s="181">
        <f>SUM(H134:H136)</f>
        <v>0</v>
      </c>
      <c r="I137" s="182">
        <f>SUM(I134:I136)</f>
        <v>0</v>
      </c>
      <c r="J137" s="183">
        <f>I137+H137</f>
        <v>0</v>
      </c>
      <c r="K137" s="204"/>
    </row>
    <row r="138" spans="1:11">
      <c r="B138" s="54"/>
      <c r="C138" s="18"/>
      <c r="D138" s="18"/>
      <c r="E138" s="22"/>
      <c r="F138" s="137"/>
      <c r="G138" s="138"/>
      <c r="H138" s="23"/>
      <c r="I138" s="24"/>
      <c r="J138" s="25"/>
      <c r="K138" s="204"/>
    </row>
    <row r="139" spans="1:11" ht="15" thickBot="1">
      <c r="B139" s="349"/>
      <c r="C139" s="350"/>
      <c r="D139" s="350"/>
      <c r="E139" s="350"/>
      <c r="F139" s="44"/>
      <c r="G139" s="45"/>
      <c r="H139" s="46"/>
      <c r="I139" s="47"/>
      <c r="J139" s="48"/>
      <c r="K139" s="204"/>
    </row>
    <row r="140" spans="1:11" ht="15" thickBot="1">
      <c r="B140" s="49"/>
      <c r="C140" s="50" t="s">
        <v>670</v>
      </c>
      <c r="D140" s="90">
        <v>1</v>
      </c>
      <c r="E140" s="91" t="s">
        <v>2</v>
      </c>
      <c r="F140" s="51"/>
      <c r="G140" s="52"/>
      <c r="H140" s="92">
        <f>H137</f>
        <v>0</v>
      </c>
      <c r="I140" s="92">
        <f>I137</f>
        <v>0</v>
      </c>
      <c r="J140" s="93">
        <f>H140+I140</f>
        <v>0</v>
      </c>
      <c r="K140" s="204"/>
    </row>
    <row r="141" spans="1:11">
      <c r="B141" s="129"/>
      <c r="C141" s="129"/>
      <c r="D141" s="129"/>
      <c r="E141" s="129"/>
      <c r="F141" s="129"/>
      <c r="G141" s="129"/>
      <c r="H141" s="129"/>
      <c r="I141" s="129"/>
      <c r="J141" s="129"/>
      <c r="K141" s="204"/>
    </row>
  </sheetData>
  <sheetProtection algorithmName="SHA-512" hashValue="tCCQrHehC5GpW6yDq14LFFUHcoEn0K3MdFd/H1SsJ7jNSZvRLrdovrnORmMrz+/itH7xX8McPcPfg4RvLJDU2g==" saltValue="umLa9N+7ecvcuqE6pEFDFA==" spinCount="100000" sheet="1" selectLockedCells="1"/>
  <mergeCells count="12">
    <mergeCell ref="D129:E129"/>
    <mergeCell ref="B139:E139"/>
    <mergeCell ref="I4:J5"/>
    <mergeCell ref="I9:J9"/>
    <mergeCell ref="I10:J10"/>
    <mergeCell ref="B34:C34"/>
    <mergeCell ref="C37:J37"/>
    <mergeCell ref="D39:E39"/>
    <mergeCell ref="B111:E111"/>
    <mergeCell ref="D115:E115"/>
    <mergeCell ref="B125:E125"/>
    <mergeCell ref="H4:H5"/>
  </mergeCells>
  <phoneticPr fontId="52" type="noConversion"/>
  <pageMargins left="0.51181102362204722" right="0.51181102362204722" top="0.78740157480314965" bottom="1.0236220472440944" header="0.39370078740157483" footer="0.31496062992125984"/>
  <pageSetup paperSize="9" scale="78" firstPageNumber="2" fitToHeight="4" orientation="landscape" r:id="rId1"/>
  <headerFooter>
    <oddHeader xml:space="preserve">&amp;R&amp;"-,Obyčejné"&amp;16&amp;P/&amp;N  &amp;"Arial CE,Obyčejné"&amp;10 </oddHeader>
  </headerFooter>
  <rowBreaks count="6" manualBreakCount="6">
    <brk id="34" min="1" max="9" man="1"/>
    <brk id="38" min="1" max="9" man="1"/>
    <brk id="52" min="1" max="9" man="1"/>
    <brk id="84" min="1" max="9" man="1"/>
    <brk id="114" min="1" max="9" man="1"/>
    <brk id="127" min="1" max="9"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5462BE-B15A-4DE7-B694-5D05882C68D7}">
  <sheetPr>
    <tabColor rgb="FF00B050"/>
  </sheetPr>
  <dimension ref="A2:K172"/>
  <sheetViews>
    <sheetView view="pageBreakPreview" topLeftCell="A40" zoomScale="130" zoomScaleNormal="100" zoomScaleSheetLayoutView="130" zoomScalePageLayoutView="55" workbookViewId="0">
      <selection activeCell="F44" sqref="F44"/>
    </sheetView>
  </sheetViews>
  <sheetFormatPr defaultColWidth="9.109375" defaultRowHeight="14.4"/>
  <cols>
    <col min="1" max="1" width="11.109375" style="144" customWidth="1"/>
    <col min="2" max="2" width="7.6640625" style="136" customWidth="1"/>
    <col min="3" max="3" width="72.88671875" style="136" customWidth="1"/>
    <col min="4" max="4" width="8.77734375" style="136" customWidth="1"/>
    <col min="5" max="5" width="8" style="136" customWidth="1"/>
    <col min="6" max="7" width="14" style="136" customWidth="1"/>
    <col min="8" max="9" width="16.6640625" style="136" customWidth="1"/>
    <col min="10" max="10" width="17.21875" style="136" customWidth="1"/>
    <col min="11" max="11" width="11.109375" style="136" customWidth="1"/>
    <col min="12" max="16384" width="9.109375" style="136"/>
  </cols>
  <sheetData>
    <row r="2" spans="2:10" ht="15" thickBot="1"/>
    <row r="3" spans="2:10" ht="18" customHeight="1">
      <c r="B3" s="104"/>
      <c r="C3" s="105"/>
      <c r="D3" s="105"/>
      <c r="E3" s="105"/>
      <c r="F3" s="105"/>
      <c r="G3" s="105"/>
      <c r="H3" s="105"/>
      <c r="I3" s="105"/>
      <c r="J3" s="106"/>
    </row>
    <row r="4" spans="2:10" ht="18" customHeight="1">
      <c r="B4" s="107"/>
      <c r="C4" s="301" t="s">
        <v>592</v>
      </c>
      <c r="D4" s="108"/>
      <c r="E4" s="108"/>
      <c r="F4" s="108"/>
      <c r="G4" s="108"/>
      <c r="H4" s="337"/>
      <c r="I4" s="338"/>
      <c r="J4" s="339"/>
    </row>
    <row r="5" spans="2:10" ht="18" customHeight="1">
      <c r="B5" s="107"/>
      <c r="C5" s="226"/>
      <c r="D5" s="108"/>
      <c r="E5" s="108"/>
      <c r="F5" s="108"/>
      <c r="G5" s="108"/>
      <c r="H5" s="337"/>
      <c r="I5" s="340"/>
      <c r="J5" s="339"/>
    </row>
    <row r="6" spans="2:10" ht="18" customHeight="1">
      <c r="B6" s="107"/>
      <c r="C6" s="226"/>
      <c r="D6" s="108"/>
      <c r="E6" s="108"/>
      <c r="F6" s="108"/>
      <c r="G6" s="108"/>
      <c r="I6" s="108"/>
      <c r="J6" s="109"/>
    </row>
    <row r="7" spans="2:10" ht="18" customHeight="1">
      <c r="B7" s="107"/>
      <c r="C7" s="280" t="s">
        <v>593</v>
      </c>
      <c r="D7" s="108"/>
      <c r="E7" s="108"/>
      <c r="F7" s="108"/>
      <c r="G7" s="108"/>
      <c r="H7" s="108" t="s">
        <v>15</v>
      </c>
      <c r="I7" s="302" t="s">
        <v>594</v>
      </c>
      <c r="J7" s="298"/>
    </row>
    <row r="8" spans="2:10" ht="18" customHeight="1">
      <c r="B8" s="107"/>
      <c r="C8" s="123" t="s">
        <v>57</v>
      </c>
      <c r="D8" s="227"/>
      <c r="E8" s="227"/>
      <c r="F8" s="227"/>
      <c r="G8" s="227"/>
      <c r="H8" s="108" t="s">
        <v>16</v>
      </c>
      <c r="I8" s="303" t="s">
        <v>595</v>
      </c>
      <c r="J8" s="117"/>
    </row>
    <row r="9" spans="2:10" ht="18" customHeight="1">
      <c r="B9" s="107"/>
      <c r="C9" s="228"/>
      <c r="D9" s="108"/>
      <c r="E9" s="108"/>
      <c r="F9" s="108"/>
      <c r="G9" s="108"/>
      <c r="H9" s="108" t="s">
        <v>17</v>
      </c>
      <c r="I9" s="341">
        <v>0</v>
      </c>
      <c r="J9" s="342"/>
    </row>
    <row r="10" spans="2:10" ht="18" customHeight="1">
      <c r="B10" s="107"/>
      <c r="C10" s="110" t="s">
        <v>58</v>
      </c>
      <c r="D10" s="108"/>
      <c r="E10" s="108"/>
      <c r="F10" s="108"/>
      <c r="G10" s="108"/>
      <c r="H10" s="108"/>
      <c r="I10" s="343"/>
      <c r="J10" s="342"/>
    </row>
    <row r="11" spans="2:10" ht="18" customHeight="1" thickBot="1">
      <c r="B11" s="112"/>
      <c r="C11" s="113"/>
      <c r="D11" s="114"/>
      <c r="E11" s="114"/>
      <c r="F11" s="114"/>
      <c r="G11" s="114"/>
      <c r="H11" s="114"/>
      <c r="I11" s="114"/>
      <c r="J11" s="115"/>
    </row>
    <row r="12" spans="2:10" ht="14.25" customHeight="1" thickTop="1">
      <c r="B12" s="107"/>
      <c r="C12" s="110"/>
      <c r="D12" s="108"/>
      <c r="E12" s="108"/>
      <c r="F12" s="108"/>
      <c r="G12" s="108"/>
      <c r="H12" s="108"/>
      <c r="I12" s="108"/>
      <c r="J12" s="109"/>
    </row>
    <row r="13" spans="2:10">
      <c r="B13" s="99"/>
      <c r="C13" s="100"/>
      <c r="D13" s="100"/>
      <c r="E13" s="100"/>
      <c r="F13" s="100"/>
      <c r="G13" s="100"/>
      <c r="H13" s="100"/>
      <c r="I13" s="100"/>
      <c r="J13" s="111"/>
    </row>
    <row r="14" spans="2:10">
      <c r="B14" s="255" t="s">
        <v>220</v>
      </c>
      <c r="C14" s="247" t="s">
        <v>601</v>
      </c>
      <c r="D14" s="96"/>
      <c r="E14" s="96"/>
      <c r="F14" s="116"/>
      <c r="G14" s="96"/>
      <c r="H14" s="119"/>
      <c r="I14" s="97"/>
      <c r="J14" s="98"/>
    </row>
    <row r="15" spans="2:10">
      <c r="B15" s="95"/>
      <c r="C15" s="304" t="s">
        <v>608</v>
      </c>
      <c r="D15" s="96"/>
      <c r="E15" s="96"/>
      <c r="F15" s="116"/>
      <c r="G15" s="96"/>
      <c r="H15" s="119"/>
      <c r="I15" s="245">
        <f>J141</f>
        <v>0</v>
      </c>
      <c r="J15" s="98"/>
    </row>
    <row r="16" spans="2:10">
      <c r="B16" s="95"/>
      <c r="C16" s="304" t="s">
        <v>606</v>
      </c>
      <c r="D16" s="96"/>
      <c r="E16" s="96"/>
      <c r="F16" s="116"/>
      <c r="G16" s="96"/>
      <c r="H16" s="119"/>
      <c r="I16" s="245">
        <f>J157</f>
        <v>0</v>
      </c>
      <c r="J16" s="98"/>
    </row>
    <row r="17" spans="2:10">
      <c r="B17" s="95"/>
      <c r="C17" s="305" t="s">
        <v>607</v>
      </c>
      <c r="D17" s="127"/>
      <c r="E17" s="127"/>
      <c r="F17" s="306"/>
      <c r="G17" s="127"/>
      <c r="H17" s="307"/>
      <c r="I17" s="309">
        <f>J171</f>
        <v>0</v>
      </c>
      <c r="J17" s="98"/>
    </row>
    <row r="18" spans="2:10">
      <c r="B18" s="95"/>
      <c r="C18" s="247" t="s">
        <v>60</v>
      </c>
      <c r="D18" s="96"/>
      <c r="E18" s="96"/>
      <c r="F18" s="116"/>
      <c r="G18" s="96"/>
      <c r="H18" s="119"/>
      <c r="I18" s="97">
        <f>SUM(I15:I17)</f>
        <v>0</v>
      </c>
      <c r="J18" s="98"/>
    </row>
    <row r="19" spans="2:10">
      <c r="B19" s="95"/>
      <c r="C19" s="206"/>
      <c r="D19" s="96"/>
      <c r="E19" s="96"/>
      <c r="F19" s="116"/>
      <c r="G19" s="96"/>
      <c r="H19" s="119"/>
      <c r="I19" s="97"/>
      <c r="J19" s="98"/>
    </row>
    <row r="20" spans="2:10">
      <c r="B20" s="95"/>
      <c r="C20" s="206"/>
      <c r="D20" s="96"/>
      <c r="E20" s="96"/>
      <c r="F20" s="116"/>
      <c r="G20" s="96"/>
      <c r="H20" s="119"/>
      <c r="I20" s="97"/>
      <c r="J20" s="98"/>
    </row>
    <row r="21" spans="2:10">
      <c r="B21" s="95"/>
      <c r="C21" s="206"/>
      <c r="D21" s="96"/>
      <c r="E21" s="96"/>
      <c r="F21" s="116"/>
      <c r="G21" s="96"/>
      <c r="H21" s="119"/>
      <c r="I21" s="97"/>
      <c r="J21" s="98"/>
    </row>
    <row r="22" spans="2:10">
      <c r="B22" s="95"/>
      <c r="C22" s="121"/>
      <c r="D22" s="96"/>
      <c r="E22" s="96"/>
      <c r="F22" s="116"/>
      <c r="G22" s="96"/>
      <c r="H22" s="119"/>
      <c r="I22" s="97"/>
      <c r="J22" s="98"/>
    </row>
    <row r="23" spans="2:10">
      <c r="B23" s="95"/>
      <c r="C23" s="206"/>
      <c r="D23" s="96"/>
      <c r="E23" s="96"/>
      <c r="F23" s="96"/>
      <c r="G23" s="96"/>
      <c r="H23" s="119"/>
      <c r="I23" s="97"/>
      <c r="J23" s="98"/>
    </row>
    <row r="24" spans="2:10" ht="29.25" customHeight="1">
      <c r="B24" s="95"/>
      <c r="C24" s="121"/>
      <c r="D24" s="96"/>
      <c r="E24" s="96"/>
      <c r="F24" s="96"/>
      <c r="G24" s="96"/>
      <c r="H24" s="119"/>
      <c r="I24" s="97"/>
      <c r="J24" s="98"/>
    </row>
    <row r="25" spans="2:10">
      <c r="B25" s="95"/>
      <c r="C25" s="206"/>
      <c r="D25" s="96"/>
      <c r="E25" s="96"/>
      <c r="F25" s="96"/>
      <c r="G25" s="96"/>
      <c r="H25" s="119"/>
      <c r="I25" s="97"/>
      <c r="J25" s="98"/>
    </row>
    <row r="26" spans="2:10">
      <c r="B26" s="95"/>
      <c r="C26" s="121"/>
      <c r="D26" s="96"/>
      <c r="E26" s="96"/>
      <c r="F26" s="96"/>
      <c r="G26" s="96"/>
      <c r="H26" s="119"/>
      <c r="I26" s="97"/>
      <c r="J26" s="98"/>
    </row>
    <row r="27" spans="2:10">
      <c r="B27" s="99"/>
      <c r="C27" s="121"/>
      <c r="D27" s="96"/>
      <c r="E27" s="96"/>
      <c r="F27" s="96"/>
      <c r="G27" s="96"/>
      <c r="H27" s="119"/>
      <c r="I27" s="101"/>
      <c r="J27" s="102"/>
    </row>
    <row r="28" spans="2:10">
      <c r="B28" s="99"/>
      <c r="C28" s="208"/>
      <c r="D28" s="209"/>
      <c r="E28" s="209"/>
      <c r="F28" s="209"/>
      <c r="G28" s="209"/>
      <c r="H28" s="210"/>
      <c r="J28" s="102"/>
    </row>
    <row r="29" spans="2:10">
      <c r="B29" s="99"/>
      <c r="C29" s="206"/>
      <c r="D29" s="207"/>
      <c r="E29" s="100"/>
      <c r="F29" s="100"/>
      <c r="G29" s="100"/>
      <c r="H29" s="101"/>
      <c r="I29" s="101"/>
      <c r="J29" s="102"/>
    </row>
    <row r="30" spans="2:10">
      <c r="B30" s="99"/>
      <c r="C30" s="100"/>
      <c r="D30" s="100"/>
      <c r="E30" s="100"/>
      <c r="F30" s="100"/>
      <c r="G30" s="100"/>
      <c r="H30" s="120"/>
      <c r="I30" s="210"/>
      <c r="J30" s="102"/>
    </row>
    <row r="31" spans="2:10">
      <c r="B31" s="124"/>
      <c r="C31" s="103"/>
      <c r="D31" s="103"/>
      <c r="E31" s="103"/>
      <c r="F31" s="103"/>
      <c r="G31" s="103"/>
      <c r="H31" s="125"/>
      <c r="I31" s="126"/>
      <c r="J31" s="102"/>
    </row>
    <row r="32" spans="2:10">
      <c r="B32" s="99"/>
      <c r="C32" s="100"/>
      <c r="D32" s="100"/>
      <c r="E32" s="100"/>
      <c r="F32" s="100"/>
      <c r="G32" s="100"/>
      <c r="H32" s="127"/>
      <c r="I32" s="128"/>
      <c r="J32" s="102"/>
    </row>
    <row r="33" spans="1:11">
      <c r="B33" s="95"/>
      <c r="C33" s="240"/>
      <c r="D33" s="96"/>
      <c r="E33" s="96"/>
      <c r="F33" s="96"/>
      <c r="G33" s="96"/>
      <c r="H33" s="97"/>
      <c r="I33" s="130"/>
      <c r="J33" s="98"/>
    </row>
    <row r="34" spans="1:11" ht="15" thickBot="1">
      <c r="B34" s="344"/>
      <c r="C34" s="345"/>
      <c r="D34" s="241"/>
      <c r="E34" s="241"/>
      <c r="F34" s="241"/>
      <c r="G34" s="241"/>
      <c r="H34" s="242"/>
      <c r="I34" s="243"/>
      <c r="J34" s="244"/>
    </row>
    <row r="35" spans="1:11">
      <c r="B35" s="94"/>
      <c r="C35" s="94"/>
      <c r="D35" s="94"/>
      <c r="E35" s="94"/>
      <c r="F35" s="94"/>
      <c r="G35" s="94"/>
      <c r="H35" s="94"/>
      <c r="I35" s="94"/>
      <c r="J35" s="94"/>
    </row>
    <row r="36" spans="1:11">
      <c r="B36" s="136" t="s">
        <v>14</v>
      </c>
    </row>
    <row r="37" spans="1:11" ht="348.6" customHeight="1">
      <c r="C37" s="335" t="s">
        <v>770</v>
      </c>
      <c r="D37" s="348"/>
      <c r="E37" s="348"/>
      <c r="F37" s="348"/>
      <c r="G37" s="348"/>
      <c r="H37" s="348"/>
      <c r="I37" s="348"/>
      <c r="J37" s="348"/>
    </row>
    <row r="38" spans="1:11" ht="15" thickBot="1"/>
    <row r="39" spans="1:11">
      <c r="B39" s="217"/>
      <c r="C39" s="218" t="s">
        <v>3</v>
      </c>
      <c r="D39" s="346" t="s">
        <v>4</v>
      </c>
      <c r="E39" s="347"/>
      <c r="F39" s="219" t="s">
        <v>5</v>
      </c>
      <c r="G39" s="220" t="s">
        <v>5</v>
      </c>
      <c r="H39" s="221" t="s">
        <v>6</v>
      </c>
      <c r="I39" s="222" t="s">
        <v>6</v>
      </c>
      <c r="J39" s="223" t="s">
        <v>5</v>
      </c>
    </row>
    <row r="40" spans="1:11" ht="15" thickBot="1">
      <c r="B40" s="224"/>
      <c r="C40" s="225" t="s">
        <v>7</v>
      </c>
      <c r="D40" s="212" t="s">
        <v>8</v>
      </c>
      <c r="E40" s="213" t="s">
        <v>9</v>
      </c>
      <c r="F40" s="214" t="s">
        <v>10</v>
      </c>
      <c r="G40" s="212" t="s">
        <v>11</v>
      </c>
      <c r="H40" s="215" t="s">
        <v>12</v>
      </c>
      <c r="I40" s="216" t="s">
        <v>13</v>
      </c>
      <c r="J40" s="16" t="s">
        <v>6</v>
      </c>
    </row>
    <row r="41" spans="1:11" ht="15.6" thickTop="1" thickBot="1">
      <c r="B41" s="27" t="s">
        <v>601</v>
      </c>
      <c r="C41" s="28"/>
      <c r="D41" s="29"/>
      <c r="E41" s="29"/>
      <c r="F41" s="30"/>
      <c r="G41" s="31"/>
      <c r="H41" s="29"/>
      <c r="I41" s="29"/>
      <c r="J41" s="32"/>
      <c r="K41" s="204"/>
    </row>
    <row r="42" spans="1:11" ht="15" thickBot="1">
      <c r="B42" s="234"/>
      <c r="C42" s="239" t="s">
        <v>674</v>
      </c>
      <c r="D42" s="235"/>
      <c r="E42" s="235"/>
      <c r="F42" s="236"/>
      <c r="G42" s="237"/>
      <c r="H42" s="235"/>
      <c r="I42" s="235"/>
      <c r="J42" s="238"/>
      <c r="K42" s="204"/>
    </row>
    <row r="43" spans="1:11">
      <c r="B43" s="191" t="s">
        <v>389</v>
      </c>
      <c r="C43" s="43" t="s">
        <v>41</v>
      </c>
      <c r="D43" s="33"/>
      <c r="E43" s="34"/>
      <c r="F43" s="35"/>
      <c r="G43" s="36"/>
      <c r="H43" s="37"/>
      <c r="I43" s="38"/>
      <c r="J43" s="39"/>
      <c r="K43" s="204"/>
    </row>
    <row r="44" spans="1:11" s="132" customFormat="1" ht="43.2">
      <c r="A44" s="133"/>
      <c r="B44" s="269" t="s">
        <v>390</v>
      </c>
      <c r="C44" s="193" t="s">
        <v>761</v>
      </c>
      <c r="D44" s="159">
        <v>248</v>
      </c>
      <c r="E44" s="162" t="s">
        <v>1</v>
      </c>
      <c r="F44" s="352"/>
      <c r="G44" s="353"/>
      <c r="H44" s="152">
        <f t="shared" ref="H44:H46" si="0">D44*F44</f>
        <v>0</v>
      </c>
      <c r="I44" s="153">
        <f t="shared" ref="I44:I46" si="1">D44*G44</f>
        <v>0</v>
      </c>
      <c r="J44" s="154">
        <f t="shared" ref="J44:J46" si="2">H44+I44</f>
        <v>0</v>
      </c>
      <c r="K44" s="205"/>
    </row>
    <row r="45" spans="1:11">
      <c r="B45" s="269" t="s">
        <v>391</v>
      </c>
      <c r="C45" s="232" t="s">
        <v>747</v>
      </c>
      <c r="D45" s="229">
        <v>36</v>
      </c>
      <c r="E45" s="316" t="s">
        <v>1</v>
      </c>
      <c r="F45" s="352"/>
      <c r="G45" s="353"/>
      <c r="H45" s="152">
        <f t="shared" ref="H45" si="3">D45*F45</f>
        <v>0</v>
      </c>
      <c r="I45" s="153">
        <f t="shared" ref="I45" si="4">D45*G45</f>
        <v>0</v>
      </c>
      <c r="J45" s="154">
        <f t="shared" ref="J45" si="5">H45+I45</f>
        <v>0</v>
      </c>
      <c r="K45" s="204"/>
    </row>
    <row r="46" spans="1:11" ht="28.8">
      <c r="B46" s="269" t="s">
        <v>392</v>
      </c>
      <c r="C46" s="232" t="s">
        <v>722</v>
      </c>
      <c r="D46" s="229">
        <v>212</v>
      </c>
      <c r="E46" s="316" t="s">
        <v>1</v>
      </c>
      <c r="F46" s="352"/>
      <c r="G46" s="353"/>
      <c r="H46" s="152">
        <f t="shared" si="0"/>
        <v>0</v>
      </c>
      <c r="I46" s="153">
        <f t="shared" si="1"/>
        <v>0</v>
      </c>
      <c r="J46" s="154">
        <f t="shared" si="2"/>
        <v>0</v>
      </c>
      <c r="K46" s="204"/>
    </row>
    <row r="47" spans="1:11">
      <c r="B47" s="269"/>
      <c r="C47" s="232"/>
      <c r="D47" s="229"/>
      <c r="E47" s="316"/>
      <c r="F47" s="150"/>
      <c r="G47" s="201"/>
      <c r="H47" s="152"/>
      <c r="I47" s="153"/>
      <c r="J47" s="154"/>
      <c r="K47" s="204"/>
    </row>
    <row r="48" spans="1:11">
      <c r="B48" s="269"/>
      <c r="C48" s="328" t="s">
        <v>768</v>
      </c>
      <c r="D48" s="229"/>
      <c r="E48" s="316"/>
      <c r="F48" s="150"/>
      <c r="G48" s="201"/>
      <c r="H48" s="152"/>
      <c r="I48" s="153"/>
      <c r="J48" s="154"/>
      <c r="K48" s="204"/>
    </row>
    <row r="49" spans="1:11" ht="172.8">
      <c r="B49" s="317" t="s">
        <v>393</v>
      </c>
      <c r="C49" s="232" t="s">
        <v>769</v>
      </c>
      <c r="D49" s="229">
        <v>1</v>
      </c>
      <c r="E49" s="316" t="s">
        <v>1</v>
      </c>
      <c r="F49" s="352"/>
      <c r="G49" s="353"/>
      <c r="H49" s="152">
        <f t="shared" ref="H49" si="6">D49*F49</f>
        <v>0</v>
      </c>
      <c r="I49" s="153">
        <f t="shared" ref="I49" si="7">D49*G49</f>
        <v>0</v>
      </c>
      <c r="J49" s="154">
        <f t="shared" ref="J49" si="8">H49+I49</f>
        <v>0</v>
      </c>
      <c r="K49" s="204"/>
    </row>
    <row r="50" spans="1:11">
      <c r="B50" s="155"/>
      <c r="C50" s="159"/>
      <c r="D50" s="156"/>
      <c r="E50" s="157"/>
      <c r="F50" s="150"/>
      <c r="G50" s="158"/>
      <c r="H50" s="152"/>
      <c r="I50" s="153"/>
      <c r="J50" s="154"/>
      <c r="K50" s="204"/>
    </row>
    <row r="51" spans="1:11">
      <c r="B51" s="155"/>
      <c r="C51" s="290" t="s">
        <v>745</v>
      </c>
      <c r="D51" s="156"/>
      <c r="E51" s="157"/>
      <c r="F51" s="150"/>
      <c r="G51" s="158"/>
      <c r="H51" s="152"/>
      <c r="I51" s="153"/>
      <c r="J51" s="154"/>
      <c r="K51" s="204"/>
    </row>
    <row r="52" spans="1:11" ht="57.6">
      <c r="B52" s="317" t="s">
        <v>394</v>
      </c>
      <c r="C52" s="211" t="s">
        <v>746</v>
      </c>
      <c r="D52" s="248">
        <v>4</v>
      </c>
      <c r="E52" s="291" t="s">
        <v>2</v>
      </c>
      <c r="F52" s="352"/>
      <c r="G52" s="353"/>
      <c r="H52" s="152">
        <f t="shared" ref="H52:H59" si="9">D52*F52</f>
        <v>0</v>
      </c>
      <c r="I52" s="153">
        <f t="shared" ref="I52:I59" si="10">D52*G52</f>
        <v>0</v>
      </c>
      <c r="J52" s="154">
        <f t="shared" ref="J52:J59" si="11">H52+I52</f>
        <v>0</v>
      </c>
      <c r="K52" s="204"/>
    </row>
    <row r="53" spans="1:11">
      <c r="B53" s="317" t="s">
        <v>395</v>
      </c>
      <c r="C53" s="159" t="s">
        <v>544</v>
      </c>
      <c r="D53" s="229">
        <v>8</v>
      </c>
      <c r="E53" s="289" t="s">
        <v>1</v>
      </c>
      <c r="F53" s="352"/>
      <c r="G53" s="353"/>
      <c r="H53" s="152">
        <f t="shared" si="9"/>
        <v>0</v>
      </c>
      <c r="I53" s="153">
        <f t="shared" si="10"/>
        <v>0</v>
      </c>
      <c r="J53" s="154">
        <f t="shared" si="11"/>
        <v>0</v>
      </c>
      <c r="K53" s="204"/>
    </row>
    <row r="54" spans="1:11" ht="72">
      <c r="B54" s="317" t="s">
        <v>396</v>
      </c>
      <c r="C54" s="232" t="s">
        <v>748</v>
      </c>
      <c r="D54" s="229">
        <v>3</v>
      </c>
      <c r="E54" s="289" t="s">
        <v>1</v>
      </c>
      <c r="F54" s="352"/>
      <c r="G54" s="353"/>
      <c r="H54" s="152">
        <f t="shared" si="9"/>
        <v>0</v>
      </c>
      <c r="I54" s="153">
        <f t="shared" si="10"/>
        <v>0</v>
      </c>
      <c r="J54" s="154">
        <f t="shared" si="11"/>
        <v>0</v>
      </c>
      <c r="K54" s="204"/>
    </row>
    <row r="55" spans="1:11" ht="28.8">
      <c r="A55" s="133"/>
      <c r="B55" s="317" t="s">
        <v>397</v>
      </c>
      <c r="C55" s="193" t="s">
        <v>755</v>
      </c>
      <c r="D55" s="229">
        <v>7</v>
      </c>
      <c r="E55" s="289" t="s">
        <v>1</v>
      </c>
      <c r="F55" s="352"/>
      <c r="G55" s="353"/>
      <c r="H55" s="152">
        <f t="shared" si="9"/>
        <v>0</v>
      </c>
      <c r="I55" s="153">
        <f t="shared" si="10"/>
        <v>0</v>
      </c>
      <c r="J55" s="154">
        <f t="shared" si="11"/>
        <v>0</v>
      </c>
      <c r="K55" s="204"/>
    </row>
    <row r="56" spans="1:11" s="326" customFormat="1" ht="28.8">
      <c r="A56" s="324"/>
      <c r="B56" s="317" t="s">
        <v>398</v>
      </c>
      <c r="C56" s="323" t="s">
        <v>756</v>
      </c>
      <c r="D56" s="319">
        <v>1</v>
      </c>
      <c r="E56" s="320" t="s">
        <v>1</v>
      </c>
      <c r="F56" s="354"/>
      <c r="G56" s="355"/>
      <c r="H56" s="312">
        <f t="shared" si="9"/>
        <v>0</v>
      </c>
      <c r="I56" s="321">
        <f t="shared" si="10"/>
        <v>0</v>
      </c>
      <c r="J56" s="322">
        <f t="shared" si="11"/>
        <v>0</v>
      </c>
      <c r="K56" s="325"/>
    </row>
    <row r="57" spans="1:11" s="326" customFormat="1">
      <c r="A57" s="324"/>
      <c r="B57" s="317" t="s">
        <v>399</v>
      </c>
      <c r="C57" s="318" t="s">
        <v>754</v>
      </c>
      <c r="D57" s="319">
        <v>360</v>
      </c>
      <c r="E57" s="320" t="s">
        <v>1</v>
      </c>
      <c r="F57" s="354"/>
      <c r="G57" s="356"/>
      <c r="H57" s="312">
        <f t="shared" si="9"/>
        <v>0</v>
      </c>
      <c r="I57" s="321">
        <f t="shared" si="10"/>
        <v>0</v>
      </c>
      <c r="J57" s="322">
        <f t="shared" si="11"/>
        <v>0</v>
      </c>
      <c r="K57" s="325"/>
    </row>
    <row r="58" spans="1:11" s="326" customFormat="1">
      <c r="A58" s="324"/>
      <c r="B58" s="317" t="s">
        <v>400</v>
      </c>
      <c r="C58" s="318" t="s">
        <v>725</v>
      </c>
      <c r="D58" s="319">
        <v>360</v>
      </c>
      <c r="E58" s="320" t="s">
        <v>1</v>
      </c>
      <c r="F58" s="354"/>
      <c r="G58" s="356"/>
      <c r="H58" s="312">
        <f t="shared" si="9"/>
        <v>0</v>
      </c>
      <c r="I58" s="321">
        <f t="shared" si="10"/>
        <v>0</v>
      </c>
      <c r="J58" s="322">
        <f t="shared" si="11"/>
        <v>0</v>
      </c>
      <c r="K58" s="325"/>
    </row>
    <row r="59" spans="1:11" s="326" customFormat="1">
      <c r="A59" s="324"/>
      <c r="B59" s="317" t="s">
        <v>401</v>
      </c>
      <c r="C59" s="318" t="s">
        <v>726</v>
      </c>
      <c r="D59" s="319">
        <v>6</v>
      </c>
      <c r="E59" s="320" t="s">
        <v>1</v>
      </c>
      <c r="F59" s="357"/>
      <c r="G59" s="355"/>
      <c r="H59" s="312">
        <f t="shared" si="9"/>
        <v>0</v>
      </c>
      <c r="I59" s="321">
        <f t="shared" si="10"/>
        <v>0</v>
      </c>
      <c r="J59" s="322">
        <f t="shared" si="11"/>
        <v>0</v>
      </c>
      <c r="K59" s="325"/>
    </row>
    <row r="60" spans="1:11">
      <c r="B60" s="317" t="s">
        <v>402</v>
      </c>
      <c r="C60" s="159" t="s">
        <v>532</v>
      </c>
      <c r="D60" s="229">
        <v>46</v>
      </c>
      <c r="E60" s="289" t="s">
        <v>1</v>
      </c>
      <c r="F60" s="352"/>
      <c r="G60" s="353"/>
      <c r="H60" s="152">
        <f t="shared" ref="H60:H65" si="12">D60*F60</f>
        <v>0</v>
      </c>
      <c r="I60" s="153">
        <f t="shared" ref="I60:I65" si="13">D60*G60</f>
        <v>0</v>
      </c>
      <c r="J60" s="154">
        <f t="shared" ref="J60:J65" si="14">H60+I60</f>
        <v>0</v>
      </c>
      <c r="K60" s="204"/>
    </row>
    <row r="61" spans="1:11">
      <c r="B61" s="317" t="s">
        <v>403</v>
      </c>
      <c r="C61" s="159" t="s">
        <v>533</v>
      </c>
      <c r="D61" s="229">
        <v>1</v>
      </c>
      <c r="E61" s="289" t="s">
        <v>1</v>
      </c>
      <c r="F61" s="352"/>
      <c r="G61" s="353"/>
      <c r="H61" s="152">
        <f t="shared" si="12"/>
        <v>0</v>
      </c>
      <c r="I61" s="153">
        <f t="shared" si="13"/>
        <v>0</v>
      </c>
      <c r="J61" s="154">
        <f t="shared" si="14"/>
        <v>0</v>
      </c>
      <c r="K61" s="204"/>
    </row>
    <row r="62" spans="1:11">
      <c r="B62" s="317" t="s">
        <v>404</v>
      </c>
      <c r="C62" s="159" t="s">
        <v>551</v>
      </c>
      <c r="D62" s="229">
        <v>18</v>
      </c>
      <c r="E62" s="289" t="s">
        <v>1</v>
      </c>
      <c r="F62" s="352"/>
      <c r="G62" s="353"/>
      <c r="H62" s="152">
        <f t="shared" si="12"/>
        <v>0</v>
      </c>
      <c r="I62" s="153">
        <f t="shared" si="13"/>
        <v>0</v>
      </c>
      <c r="J62" s="154">
        <f t="shared" si="14"/>
        <v>0</v>
      </c>
      <c r="K62" s="204"/>
    </row>
    <row r="63" spans="1:11" ht="43.2">
      <c r="A63" s="133"/>
      <c r="B63" s="317" t="s">
        <v>405</v>
      </c>
      <c r="C63" s="193" t="s">
        <v>750</v>
      </c>
      <c r="D63" s="231">
        <v>4</v>
      </c>
      <c r="E63" s="300" t="s">
        <v>1</v>
      </c>
      <c r="F63" s="352"/>
      <c r="G63" s="353"/>
      <c r="H63" s="152">
        <f t="shared" ref="H63" si="15">D63*F63</f>
        <v>0</v>
      </c>
      <c r="I63" s="153">
        <f t="shared" ref="I63" si="16">D63*G63</f>
        <v>0</v>
      </c>
      <c r="J63" s="154">
        <f t="shared" ref="J63" si="17">H63+I63</f>
        <v>0</v>
      </c>
      <c r="K63" s="204"/>
    </row>
    <row r="64" spans="1:11" ht="57.6">
      <c r="B64" s="317" t="s">
        <v>406</v>
      </c>
      <c r="C64" s="193" t="s">
        <v>787</v>
      </c>
      <c r="D64" s="231">
        <v>18</v>
      </c>
      <c r="E64" s="300" t="s">
        <v>1</v>
      </c>
      <c r="F64" s="352"/>
      <c r="G64" s="353"/>
      <c r="H64" s="152">
        <f t="shared" si="12"/>
        <v>0</v>
      </c>
      <c r="I64" s="153">
        <f t="shared" si="13"/>
        <v>0</v>
      </c>
      <c r="J64" s="154">
        <f t="shared" si="14"/>
        <v>0</v>
      </c>
      <c r="K64" s="204"/>
    </row>
    <row r="65" spans="1:11">
      <c r="B65" s="317" t="s">
        <v>407</v>
      </c>
      <c r="C65" s="159" t="s">
        <v>753</v>
      </c>
      <c r="D65" s="231">
        <v>54</v>
      </c>
      <c r="E65" s="300" t="s">
        <v>1</v>
      </c>
      <c r="F65" s="352"/>
      <c r="G65" s="353"/>
      <c r="H65" s="152">
        <f t="shared" si="12"/>
        <v>0</v>
      </c>
      <c r="I65" s="153">
        <f t="shared" si="13"/>
        <v>0</v>
      </c>
      <c r="J65" s="154">
        <f t="shared" si="14"/>
        <v>0</v>
      </c>
      <c r="K65" s="204"/>
    </row>
    <row r="66" spans="1:11">
      <c r="B66" s="317" t="s">
        <v>408</v>
      </c>
      <c r="C66" s="159" t="s">
        <v>757</v>
      </c>
      <c r="D66" s="231">
        <v>32</v>
      </c>
      <c r="E66" s="300" t="s">
        <v>1</v>
      </c>
      <c r="F66" s="352"/>
      <c r="G66" s="353"/>
      <c r="H66" s="152">
        <f t="shared" ref="H66:H69" si="18">D66*F66</f>
        <v>0</v>
      </c>
      <c r="I66" s="153">
        <f t="shared" ref="I66:I69" si="19">D66*G66</f>
        <v>0</v>
      </c>
      <c r="J66" s="154">
        <f t="shared" ref="J66:J69" si="20">H66+I66</f>
        <v>0</v>
      </c>
      <c r="K66" s="204"/>
    </row>
    <row r="67" spans="1:11">
      <c r="B67" s="317" t="s">
        <v>409</v>
      </c>
      <c r="C67" s="159" t="s">
        <v>758</v>
      </c>
      <c r="D67" s="231">
        <v>22</v>
      </c>
      <c r="E67" s="300" t="s">
        <v>1</v>
      </c>
      <c r="F67" s="352"/>
      <c r="G67" s="353"/>
      <c r="H67" s="152">
        <f t="shared" si="18"/>
        <v>0</v>
      </c>
      <c r="I67" s="153">
        <f t="shared" si="19"/>
        <v>0</v>
      </c>
      <c r="J67" s="154">
        <f t="shared" si="20"/>
        <v>0</v>
      </c>
      <c r="K67" s="204"/>
    </row>
    <row r="68" spans="1:11">
      <c r="B68" s="317" t="s">
        <v>410</v>
      </c>
      <c r="C68" s="159" t="s">
        <v>751</v>
      </c>
      <c r="D68" s="231">
        <v>4</v>
      </c>
      <c r="E68" s="300" t="s">
        <v>1</v>
      </c>
      <c r="F68" s="352"/>
      <c r="G68" s="353"/>
      <c r="H68" s="152">
        <f t="shared" si="18"/>
        <v>0</v>
      </c>
      <c r="I68" s="153">
        <f t="shared" si="19"/>
        <v>0</v>
      </c>
      <c r="J68" s="154">
        <f t="shared" si="20"/>
        <v>0</v>
      </c>
      <c r="K68" s="204"/>
    </row>
    <row r="69" spans="1:11">
      <c r="B69" s="317" t="s">
        <v>411</v>
      </c>
      <c r="C69" s="159" t="s">
        <v>752</v>
      </c>
      <c r="D69" s="231">
        <v>12</v>
      </c>
      <c r="E69" s="300" t="s">
        <v>1</v>
      </c>
      <c r="F69" s="352"/>
      <c r="G69" s="353"/>
      <c r="H69" s="152">
        <f t="shared" si="18"/>
        <v>0</v>
      </c>
      <c r="I69" s="153">
        <f t="shared" si="19"/>
        <v>0</v>
      </c>
      <c r="J69" s="154">
        <f t="shared" si="20"/>
        <v>0</v>
      </c>
      <c r="K69" s="204"/>
    </row>
    <row r="70" spans="1:11">
      <c r="A70" s="133"/>
      <c r="B70" s="269"/>
      <c r="C70" s="159"/>
      <c r="D70" s="229"/>
      <c r="E70" s="289"/>
      <c r="F70" s="150"/>
      <c r="G70" s="201"/>
      <c r="H70" s="152"/>
      <c r="I70" s="153"/>
      <c r="J70" s="154"/>
      <c r="K70" s="204"/>
    </row>
    <row r="71" spans="1:11">
      <c r="B71" s="155"/>
      <c r="C71" s="160" t="s">
        <v>526</v>
      </c>
      <c r="D71" s="156"/>
      <c r="E71" s="157"/>
      <c r="F71" s="150"/>
      <c r="G71" s="158"/>
      <c r="H71" s="152"/>
      <c r="I71" s="153"/>
      <c r="J71" s="154"/>
      <c r="K71" s="204"/>
    </row>
    <row r="72" spans="1:11" ht="57.6">
      <c r="B72" s="317" t="s">
        <v>160</v>
      </c>
      <c r="C72" s="193" t="s">
        <v>688</v>
      </c>
      <c r="D72" s="156">
        <v>4</v>
      </c>
      <c r="E72" s="157" t="s">
        <v>1</v>
      </c>
      <c r="F72" s="352"/>
      <c r="G72" s="353"/>
      <c r="H72" s="152">
        <f t="shared" ref="H72:H76" si="21">D72*F72</f>
        <v>0</v>
      </c>
      <c r="I72" s="153">
        <f t="shared" ref="I72:I76" si="22">D72*G72</f>
        <v>0</v>
      </c>
      <c r="J72" s="154">
        <f t="shared" ref="J72:J76" si="23">H72+I72</f>
        <v>0</v>
      </c>
      <c r="K72" s="204"/>
    </row>
    <row r="73" spans="1:11" ht="28.8">
      <c r="B73" s="317" t="s">
        <v>161</v>
      </c>
      <c r="C73" s="211" t="s">
        <v>585</v>
      </c>
      <c r="D73" s="310">
        <v>1</v>
      </c>
      <c r="E73" s="311" t="s">
        <v>1</v>
      </c>
      <c r="F73" s="361"/>
      <c r="G73" s="353"/>
      <c r="H73" s="312">
        <f t="shared" si="21"/>
        <v>0</v>
      </c>
      <c r="I73" s="313">
        <f t="shared" si="22"/>
        <v>0</v>
      </c>
      <c r="J73" s="314">
        <f t="shared" si="23"/>
        <v>0</v>
      </c>
      <c r="K73" s="204"/>
    </row>
    <row r="74" spans="1:11">
      <c r="B74" s="317" t="s">
        <v>162</v>
      </c>
      <c r="C74" s="192" t="s">
        <v>42</v>
      </c>
      <c r="D74" s="310">
        <v>10</v>
      </c>
      <c r="E74" s="311" t="s">
        <v>1</v>
      </c>
      <c r="F74" s="361"/>
      <c r="G74" s="353"/>
      <c r="H74" s="312">
        <f t="shared" si="21"/>
        <v>0</v>
      </c>
      <c r="I74" s="313">
        <f t="shared" si="22"/>
        <v>0</v>
      </c>
      <c r="J74" s="314">
        <f t="shared" si="23"/>
        <v>0</v>
      </c>
      <c r="K74" s="204"/>
    </row>
    <row r="75" spans="1:11">
      <c r="B75" s="317" t="s">
        <v>163</v>
      </c>
      <c r="C75" s="192" t="s">
        <v>32</v>
      </c>
      <c r="D75" s="310">
        <v>0.5</v>
      </c>
      <c r="E75" s="311" t="s">
        <v>0</v>
      </c>
      <c r="F75" s="361"/>
      <c r="G75" s="353"/>
      <c r="H75" s="312">
        <f t="shared" si="21"/>
        <v>0</v>
      </c>
      <c r="I75" s="313">
        <f t="shared" si="22"/>
        <v>0</v>
      </c>
      <c r="J75" s="314">
        <f t="shared" si="23"/>
        <v>0</v>
      </c>
      <c r="K75" s="204"/>
    </row>
    <row r="76" spans="1:11">
      <c r="B76" s="317" t="s">
        <v>164</v>
      </c>
      <c r="C76" s="211" t="s">
        <v>586</v>
      </c>
      <c r="D76" s="310">
        <v>2</v>
      </c>
      <c r="E76" s="311" t="s">
        <v>1</v>
      </c>
      <c r="F76" s="361"/>
      <c r="G76" s="353"/>
      <c r="H76" s="312">
        <f t="shared" si="21"/>
        <v>0</v>
      </c>
      <c r="I76" s="313">
        <f t="shared" si="22"/>
        <v>0</v>
      </c>
      <c r="J76" s="314">
        <f t="shared" si="23"/>
        <v>0</v>
      </c>
      <c r="K76" s="204"/>
    </row>
    <row r="77" spans="1:11" s="132" customFormat="1">
      <c r="A77" s="133"/>
      <c r="B77" s="287"/>
      <c r="C77" s="159"/>
      <c r="D77" s="156"/>
      <c r="E77" s="157"/>
      <c r="F77" s="150"/>
      <c r="G77" s="201"/>
      <c r="H77" s="152"/>
      <c r="I77" s="153"/>
      <c r="J77" s="154"/>
      <c r="K77" s="205"/>
    </row>
    <row r="78" spans="1:11">
      <c r="B78" s="317" t="s">
        <v>412</v>
      </c>
      <c r="C78" s="159" t="s">
        <v>44</v>
      </c>
      <c r="D78" s="159">
        <v>1</v>
      </c>
      <c r="E78" s="162" t="s">
        <v>2</v>
      </c>
      <c r="F78" s="150"/>
      <c r="G78" s="151"/>
      <c r="H78" s="197">
        <f>SUM(H44:H77)*0.01</f>
        <v>0</v>
      </c>
      <c r="I78" s="200">
        <f>SUM(I44:I77)*0.01</f>
        <v>0</v>
      </c>
      <c r="J78" s="184">
        <f t="shared" ref="J78" si="24">H78+I78</f>
        <v>0</v>
      </c>
      <c r="K78" s="204"/>
    </row>
    <row r="79" spans="1:11">
      <c r="B79" s="54"/>
      <c r="C79" s="18"/>
      <c r="D79" s="18"/>
      <c r="E79" s="22"/>
      <c r="F79" s="137"/>
      <c r="G79" s="138"/>
      <c r="H79" s="181">
        <f>SUM(H44:H78)</f>
        <v>0</v>
      </c>
      <c r="I79" s="182">
        <f>SUM(I44:I78)</f>
        <v>0</v>
      </c>
      <c r="J79" s="183">
        <f>I79+H79</f>
        <v>0</v>
      </c>
      <c r="K79" s="204"/>
    </row>
    <row r="80" spans="1:11">
      <c r="B80" s="54"/>
      <c r="C80" s="18"/>
      <c r="D80" s="18"/>
      <c r="E80" s="22"/>
      <c r="F80" s="137"/>
      <c r="G80" s="138"/>
      <c r="H80" s="23"/>
      <c r="I80" s="24"/>
      <c r="J80" s="25"/>
      <c r="K80" s="204"/>
    </row>
    <row r="81" spans="1:11">
      <c r="B81" s="190" t="s">
        <v>419</v>
      </c>
      <c r="C81" s="58" t="s">
        <v>230</v>
      </c>
      <c r="D81" s="59"/>
      <c r="E81" s="60"/>
      <c r="F81" s="61"/>
      <c r="G81" s="62"/>
      <c r="H81" s="63"/>
      <c r="I81" s="64"/>
      <c r="J81" s="65"/>
      <c r="K81" s="204"/>
    </row>
    <row r="82" spans="1:11" ht="28.8">
      <c r="A82" s="146"/>
      <c r="B82" s="317" t="s">
        <v>420</v>
      </c>
      <c r="C82" s="143" t="s">
        <v>779</v>
      </c>
      <c r="D82" s="139">
        <v>32000</v>
      </c>
      <c r="E82" s="141" t="s">
        <v>0</v>
      </c>
      <c r="F82" s="352"/>
      <c r="G82" s="353"/>
      <c r="H82" s="152">
        <f t="shared" ref="H82:H87" si="25">D82*F82</f>
        <v>0</v>
      </c>
      <c r="I82" s="153">
        <f t="shared" ref="I82:I87" si="26">D82*G82</f>
        <v>0</v>
      </c>
      <c r="J82" s="154">
        <f t="shared" ref="J82:J88" si="27">H82+I82</f>
        <v>0</v>
      </c>
      <c r="K82" s="204"/>
    </row>
    <row r="83" spans="1:11">
      <c r="A83" s="146"/>
      <c r="B83" s="317" t="s">
        <v>421</v>
      </c>
      <c r="C83" s="143" t="s">
        <v>759</v>
      </c>
      <c r="D83" s="139">
        <v>600</v>
      </c>
      <c r="E83" s="141" t="s">
        <v>0</v>
      </c>
      <c r="F83" s="352"/>
      <c r="G83" s="353"/>
      <c r="H83" s="152">
        <f t="shared" si="25"/>
        <v>0</v>
      </c>
      <c r="I83" s="153">
        <f t="shared" si="26"/>
        <v>0</v>
      </c>
      <c r="J83" s="154">
        <f t="shared" si="27"/>
        <v>0</v>
      </c>
      <c r="K83" s="204"/>
    </row>
    <row r="84" spans="1:11" ht="28.8">
      <c r="B84" s="317" t="s">
        <v>422</v>
      </c>
      <c r="C84" s="143" t="s">
        <v>760</v>
      </c>
      <c r="D84" s="139">
        <v>150</v>
      </c>
      <c r="E84" s="141" t="s">
        <v>0</v>
      </c>
      <c r="F84" s="352"/>
      <c r="G84" s="353"/>
      <c r="H84" s="152">
        <f t="shared" si="25"/>
        <v>0</v>
      </c>
      <c r="I84" s="153">
        <f t="shared" si="26"/>
        <v>0</v>
      </c>
      <c r="J84" s="154">
        <f t="shared" si="27"/>
        <v>0</v>
      </c>
      <c r="K84" s="204"/>
    </row>
    <row r="85" spans="1:11">
      <c r="B85" s="317" t="s">
        <v>423</v>
      </c>
      <c r="C85" s="143" t="s">
        <v>43</v>
      </c>
      <c r="D85" s="139">
        <v>50</v>
      </c>
      <c r="E85" s="141" t="s">
        <v>0</v>
      </c>
      <c r="F85" s="352"/>
      <c r="G85" s="353"/>
      <c r="H85" s="152">
        <f t="shared" si="25"/>
        <v>0</v>
      </c>
      <c r="I85" s="153">
        <f t="shared" si="26"/>
        <v>0</v>
      </c>
      <c r="J85" s="154">
        <f t="shared" si="27"/>
        <v>0</v>
      </c>
      <c r="K85" s="204"/>
    </row>
    <row r="86" spans="1:11">
      <c r="B86" s="317" t="s">
        <v>424</v>
      </c>
      <c r="C86" s="143" t="s">
        <v>33</v>
      </c>
      <c r="D86" s="139">
        <v>500</v>
      </c>
      <c r="E86" s="141" t="s">
        <v>0</v>
      </c>
      <c r="F86" s="352"/>
      <c r="G86" s="353"/>
      <c r="H86" s="152">
        <f t="shared" si="25"/>
        <v>0</v>
      </c>
      <c r="I86" s="153">
        <f t="shared" si="26"/>
        <v>0</v>
      </c>
      <c r="J86" s="154">
        <f t="shared" si="27"/>
        <v>0</v>
      </c>
      <c r="K86" s="204"/>
    </row>
    <row r="87" spans="1:11">
      <c r="B87" s="317" t="s">
        <v>425</v>
      </c>
      <c r="C87" s="143" t="s">
        <v>18</v>
      </c>
      <c r="D87" s="180">
        <f>SUM(D82:D84)</f>
        <v>32750</v>
      </c>
      <c r="E87" s="196" t="s">
        <v>0</v>
      </c>
      <c r="F87" s="352"/>
      <c r="G87" s="353"/>
      <c r="H87" s="152">
        <f t="shared" si="25"/>
        <v>0</v>
      </c>
      <c r="I87" s="153">
        <f t="shared" si="26"/>
        <v>0</v>
      </c>
      <c r="J87" s="154">
        <f t="shared" si="27"/>
        <v>0</v>
      </c>
      <c r="K87" s="204"/>
    </row>
    <row r="88" spans="1:11">
      <c r="B88" s="317" t="s">
        <v>426</v>
      </c>
      <c r="C88" s="143" t="s">
        <v>34</v>
      </c>
      <c r="D88" s="139">
        <v>1</v>
      </c>
      <c r="E88" s="141" t="s">
        <v>2</v>
      </c>
      <c r="F88" s="145"/>
      <c r="G88" s="201"/>
      <c r="H88" s="197">
        <f>SUM(H82:H86)*0.05</f>
        <v>0</v>
      </c>
      <c r="I88" s="153"/>
      <c r="J88" s="154">
        <f t="shared" si="27"/>
        <v>0</v>
      </c>
      <c r="K88" s="204"/>
    </row>
    <row r="89" spans="1:11">
      <c r="B89" s="54"/>
      <c r="C89" s="139"/>
      <c r="D89" s="139"/>
      <c r="E89" s="22"/>
      <c r="F89" s="137"/>
      <c r="G89" s="138"/>
      <c r="H89" s="181">
        <f>SUM(H82:H88)</f>
        <v>0</v>
      </c>
      <c r="I89" s="182">
        <f>SUM(I82:I88)</f>
        <v>0</v>
      </c>
      <c r="J89" s="183">
        <f>H89+I89</f>
        <v>0</v>
      </c>
      <c r="K89" s="204"/>
    </row>
    <row r="90" spans="1:11">
      <c r="B90" s="54"/>
      <c r="C90" s="18"/>
      <c r="D90" s="18"/>
      <c r="E90" s="22"/>
      <c r="F90" s="137"/>
      <c r="G90" s="138"/>
      <c r="H90" s="23"/>
      <c r="I90" s="56"/>
      <c r="J90" s="57"/>
      <c r="K90" s="204"/>
    </row>
    <row r="91" spans="1:11">
      <c r="B91" s="189" t="s">
        <v>427</v>
      </c>
      <c r="C91" s="66" t="s">
        <v>231</v>
      </c>
      <c r="D91" s="67"/>
      <c r="E91" s="68"/>
      <c r="F91" s="69"/>
      <c r="G91" s="70"/>
      <c r="H91" s="71"/>
      <c r="I91" s="72"/>
      <c r="J91" s="73"/>
      <c r="K91" s="204"/>
    </row>
    <row r="92" spans="1:11" ht="57.6">
      <c r="A92" s="146"/>
      <c r="B92" s="269" t="s">
        <v>428</v>
      </c>
      <c r="C92" s="194" t="s">
        <v>562</v>
      </c>
      <c r="D92" s="139">
        <v>30</v>
      </c>
      <c r="E92" s="141" t="s">
        <v>0</v>
      </c>
      <c r="F92" s="352"/>
      <c r="G92" s="353"/>
      <c r="H92" s="140">
        <f t="shared" ref="H92:H99" si="28">D92*F92</f>
        <v>0</v>
      </c>
      <c r="I92" s="147">
        <f t="shared" ref="I92:I102" si="29">D92*G92</f>
        <v>0</v>
      </c>
      <c r="J92" s="148">
        <f t="shared" ref="J92:J103" si="30">H92+I92</f>
        <v>0</v>
      </c>
      <c r="K92" s="204"/>
    </row>
    <row r="93" spans="1:11" ht="28.8">
      <c r="A93" s="122"/>
      <c r="B93" s="269" t="s">
        <v>429</v>
      </c>
      <c r="C93" s="194" t="s">
        <v>563</v>
      </c>
      <c r="D93" s="139">
        <v>30</v>
      </c>
      <c r="E93" s="141" t="s">
        <v>0</v>
      </c>
      <c r="F93" s="352"/>
      <c r="G93" s="353"/>
      <c r="H93" s="140">
        <f t="shared" si="28"/>
        <v>0</v>
      </c>
      <c r="I93" s="147">
        <f t="shared" si="29"/>
        <v>0</v>
      </c>
      <c r="J93" s="148">
        <f t="shared" si="30"/>
        <v>0</v>
      </c>
      <c r="K93" s="204"/>
    </row>
    <row r="94" spans="1:11" ht="28.8">
      <c r="A94" s="122"/>
      <c r="B94" s="269" t="s">
        <v>430</v>
      </c>
      <c r="C94" s="194" t="s">
        <v>564</v>
      </c>
      <c r="D94" s="139">
        <v>80</v>
      </c>
      <c r="E94" s="141" t="s">
        <v>0</v>
      </c>
      <c r="F94" s="352"/>
      <c r="G94" s="353"/>
      <c r="H94" s="140">
        <f t="shared" si="28"/>
        <v>0</v>
      </c>
      <c r="I94" s="147">
        <f t="shared" si="29"/>
        <v>0</v>
      </c>
      <c r="J94" s="148">
        <f t="shared" si="30"/>
        <v>0</v>
      </c>
      <c r="K94" s="204"/>
    </row>
    <row r="95" spans="1:11">
      <c r="A95" s="122"/>
      <c r="B95" s="269" t="s">
        <v>431</v>
      </c>
      <c r="C95" s="194" t="s">
        <v>565</v>
      </c>
      <c r="D95" s="139">
        <v>300</v>
      </c>
      <c r="E95" s="141" t="s">
        <v>0</v>
      </c>
      <c r="F95" s="352"/>
      <c r="G95" s="353"/>
      <c r="H95" s="140">
        <f t="shared" si="28"/>
        <v>0</v>
      </c>
      <c r="I95" s="147">
        <f t="shared" si="29"/>
        <v>0</v>
      </c>
      <c r="J95" s="148">
        <f t="shared" si="30"/>
        <v>0</v>
      </c>
      <c r="K95" s="204"/>
    </row>
    <row r="96" spans="1:11">
      <c r="A96" s="122"/>
      <c r="B96" s="269" t="s">
        <v>432</v>
      </c>
      <c r="C96" s="194" t="s">
        <v>566</v>
      </c>
      <c r="D96" s="139">
        <v>150</v>
      </c>
      <c r="E96" s="141" t="s">
        <v>1</v>
      </c>
      <c r="F96" s="352"/>
      <c r="G96" s="353"/>
      <c r="H96" s="140">
        <f t="shared" si="28"/>
        <v>0</v>
      </c>
      <c r="I96" s="147">
        <f t="shared" si="29"/>
        <v>0</v>
      </c>
      <c r="J96" s="148">
        <f t="shared" si="30"/>
        <v>0</v>
      </c>
      <c r="K96" s="204"/>
    </row>
    <row r="97" spans="1:11">
      <c r="A97" s="122"/>
      <c r="B97" s="269" t="s">
        <v>433</v>
      </c>
      <c r="C97" s="194" t="s">
        <v>612</v>
      </c>
      <c r="D97" s="139">
        <v>500</v>
      </c>
      <c r="E97" s="141" t="s">
        <v>0</v>
      </c>
      <c r="F97" s="352"/>
      <c r="G97" s="353"/>
      <c r="H97" s="140">
        <f t="shared" si="28"/>
        <v>0</v>
      </c>
      <c r="I97" s="147">
        <f t="shared" si="29"/>
        <v>0</v>
      </c>
      <c r="J97" s="148">
        <f t="shared" si="30"/>
        <v>0</v>
      </c>
      <c r="K97" s="204"/>
    </row>
    <row r="98" spans="1:11">
      <c r="A98" s="122"/>
      <c r="B98" s="269" t="s">
        <v>434</v>
      </c>
      <c r="C98" s="143" t="s">
        <v>524</v>
      </c>
      <c r="D98" s="139">
        <v>1</v>
      </c>
      <c r="E98" s="141" t="s">
        <v>2</v>
      </c>
      <c r="F98" s="358"/>
      <c r="G98" s="353"/>
      <c r="H98" s="140">
        <f t="shared" si="28"/>
        <v>0</v>
      </c>
      <c r="I98" s="147">
        <f t="shared" si="29"/>
        <v>0</v>
      </c>
      <c r="J98" s="148">
        <f t="shared" si="30"/>
        <v>0</v>
      </c>
      <c r="K98" s="204"/>
    </row>
    <row r="99" spans="1:11">
      <c r="B99" s="269" t="s">
        <v>435</v>
      </c>
      <c r="C99" s="143" t="s">
        <v>35</v>
      </c>
      <c r="D99" s="139">
        <v>1</v>
      </c>
      <c r="E99" s="141" t="s">
        <v>2</v>
      </c>
      <c r="F99" s="358"/>
      <c r="G99" s="353"/>
      <c r="H99" s="140">
        <f t="shared" si="28"/>
        <v>0</v>
      </c>
      <c r="I99" s="147">
        <f t="shared" si="29"/>
        <v>0</v>
      </c>
      <c r="J99" s="148">
        <f t="shared" si="30"/>
        <v>0</v>
      </c>
      <c r="K99" s="204"/>
    </row>
    <row r="100" spans="1:11">
      <c r="B100" s="269" t="s">
        <v>436</v>
      </c>
      <c r="C100" s="143" t="s">
        <v>36</v>
      </c>
      <c r="D100" s="134">
        <v>1</v>
      </c>
      <c r="E100" s="135" t="s">
        <v>2</v>
      </c>
      <c r="F100" s="142"/>
      <c r="G100" s="21"/>
      <c r="H100" s="179">
        <f>SUM(H92:H97)*0.015</f>
        <v>0</v>
      </c>
      <c r="I100" s="147"/>
      <c r="J100" s="148">
        <f t="shared" si="30"/>
        <v>0</v>
      </c>
      <c r="K100" s="204"/>
    </row>
    <row r="101" spans="1:11">
      <c r="B101" s="269" t="s">
        <v>437</v>
      </c>
      <c r="C101" s="143" t="s">
        <v>19</v>
      </c>
      <c r="D101" s="139">
        <v>1</v>
      </c>
      <c r="E101" s="141" t="s">
        <v>2</v>
      </c>
      <c r="F101" s="358"/>
      <c r="G101" s="353"/>
      <c r="H101" s="140">
        <f t="shared" ref="H101:H102" si="31">D101*F101</f>
        <v>0</v>
      </c>
      <c r="I101" s="147">
        <f t="shared" si="29"/>
        <v>0</v>
      </c>
      <c r="J101" s="148">
        <f t="shared" si="30"/>
        <v>0</v>
      </c>
      <c r="K101" s="204"/>
    </row>
    <row r="102" spans="1:11">
      <c r="B102" s="269" t="s">
        <v>438</v>
      </c>
      <c r="C102" s="143" t="s">
        <v>25</v>
      </c>
      <c r="D102" s="180">
        <f>D92</f>
        <v>30</v>
      </c>
      <c r="E102" s="196" t="s">
        <v>0</v>
      </c>
      <c r="F102" s="358"/>
      <c r="G102" s="353"/>
      <c r="H102" s="140">
        <f t="shared" si="31"/>
        <v>0</v>
      </c>
      <c r="I102" s="147">
        <f t="shared" si="29"/>
        <v>0</v>
      </c>
      <c r="J102" s="148">
        <f t="shared" si="30"/>
        <v>0</v>
      </c>
      <c r="K102" s="204"/>
    </row>
    <row r="103" spans="1:11">
      <c r="B103" s="269" t="s">
        <v>439</v>
      </c>
      <c r="C103" s="143" t="s">
        <v>37</v>
      </c>
      <c r="D103" s="139">
        <v>1</v>
      </c>
      <c r="E103" s="141" t="s">
        <v>2</v>
      </c>
      <c r="F103" s="145"/>
      <c r="G103" s="21"/>
      <c r="H103" s="179">
        <f>SUM(H92:H102)*0.03</f>
        <v>0</v>
      </c>
      <c r="I103" s="195">
        <f>SUM(I92:I102)*0.03</f>
        <v>0</v>
      </c>
      <c r="J103" s="148">
        <f t="shared" si="30"/>
        <v>0</v>
      </c>
      <c r="K103" s="204"/>
    </row>
    <row r="104" spans="1:11">
      <c r="B104" s="54"/>
      <c r="C104" s="18"/>
      <c r="D104" s="18"/>
      <c r="E104" s="22"/>
      <c r="F104" s="142"/>
      <c r="G104" s="21"/>
      <c r="H104" s="181">
        <f>SUM(H92:H103)</f>
        <v>0</v>
      </c>
      <c r="I104" s="182">
        <f>SUM(I92:I103)</f>
        <v>0</v>
      </c>
      <c r="J104" s="183">
        <f>H104+I104</f>
        <v>0</v>
      </c>
      <c r="K104" s="204"/>
    </row>
    <row r="105" spans="1:11">
      <c r="B105" s="54"/>
      <c r="C105" s="18"/>
      <c r="D105" s="18"/>
      <c r="E105" s="22"/>
      <c r="F105" s="137"/>
      <c r="G105" s="138"/>
      <c r="H105" s="40"/>
      <c r="I105" s="41"/>
      <c r="J105" s="42"/>
      <c r="K105" s="204"/>
    </row>
    <row r="106" spans="1:11">
      <c r="B106" s="163" t="s">
        <v>440</v>
      </c>
      <c r="C106" s="166" t="s">
        <v>232</v>
      </c>
      <c r="D106" s="167"/>
      <c r="E106" s="164"/>
      <c r="F106" s="168"/>
      <c r="G106" s="165"/>
      <c r="H106" s="169"/>
      <c r="I106" s="170"/>
      <c r="J106" s="171"/>
      <c r="K106" s="204"/>
    </row>
    <row r="107" spans="1:11">
      <c r="B107" s="271" t="s">
        <v>441</v>
      </c>
      <c r="C107" s="194" t="s">
        <v>529</v>
      </c>
      <c r="D107" s="180">
        <f>D87</f>
        <v>32750</v>
      </c>
      <c r="E107" s="196" t="s">
        <v>0</v>
      </c>
      <c r="F107" s="358"/>
      <c r="G107" s="359"/>
      <c r="H107" s="140">
        <f t="shared" ref="H107:H111" si="32">D107*F107</f>
        <v>0</v>
      </c>
      <c r="I107" s="147">
        <f t="shared" ref="I107:I111" si="33">D107*G107</f>
        <v>0</v>
      </c>
      <c r="J107" s="148">
        <f t="shared" ref="J107:J111" si="34">H107+I107</f>
        <v>0</v>
      </c>
      <c r="K107" s="204"/>
    </row>
    <row r="108" spans="1:11" ht="28.8">
      <c r="B108" s="271" t="s">
        <v>442</v>
      </c>
      <c r="C108" s="194" t="s">
        <v>555</v>
      </c>
      <c r="D108" s="139">
        <v>4</v>
      </c>
      <c r="E108" s="22" t="s">
        <v>2</v>
      </c>
      <c r="F108" s="358"/>
      <c r="G108" s="353"/>
      <c r="H108" s="140">
        <f t="shared" si="32"/>
        <v>0</v>
      </c>
      <c r="I108" s="147">
        <f t="shared" si="33"/>
        <v>0</v>
      </c>
      <c r="J108" s="148">
        <f t="shared" si="34"/>
        <v>0</v>
      </c>
      <c r="K108" s="204"/>
    </row>
    <row r="109" spans="1:11">
      <c r="B109" s="271" t="s">
        <v>443</v>
      </c>
      <c r="C109" s="194" t="s">
        <v>45</v>
      </c>
      <c r="D109" s="18">
        <v>1</v>
      </c>
      <c r="E109" s="22" t="s">
        <v>2</v>
      </c>
      <c r="F109" s="358"/>
      <c r="G109" s="353"/>
      <c r="H109" s="140">
        <f t="shared" si="32"/>
        <v>0</v>
      </c>
      <c r="I109" s="147">
        <f t="shared" si="33"/>
        <v>0</v>
      </c>
      <c r="J109" s="148">
        <f t="shared" si="34"/>
        <v>0</v>
      </c>
      <c r="K109" s="204"/>
    </row>
    <row r="110" spans="1:11">
      <c r="B110" s="271" t="s">
        <v>444</v>
      </c>
      <c r="C110" s="18" t="s">
        <v>46</v>
      </c>
      <c r="D110" s="18">
        <v>1</v>
      </c>
      <c r="E110" s="22" t="s">
        <v>2</v>
      </c>
      <c r="F110" s="358"/>
      <c r="G110" s="353"/>
      <c r="H110" s="140">
        <f t="shared" si="32"/>
        <v>0</v>
      </c>
      <c r="I110" s="147">
        <f t="shared" si="33"/>
        <v>0</v>
      </c>
      <c r="J110" s="148">
        <f t="shared" si="34"/>
        <v>0</v>
      </c>
      <c r="K110" s="204"/>
    </row>
    <row r="111" spans="1:11">
      <c r="B111" s="271" t="s">
        <v>445</v>
      </c>
      <c r="C111" s="18" t="s">
        <v>47</v>
      </c>
      <c r="D111" s="18">
        <v>1</v>
      </c>
      <c r="E111" s="22" t="s">
        <v>2</v>
      </c>
      <c r="F111" s="358"/>
      <c r="G111" s="353"/>
      <c r="H111" s="140">
        <f t="shared" si="32"/>
        <v>0</v>
      </c>
      <c r="I111" s="147">
        <f t="shared" si="33"/>
        <v>0</v>
      </c>
      <c r="J111" s="148">
        <f t="shared" si="34"/>
        <v>0</v>
      </c>
      <c r="K111" s="204"/>
    </row>
    <row r="112" spans="1:11">
      <c r="B112" s="54"/>
      <c r="C112" s="18"/>
      <c r="D112" s="18"/>
      <c r="E112" s="22"/>
      <c r="F112" s="137"/>
      <c r="G112" s="21"/>
      <c r="H112" s="181">
        <f>SUM(H107:H111)</f>
        <v>0</v>
      </c>
      <c r="I112" s="182">
        <f>SUM(I107:I111)</f>
        <v>0</v>
      </c>
      <c r="J112" s="183">
        <f>SUM(H112:I112)</f>
        <v>0</v>
      </c>
      <c r="K112" s="204"/>
    </row>
    <row r="113" spans="1:11">
      <c r="B113" s="54"/>
      <c r="C113" s="18"/>
      <c r="D113" s="18"/>
      <c r="E113" s="22"/>
      <c r="F113" s="137"/>
      <c r="G113" s="138"/>
      <c r="H113" s="40"/>
      <c r="I113" s="41"/>
      <c r="J113" s="42"/>
      <c r="K113" s="204"/>
    </row>
    <row r="114" spans="1:11">
      <c r="B114" s="188" t="s">
        <v>446</v>
      </c>
      <c r="C114" s="198" t="s">
        <v>48</v>
      </c>
      <c r="D114" s="172"/>
      <c r="E114" s="173"/>
      <c r="F114" s="174"/>
      <c r="G114" s="175"/>
      <c r="H114" s="176"/>
      <c r="I114" s="177"/>
      <c r="J114" s="178"/>
      <c r="K114" s="204"/>
    </row>
    <row r="115" spans="1:11">
      <c r="B115" s="327" t="s">
        <v>762</v>
      </c>
      <c r="C115" s="18" t="s">
        <v>540</v>
      </c>
      <c r="D115" s="139">
        <v>160</v>
      </c>
      <c r="E115" s="141" t="s">
        <v>22</v>
      </c>
      <c r="F115" s="358"/>
      <c r="G115" s="359"/>
      <c r="H115" s="140">
        <f t="shared" ref="H115" si="35">D115*F115</f>
        <v>0</v>
      </c>
      <c r="I115" s="147">
        <f t="shared" ref="I115" si="36">D115*G115</f>
        <v>0</v>
      </c>
      <c r="J115" s="148">
        <f t="shared" ref="J115" si="37">H115+I115</f>
        <v>0</v>
      </c>
      <c r="K115" s="204"/>
    </row>
    <row r="116" spans="1:11">
      <c r="B116" s="54"/>
      <c r="C116" s="18"/>
      <c r="D116" s="18"/>
      <c r="E116" s="22"/>
      <c r="F116" s="137"/>
      <c r="G116" s="138"/>
      <c r="H116" s="181">
        <f>SUM(H115)</f>
        <v>0</v>
      </c>
      <c r="I116" s="182">
        <f>SUM(I115)</f>
        <v>0</v>
      </c>
      <c r="J116" s="183">
        <f>SUM(H116:I116)</f>
        <v>0</v>
      </c>
      <c r="K116" s="204"/>
    </row>
    <row r="117" spans="1:11">
      <c r="B117" s="54"/>
      <c r="C117" s="18"/>
      <c r="D117" s="18"/>
      <c r="E117" s="22"/>
      <c r="F117" s="137"/>
      <c r="G117" s="138"/>
      <c r="H117" s="40"/>
      <c r="I117" s="41"/>
      <c r="J117" s="42"/>
      <c r="K117" s="204"/>
    </row>
    <row r="118" spans="1:11">
      <c r="B118" s="199" t="s">
        <v>447</v>
      </c>
      <c r="C118" s="74" t="s">
        <v>233</v>
      </c>
      <c r="D118" s="75"/>
      <c r="E118" s="76"/>
      <c r="F118" s="77"/>
      <c r="G118" s="78"/>
      <c r="H118" s="79"/>
      <c r="I118" s="80"/>
      <c r="J118" s="81"/>
      <c r="K118" s="204"/>
    </row>
    <row r="119" spans="1:11" s="132" customFormat="1">
      <c r="A119" s="133"/>
      <c r="B119" s="269" t="s">
        <v>448</v>
      </c>
      <c r="C119" s="143" t="s">
        <v>56</v>
      </c>
      <c r="D119" s="139">
        <v>2</v>
      </c>
      <c r="E119" s="141" t="s">
        <v>49</v>
      </c>
      <c r="F119" s="358"/>
      <c r="G119" s="359"/>
      <c r="H119" s="140">
        <f t="shared" ref="H119:H137" si="38">D119*F119</f>
        <v>0</v>
      </c>
      <c r="I119" s="147">
        <f t="shared" ref="I119:I137" si="39">D119*G119</f>
        <v>0</v>
      </c>
      <c r="J119" s="148">
        <f t="shared" ref="J119:J137" si="40">H119+I119</f>
        <v>0</v>
      </c>
      <c r="K119" s="205"/>
    </row>
    <row r="120" spans="1:11" s="132" customFormat="1">
      <c r="A120" s="133"/>
      <c r="B120" s="269" t="s">
        <v>449</v>
      </c>
      <c r="C120" s="143" t="s">
        <v>27</v>
      </c>
      <c r="D120" s="139">
        <v>20</v>
      </c>
      <c r="E120" s="141" t="s">
        <v>22</v>
      </c>
      <c r="F120" s="358"/>
      <c r="G120" s="359"/>
      <c r="H120" s="140">
        <f t="shared" si="38"/>
        <v>0</v>
      </c>
      <c r="I120" s="147">
        <f t="shared" si="39"/>
        <v>0</v>
      </c>
      <c r="J120" s="148">
        <f t="shared" si="40"/>
        <v>0</v>
      </c>
      <c r="K120" s="205"/>
    </row>
    <row r="121" spans="1:11" s="132" customFormat="1" ht="28.8">
      <c r="A121" s="133"/>
      <c r="B121" s="269" t="s">
        <v>450</v>
      </c>
      <c r="C121" s="143" t="s">
        <v>55</v>
      </c>
      <c r="D121" s="139">
        <v>2</v>
      </c>
      <c r="E121" s="141" t="s">
        <v>49</v>
      </c>
      <c r="F121" s="358"/>
      <c r="G121" s="359"/>
      <c r="H121" s="140">
        <f t="shared" si="38"/>
        <v>0</v>
      </c>
      <c r="I121" s="147">
        <f t="shared" si="39"/>
        <v>0</v>
      </c>
      <c r="J121" s="148">
        <f t="shared" si="40"/>
        <v>0</v>
      </c>
      <c r="K121" s="205"/>
    </row>
    <row r="122" spans="1:11" s="132" customFormat="1">
      <c r="A122" s="133"/>
      <c r="B122" s="269" t="s">
        <v>451</v>
      </c>
      <c r="C122" s="143" t="s">
        <v>59</v>
      </c>
      <c r="D122" s="139">
        <v>50</v>
      </c>
      <c r="E122" s="141" t="s">
        <v>22</v>
      </c>
      <c r="F122" s="358"/>
      <c r="G122" s="360"/>
      <c r="H122" s="140">
        <f t="shared" si="38"/>
        <v>0</v>
      </c>
      <c r="I122" s="147">
        <f t="shared" si="39"/>
        <v>0</v>
      </c>
      <c r="J122" s="187">
        <f t="shared" si="40"/>
        <v>0</v>
      </c>
      <c r="K122" s="205"/>
    </row>
    <row r="123" spans="1:11">
      <c r="B123" s="269" t="s">
        <v>452</v>
      </c>
      <c r="C123" s="143" t="s">
        <v>39</v>
      </c>
      <c r="D123" s="134">
        <v>16</v>
      </c>
      <c r="E123" s="141" t="s">
        <v>22</v>
      </c>
      <c r="F123" s="358"/>
      <c r="G123" s="360"/>
      <c r="H123" s="140">
        <f t="shared" si="38"/>
        <v>0</v>
      </c>
      <c r="I123" s="147">
        <f t="shared" si="39"/>
        <v>0</v>
      </c>
      <c r="J123" s="148">
        <f t="shared" si="40"/>
        <v>0</v>
      </c>
      <c r="K123" s="204"/>
    </row>
    <row r="124" spans="1:11">
      <c r="B124" s="269" t="s">
        <v>453</v>
      </c>
      <c r="C124" s="143" t="s">
        <v>28</v>
      </c>
      <c r="D124" s="134">
        <v>160</v>
      </c>
      <c r="E124" s="141" t="s">
        <v>22</v>
      </c>
      <c r="F124" s="358"/>
      <c r="G124" s="359"/>
      <c r="H124" s="140">
        <f t="shared" si="38"/>
        <v>0</v>
      </c>
      <c r="I124" s="147">
        <f t="shared" si="39"/>
        <v>0</v>
      </c>
      <c r="J124" s="148">
        <f t="shared" si="40"/>
        <v>0</v>
      </c>
      <c r="K124" s="204"/>
    </row>
    <row r="125" spans="1:11">
      <c r="B125" s="269" t="s">
        <v>454</v>
      </c>
      <c r="C125" s="143" t="s">
        <v>23</v>
      </c>
      <c r="D125" s="134">
        <v>64</v>
      </c>
      <c r="E125" s="141" t="s">
        <v>22</v>
      </c>
      <c r="F125" s="358"/>
      <c r="G125" s="359"/>
      <c r="H125" s="140">
        <f t="shared" si="38"/>
        <v>0</v>
      </c>
      <c r="I125" s="147">
        <f t="shared" si="39"/>
        <v>0</v>
      </c>
      <c r="J125" s="148">
        <f t="shared" si="40"/>
        <v>0</v>
      </c>
      <c r="K125" s="204"/>
    </row>
    <row r="126" spans="1:11">
      <c r="B126" s="269" t="s">
        <v>455</v>
      </c>
      <c r="C126" s="143" t="s">
        <v>38</v>
      </c>
      <c r="D126" s="134">
        <v>32</v>
      </c>
      <c r="E126" s="141" t="s">
        <v>22</v>
      </c>
      <c r="F126" s="358"/>
      <c r="G126" s="359"/>
      <c r="H126" s="140">
        <f t="shared" si="38"/>
        <v>0</v>
      </c>
      <c r="I126" s="147">
        <f t="shared" si="39"/>
        <v>0</v>
      </c>
      <c r="J126" s="148">
        <f t="shared" si="40"/>
        <v>0</v>
      </c>
      <c r="K126" s="204"/>
    </row>
    <row r="127" spans="1:11">
      <c r="B127" s="269" t="s">
        <v>456</v>
      </c>
      <c r="C127" s="143" t="s">
        <v>547</v>
      </c>
      <c r="D127" s="134">
        <v>32</v>
      </c>
      <c r="E127" s="141" t="s">
        <v>22</v>
      </c>
      <c r="F127" s="358"/>
      <c r="G127" s="359"/>
      <c r="H127" s="140">
        <f t="shared" si="38"/>
        <v>0</v>
      </c>
      <c r="I127" s="147">
        <f t="shared" si="39"/>
        <v>0</v>
      </c>
      <c r="J127" s="148">
        <f t="shared" si="40"/>
        <v>0</v>
      </c>
      <c r="K127" s="204"/>
    </row>
    <row r="128" spans="1:11">
      <c r="B128" s="269" t="s">
        <v>457</v>
      </c>
      <c r="C128" s="143" t="s">
        <v>51</v>
      </c>
      <c r="D128" s="134">
        <v>16</v>
      </c>
      <c r="E128" s="141" t="s">
        <v>22</v>
      </c>
      <c r="F128" s="358"/>
      <c r="G128" s="359"/>
      <c r="H128" s="140">
        <f t="shared" si="38"/>
        <v>0</v>
      </c>
      <c r="I128" s="147">
        <f t="shared" si="39"/>
        <v>0</v>
      </c>
      <c r="J128" s="148">
        <f t="shared" si="40"/>
        <v>0</v>
      </c>
      <c r="K128" s="204"/>
    </row>
    <row r="129" spans="2:11">
      <c r="B129" s="269" t="s">
        <v>458</v>
      </c>
      <c r="C129" s="143" t="s">
        <v>30</v>
      </c>
      <c r="D129" s="139">
        <v>16</v>
      </c>
      <c r="E129" s="141" t="s">
        <v>22</v>
      </c>
      <c r="F129" s="358"/>
      <c r="G129" s="359"/>
      <c r="H129" s="140">
        <f t="shared" si="38"/>
        <v>0</v>
      </c>
      <c r="I129" s="147">
        <f t="shared" si="39"/>
        <v>0</v>
      </c>
      <c r="J129" s="148">
        <f t="shared" si="40"/>
        <v>0</v>
      </c>
      <c r="K129" s="204"/>
    </row>
    <row r="130" spans="2:11">
      <c r="B130" s="269" t="s">
        <v>459</v>
      </c>
      <c r="C130" s="143" t="s">
        <v>52</v>
      </c>
      <c r="D130" s="139">
        <v>8</v>
      </c>
      <c r="E130" s="141" t="s">
        <v>22</v>
      </c>
      <c r="F130" s="358"/>
      <c r="G130" s="359"/>
      <c r="H130" s="140">
        <f t="shared" si="38"/>
        <v>0</v>
      </c>
      <c r="I130" s="147">
        <f t="shared" si="39"/>
        <v>0</v>
      </c>
      <c r="J130" s="148">
        <f t="shared" si="40"/>
        <v>0</v>
      </c>
      <c r="K130" s="204"/>
    </row>
    <row r="131" spans="2:11">
      <c r="B131" s="269" t="s">
        <v>460</v>
      </c>
      <c r="C131" s="143" t="s">
        <v>53</v>
      </c>
      <c r="D131" s="139">
        <v>1</v>
      </c>
      <c r="E131" s="141" t="s">
        <v>2</v>
      </c>
      <c r="F131" s="358"/>
      <c r="G131" s="359"/>
      <c r="H131" s="140">
        <f t="shared" si="38"/>
        <v>0</v>
      </c>
      <c r="I131" s="147">
        <f t="shared" si="39"/>
        <v>0</v>
      </c>
      <c r="J131" s="148">
        <f t="shared" si="40"/>
        <v>0</v>
      </c>
      <c r="K131" s="204"/>
    </row>
    <row r="132" spans="2:11" ht="28.8">
      <c r="B132" s="269" t="s">
        <v>461</v>
      </c>
      <c r="C132" s="143" t="s">
        <v>549</v>
      </c>
      <c r="D132" s="139">
        <v>32</v>
      </c>
      <c r="E132" s="141" t="s">
        <v>22</v>
      </c>
      <c r="F132" s="358"/>
      <c r="G132" s="360"/>
      <c r="H132" s="140">
        <f t="shared" si="38"/>
        <v>0</v>
      </c>
      <c r="I132" s="147">
        <f t="shared" si="39"/>
        <v>0</v>
      </c>
      <c r="J132" s="148">
        <f t="shared" si="40"/>
        <v>0</v>
      </c>
      <c r="K132" s="204"/>
    </row>
    <row r="133" spans="2:11">
      <c r="B133" s="269" t="s">
        <v>462</v>
      </c>
      <c r="C133" s="143" t="s">
        <v>29</v>
      </c>
      <c r="D133" s="139">
        <v>1</v>
      </c>
      <c r="E133" s="141" t="s">
        <v>2</v>
      </c>
      <c r="F133" s="358"/>
      <c r="G133" s="353"/>
      <c r="H133" s="140">
        <f t="shared" si="38"/>
        <v>0</v>
      </c>
      <c r="I133" s="147">
        <f t="shared" si="39"/>
        <v>0</v>
      </c>
      <c r="J133" s="148">
        <f t="shared" si="40"/>
        <v>0</v>
      </c>
      <c r="K133" s="204"/>
    </row>
    <row r="134" spans="2:11">
      <c r="B134" s="269" t="s">
        <v>463</v>
      </c>
      <c r="C134" s="143" t="s">
        <v>24</v>
      </c>
      <c r="D134" s="139">
        <v>16</v>
      </c>
      <c r="E134" s="141" t="s">
        <v>22</v>
      </c>
      <c r="F134" s="358"/>
      <c r="G134" s="359"/>
      <c r="H134" s="140">
        <f t="shared" si="38"/>
        <v>0</v>
      </c>
      <c r="I134" s="147">
        <f t="shared" si="39"/>
        <v>0</v>
      </c>
      <c r="J134" s="148">
        <f t="shared" si="40"/>
        <v>0</v>
      </c>
      <c r="K134" s="204"/>
    </row>
    <row r="135" spans="2:11">
      <c r="B135" s="269" t="s">
        <v>464</v>
      </c>
      <c r="C135" s="143" t="s">
        <v>21</v>
      </c>
      <c r="D135" s="139">
        <v>1</v>
      </c>
      <c r="E135" s="141" t="s">
        <v>2</v>
      </c>
      <c r="F135" s="358"/>
      <c r="G135" s="353"/>
      <c r="H135" s="140">
        <f t="shared" si="38"/>
        <v>0</v>
      </c>
      <c r="I135" s="147">
        <f t="shared" si="39"/>
        <v>0</v>
      </c>
      <c r="J135" s="148">
        <f t="shared" si="40"/>
        <v>0</v>
      </c>
      <c r="K135" s="204"/>
    </row>
    <row r="136" spans="2:11" ht="72">
      <c r="B136" s="269" t="s">
        <v>465</v>
      </c>
      <c r="C136" s="143" t="s">
        <v>26</v>
      </c>
      <c r="D136" s="139">
        <v>1</v>
      </c>
      <c r="E136" s="141" t="s">
        <v>2</v>
      </c>
      <c r="F136" s="358"/>
      <c r="G136" s="359"/>
      <c r="H136" s="140">
        <f t="shared" si="38"/>
        <v>0</v>
      </c>
      <c r="I136" s="147">
        <f t="shared" si="39"/>
        <v>0</v>
      </c>
      <c r="J136" s="148">
        <f t="shared" si="40"/>
        <v>0</v>
      </c>
      <c r="K136" s="204"/>
    </row>
    <row r="137" spans="2:11" ht="43.2">
      <c r="B137" s="269" t="s">
        <v>466</v>
      </c>
      <c r="C137" s="143" t="s">
        <v>54</v>
      </c>
      <c r="D137" s="139">
        <v>1</v>
      </c>
      <c r="E137" s="141" t="s">
        <v>2</v>
      </c>
      <c r="F137" s="358"/>
      <c r="G137" s="353"/>
      <c r="H137" s="140">
        <f t="shared" si="38"/>
        <v>0</v>
      </c>
      <c r="I137" s="147">
        <f t="shared" si="39"/>
        <v>0</v>
      </c>
      <c r="J137" s="148">
        <f t="shared" si="40"/>
        <v>0</v>
      </c>
      <c r="K137" s="204"/>
    </row>
    <row r="138" spans="2:11">
      <c r="B138" s="54"/>
      <c r="C138" s="18"/>
      <c r="D138" s="18"/>
      <c r="E138" s="22"/>
      <c r="F138" s="137"/>
      <c r="G138" s="138"/>
      <c r="H138" s="181">
        <f>SUM(H119:H137)</f>
        <v>0</v>
      </c>
      <c r="I138" s="185">
        <f>SUM(I119:I137)</f>
        <v>0</v>
      </c>
      <c r="J138" s="186">
        <f>H138+I138</f>
        <v>0</v>
      </c>
      <c r="K138" s="204"/>
    </row>
    <row r="139" spans="2:11">
      <c r="B139" s="82"/>
      <c r="C139" s="83"/>
      <c r="D139" s="83"/>
      <c r="E139" s="84"/>
      <c r="F139" s="85"/>
      <c r="G139" s="86"/>
      <c r="H139" s="87"/>
      <c r="I139" s="88"/>
      <c r="J139" s="89"/>
      <c r="K139" s="204"/>
    </row>
    <row r="140" spans="2:11" ht="15" thickBot="1">
      <c r="B140" s="349"/>
      <c r="C140" s="350"/>
      <c r="D140" s="350"/>
      <c r="E140" s="350"/>
      <c r="F140" s="44"/>
      <c r="G140" s="45"/>
      <c r="H140" s="46"/>
      <c r="I140" s="47"/>
      <c r="J140" s="48"/>
      <c r="K140" s="204"/>
    </row>
    <row r="141" spans="2:11" ht="15" thickBot="1">
      <c r="B141" s="49"/>
      <c r="C141" s="50" t="s">
        <v>665</v>
      </c>
      <c r="D141" s="90">
        <v>1</v>
      </c>
      <c r="E141" s="91" t="s">
        <v>2</v>
      </c>
      <c r="F141" s="51"/>
      <c r="G141" s="52"/>
      <c r="H141" s="92">
        <f>H79+H89+H104+H112+H115+H138</f>
        <v>0</v>
      </c>
      <c r="I141" s="92">
        <f>I79+I89+I104+I112+I115+I138</f>
        <v>0</v>
      </c>
      <c r="J141" s="93">
        <f>H141+I141</f>
        <v>0</v>
      </c>
      <c r="K141" s="204"/>
    </row>
    <row r="142" spans="2:11">
      <c r="B142" s="129"/>
      <c r="C142" s="129"/>
      <c r="D142" s="129"/>
      <c r="E142" s="129"/>
      <c r="F142" s="129"/>
      <c r="G142" s="129"/>
      <c r="H142" s="129"/>
      <c r="I142" s="129"/>
      <c r="J142" s="129"/>
      <c r="K142" s="204"/>
    </row>
    <row r="143" spans="2:11" ht="15" thickBot="1">
      <c r="B143" s="53"/>
      <c r="C143" s="53"/>
      <c r="D143" s="53"/>
      <c r="E143" s="53"/>
      <c r="F143" s="53"/>
      <c r="G143" s="53"/>
      <c r="H143" s="53"/>
      <c r="I143" s="53"/>
      <c r="J143" s="53"/>
      <c r="K143" s="204"/>
    </row>
    <row r="144" spans="2:11">
      <c r="B144" s="217"/>
      <c r="C144" s="218" t="s">
        <v>3</v>
      </c>
      <c r="D144" s="346" t="s">
        <v>4</v>
      </c>
      <c r="E144" s="347"/>
      <c r="F144" s="219" t="s">
        <v>5</v>
      </c>
      <c r="G144" s="220" t="s">
        <v>5</v>
      </c>
      <c r="H144" s="221" t="s">
        <v>6</v>
      </c>
      <c r="I144" s="222" t="s">
        <v>6</v>
      </c>
      <c r="J144" s="223" t="s">
        <v>5</v>
      </c>
    </row>
    <row r="145" spans="1:11" ht="15" thickBot="1">
      <c r="B145" s="224"/>
      <c r="C145" s="225" t="s">
        <v>7</v>
      </c>
      <c r="D145" s="212" t="s">
        <v>8</v>
      </c>
      <c r="E145" s="213" t="s">
        <v>9</v>
      </c>
      <c r="F145" s="214" t="s">
        <v>10</v>
      </c>
      <c r="G145" s="212" t="s">
        <v>11</v>
      </c>
      <c r="H145" s="215" t="s">
        <v>12</v>
      </c>
      <c r="I145" s="216" t="s">
        <v>13</v>
      </c>
      <c r="J145" s="16" t="s">
        <v>6</v>
      </c>
    </row>
    <row r="146" spans="1:11" ht="15.6" thickTop="1" thickBot="1">
      <c r="B146" s="27" t="s">
        <v>601</v>
      </c>
      <c r="C146" s="28"/>
      <c r="D146" s="29"/>
      <c r="E146" s="29"/>
      <c r="F146" s="30"/>
      <c r="G146" s="31"/>
      <c r="H146" s="29"/>
      <c r="I146" s="29"/>
      <c r="J146" s="32"/>
      <c r="K146" s="204"/>
    </row>
    <row r="147" spans="1:11" ht="15" thickBot="1">
      <c r="B147" s="234"/>
      <c r="C147" s="239" t="s">
        <v>597</v>
      </c>
      <c r="D147" s="235"/>
      <c r="E147" s="235"/>
      <c r="F147" s="236"/>
      <c r="G147" s="237"/>
      <c r="H147" s="235"/>
      <c r="I147" s="235"/>
      <c r="J147" s="238"/>
      <c r="K147" s="204"/>
    </row>
    <row r="148" spans="1:11">
      <c r="B148" s="191" t="s">
        <v>413</v>
      </c>
      <c r="C148" s="43" t="s">
        <v>41</v>
      </c>
      <c r="D148" s="33"/>
      <c r="E148" s="34"/>
      <c r="F148" s="35"/>
      <c r="G148" s="36"/>
      <c r="H148" s="37"/>
      <c r="I148" s="38"/>
      <c r="J148" s="39"/>
      <c r="K148" s="204"/>
    </row>
    <row r="149" spans="1:11" s="132" customFormat="1" ht="43.2">
      <c r="A149" s="133"/>
      <c r="B149" s="317" t="s">
        <v>414</v>
      </c>
      <c r="C149" s="193" t="s">
        <v>761</v>
      </c>
      <c r="D149" s="159">
        <v>55</v>
      </c>
      <c r="E149" s="162" t="s">
        <v>1</v>
      </c>
      <c r="F149" s="352"/>
      <c r="G149" s="353"/>
      <c r="H149" s="152">
        <f t="shared" ref="H149" si="41">D149*F149</f>
        <v>0</v>
      </c>
      <c r="I149" s="153">
        <f t="shared" ref="I149" si="42">D149*G149</f>
        <v>0</v>
      </c>
      <c r="J149" s="154">
        <f t="shared" ref="J149" si="43">H149+I149</f>
        <v>0</v>
      </c>
      <c r="K149" s="205"/>
    </row>
    <row r="150" spans="1:11">
      <c r="B150" s="317" t="s">
        <v>415</v>
      </c>
      <c r="C150" s="232" t="s">
        <v>747</v>
      </c>
      <c r="D150" s="229">
        <v>8</v>
      </c>
      <c r="E150" s="316" t="s">
        <v>1</v>
      </c>
      <c r="F150" s="352"/>
      <c r="G150" s="353"/>
      <c r="H150" s="152">
        <f t="shared" ref="H150:H152" si="44">D150*F150</f>
        <v>0</v>
      </c>
      <c r="I150" s="153">
        <f t="shared" ref="I150:I152" si="45">D150*G150</f>
        <v>0</v>
      </c>
      <c r="J150" s="154">
        <f t="shared" ref="J150:J152" si="46">H150+I150</f>
        <v>0</v>
      </c>
      <c r="K150" s="204"/>
    </row>
    <row r="151" spans="1:11" ht="28.8">
      <c r="B151" s="317" t="s">
        <v>416</v>
      </c>
      <c r="C151" s="232" t="s">
        <v>722</v>
      </c>
      <c r="D151" s="229">
        <v>47</v>
      </c>
      <c r="E151" s="316" t="s">
        <v>1</v>
      </c>
      <c r="F151" s="352"/>
      <c r="G151" s="353"/>
      <c r="H151" s="152">
        <f t="shared" si="44"/>
        <v>0</v>
      </c>
      <c r="I151" s="153">
        <f t="shared" si="45"/>
        <v>0</v>
      </c>
      <c r="J151" s="154">
        <f t="shared" si="46"/>
        <v>0</v>
      </c>
      <c r="K151" s="204"/>
    </row>
    <row r="152" spans="1:11" s="132" customFormat="1" ht="28.8">
      <c r="A152" s="133"/>
      <c r="B152" s="317" t="s">
        <v>417</v>
      </c>
      <c r="C152" s="193" t="s">
        <v>578</v>
      </c>
      <c r="D152" s="156">
        <v>2</v>
      </c>
      <c r="E152" s="288" t="s">
        <v>1</v>
      </c>
      <c r="F152" s="352"/>
      <c r="G152" s="353"/>
      <c r="H152" s="152">
        <f t="shared" si="44"/>
        <v>0</v>
      </c>
      <c r="I152" s="153">
        <f t="shared" si="45"/>
        <v>0</v>
      </c>
      <c r="J152" s="154">
        <f t="shared" si="46"/>
        <v>0</v>
      </c>
      <c r="K152" s="205"/>
    </row>
    <row r="153" spans="1:11" s="132" customFormat="1">
      <c r="A153" s="133"/>
      <c r="B153" s="287"/>
      <c r="C153" s="159"/>
      <c r="D153" s="156"/>
      <c r="E153" s="157"/>
      <c r="F153" s="150"/>
      <c r="G153" s="201"/>
      <c r="H153" s="152"/>
      <c r="I153" s="153"/>
      <c r="J153" s="154"/>
      <c r="K153" s="205"/>
    </row>
    <row r="154" spans="1:11">
      <c r="B154" s="317" t="s">
        <v>418</v>
      </c>
      <c r="C154" s="159" t="s">
        <v>44</v>
      </c>
      <c r="D154" s="159">
        <v>1</v>
      </c>
      <c r="E154" s="162" t="s">
        <v>2</v>
      </c>
      <c r="F154" s="150"/>
      <c r="G154" s="151"/>
      <c r="H154" s="197">
        <f>SUM(H149:H153)*0.01</f>
        <v>0</v>
      </c>
      <c r="I154" s="200">
        <f>SUM(I149:I153)*0.01</f>
        <v>0</v>
      </c>
      <c r="J154" s="184">
        <f t="shared" ref="J154" si="47">H154+I154</f>
        <v>0</v>
      </c>
      <c r="K154" s="204"/>
    </row>
    <row r="155" spans="1:11">
      <c r="B155" s="54"/>
      <c r="C155" s="18"/>
      <c r="D155" s="18"/>
      <c r="E155" s="22"/>
      <c r="F155" s="137"/>
      <c r="G155" s="138"/>
      <c r="H155" s="181">
        <f>SUM(H149:H154)</f>
        <v>0</v>
      </c>
      <c r="I155" s="182">
        <f>SUM(I149:I154)</f>
        <v>0</v>
      </c>
      <c r="J155" s="183">
        <f>I155+H155</f>
        <v>0</v>
      </c>
      <c r="K155" s="204"/>
    </row>
    <row r="156" spans="1:11" ht="15" thickBot="1">
      <c r="B156" s="349"/>
      <c r="C156" s="350"/>
      <c r="D156" s="350"/>
      <c r="E156" s="350"/>
      <c r="F156" s="44"/>
      <c r="G156" s="45"/>
      <c r="H156" s="46"/>
      <c r="I156" s="47"/>
      <c r="J156" s="48"/>
      <c r="K156" s="204"/>
    </row>
    <row r="157" spans="1:11" ht="15" thickBot="1">
      <c r="B157" s="49"/>
      <c r="C157" s="50" t="s">
        <v>666</v>
      </c>
      <c r="D157" s="90">
        <v>1</v>
      </c>
      <c r="E157" s="91" t="s">
        <v>2</v>
      </c>
      <c r="F157" s="51"/>
      <c r="G157" s="52"/>
      <c r="H157" s="92">
        <f>H155</f>
        <v>0</v>
      </c>
      <c r="I157" s="92">
        <f>I155</f>
        <v>0</v>
      </c>
      <c r="J157" s="93">
        <f>H157+I157</f>
        <v>0</v>
      </c>
      <c r="K157" s="204"/>
    </row>
    <row r="158" spans="1:11">
      <c r="B158" s="129"/>
      <c r="C158" s="129"/>
      <c r="D158" s="129"/>
      <c r="E158" s="129"/>
      <c r="F158" s="129"/>
      <c r="G158" s="129"/>
      <c r="H158" s="129"/>
      <c r="I158" s="129"/>
      <c r="J158" s="129"/>
      <c r="K158" s="204"/>
    </row>
    <row r="159" spans="1:11" ht="15" thickBot="1">
      <c r="B159" s="53"/>
      <c r="C159" s="53"/>
      <c r="D159" s="53"/>
      <c r="E159" s="53"/>
      <c r="F159" s="53"/>
      <c r="G159" s="53"/>
      <c r="H159" s="53"/>
      <c r="I159" s="53"/>
      <c r="J159" s="53"/>
      <c r="K159" s="204"/>
    </row>
    <row r="160" spans="1:11">
      <c r="B160" s="217"/>
      <c r="C160" s="218" t="s">
        <v>3</v>
      </c>
      <c r="D160" s="346" t="s">
        <v>4</v>
      </c>
      <c r="E160" s="347"/>
      <c r="F160" s="219" t="s">
        <v>5</v>
      </c>
      <c r="G160" s="220" t="s">
        <v>5</v>
      </c>
      <c r="H160" s="221" t="s">
        <v>6</v>
      </c>
      <c r="I160" s="222" t="s">
        <v>6</v>
      </c>
      <c r="J160" s="223" t="s">
        <v>5</v>
      </c>
    </row>
    <row r="161" spans="1:11" ht="15" thickBot="1">
      <c r="B161" s="224"/>
      <c r="C161" s="225" t="s">
        <v>7</v>
      </c>
      <c r="D161" s="212" t="s">
        <v>8</v>
      </c>
      <c r="E161" s="213" t="s">
        <v>9</v>
      </c>
      <c r="F161" s="214" t="s">
        <v>10</v>
      </c>
      <c r="G161" s="212" t="s">
        <v>11</v>
      </c>
      <c r="H161" s="215" t="s">
        <v>12</v>
      </c>
      <c r="I161" s="216" t="s">
        <v>13</v>
      </c>
      <c r="J161" s="16" t="s">
        <v>6</v>
      </c>
    </row>
    <row r="162" spans="1:11" ht="15.6" thickTop="1" thickBot="1">
      <c r="B162" s="27" t="s">
        <v>601</v>
      </c>
      <c r="C162" s="28"/>
      <c r="D162" s="29"/>
      <c r="E162" s="29"/>
      <c r="F162" s="30"/>
      <c r="G162" s="31"/>
      <c r="H162" s="29"/>
      <c r="I162" s="29"/>
      <c r="J162" s="32"/>
      <c r="K162" s="204"/>
    </row>
    <row r="163" spans="1:11" ht="15" thickBot="1">
      <c r="B163" s="234"/>
      <c r="C163" s="239" t="s">
        <v>598</v>
      </c>
      <c r="D163" s="235"/>
      <c r="E163" s="235"/>
      <c r="F163" s="236"/>
      <c r="G163" s="237"/>
      <c r="H163" s="235"/>
      <c r="I163" s="235"/>
      <c r="J163" s="238"/>
      <c r="K163" s="204"/>
    </row>
    <row r="164" spans="1:11">
      <c r="B164" s="191" t="s">
        <v>763</v>
      </c>
      <c r="C164" s="43" t="s">
        <v>41</v>
      </c>
      <c r="D164" s="33"/>
      <c r="E164" s="34"/>
      <c r="F164" s="35"/>
      <c r="G164" s="36"/>
      <c r="H164" s="37"/>
      <c r="I164" s="38"/>
      <c r="J164" s="39"/>
      <c r="K164" s="204"/>
    </row>
    <row r="165" spans="1:11" s="132" customFormat="1" ht="43.2">
      <c r="A165" s="133"/>
      <c r="B165" s="317" t="s">
        <v>764</v>
      </c>
      <c r="C165" s="193" t="s">
        <v>761</v>
      </c>
      <c r="D165" s="159">
        <v>6</v>
      </c>
      <c r="E165" s="162" t="s">
        <v>1</v>
      </c>
      <c r="F165" s="352"/>
      <c r="G165" s="353"/>
      <c r="H165" s="152">
        <f t="shared" ref="H165:H166" si="48">D165*F165</f>
        <v>0</v>
      </c>
      <c r="I165" s="153">
        <f t="shared" ref="I165:I166" si="49">D165*G165</f>
        <v>0</v>
      </c>
      <c r="J165" s="154">
        <f t="shared" ref="J165:J166" si="50">H165+I165</f>
        <v>0</v>
      </c>
      <c r="K165" s="205"/>
    </row>
    <row r="166" spans="1:11">
      <c r="B166" s="317" t="s">
        <v>765</v>
      </c>
      <c r="C166" s="232" t="s">
        <v>747</v>
      </c>
      <c r="D166" s="229">
        <v>6</v>
      </c>
      <c r="E166" s="316" t="s">
        <v>1</v>
      </c>
      <c r="F166" s="352"/>
      <c r="G166" s="353"/>
      <c r="H166" s="152">
        <f t="shared" si="48"/>
        <v>0</v>
      </c>
      <c r="I166" s="153">
        <f t="shared" si="49"/>
        <v>0</v>
      </c>
      <c r="J166" s="154">
        <f t="shared" si="50"/>
        <v>0</v>
      </c>
      <c r="K166" s="204"/>
    </row>
    <row r="167" spans="1:11" s="132" customFormat="1">
      <c r="A167" s="133"/>
      <c r="B167" s="287"/>
      <c r="C167" s="159"/>
      <c r="D167" s="156"/>
      <c r="E167" s="157"/>
      <c r="F167" s="150"/>
      <c r="G167" s="201"/>
      <c r="H167" s="152"/>
      <c r="I167" s="153"/>
      <c r="J167" s="154"/>
      <c r="K167" s="205"/>
    </row>
    <row r="168" spans="1:11">
      <c r="B168" s="317" t="s">
        <v>766</v>
      </c>
      <c r="C168" s="159" t="s">
        <v>44</v>
      </c>
      <c r="D168" s="159">
        <v>1</v>
      </c>
      <c r="E168" s="162" t="s">
        <v>2</v>
      </c>
      <c r="F168" s="150"/>
      <c r="G168" s="151"/>
      <c r="H168" s="197">
        <f>SUM(H165:H167)*0.01</f>
        <v>0</v>
      </c>
      <c r="I168" s="200">
        <f>SUM(I165:I167)*0.01</f>
        <v>0</v>
      </c>
      <c r="J168" s="184">
        <f t="shared" ref="J168" si="51">H168+I168</f>
        <v>0</v>
      </c>
      <c r="K168" s="204"/>
    </row>
    <row r="169" spans="1:11">
      <c r="B169" s="54"/>
      <c r="C169" s="18"/>
      <c r="D169" s="18"/>
      <c r="E169" s="22"/>
      <c r="F169" s="137"/>
      <c r="G169" s="138"/>
      <c r="H169" s="181">
        <f>SUM(H165:H168)</f>
        <v>0</v>
      </c>
      <c r="I169" s="182">
        <f>SUM(I165:I168)</f>
        <v>0</v>
      </c>
      <c r="J169" s="183">
        <f>I169+H169</f>
        <v>0</v>
      </c>
      <c r="K169" s="204"/>
    </row>
    <row r="170" spans="1:11" ht="15" thickBot="1">
      <c r="B170" s="349"/>
      <c r="C170" s="350"/>
      <c r="D170" s="350"/>
      <c r="E170" s="350"/>
      <c r="F170" s="44"/>
      <c r="G170" s="45"/>
      <c r="H170" s="46"/>
      <c r="I170" s="47"/>
      <c r="J170" s="48"/>
      <c r="K170" s="204"/>
    </row>
    <row r="171" spans="1:11" ht="15" thickBot="1">
      <c r="B171" s="49"/>
      <c r="C171" s="50" t="s">
        <v>670</v>
      </c>
      <c r="D171" s="90">
        <v>1</v>
      </c>
      <c r="E171" s="91" t="s">
        <v>2</v>
      </c>
      <c r="F171" s="51"/>
      <c r="G171" s="52"/>
      <c r="H171" s="92">
        <f>H169</f>
        <v>0</v>
      </c>
      <c r="I171" s="92">
        <f>I169</f>
        <v>0</v>
      </c>
      <c r="J171" s="93">
        <f>H171+I171</f>
        <v>0</v>
      </c>
      <c r="K171" s="204"/>
    </row>
    <row r="172" spans="1:11">
      <c r="B172" s="129"/>
      <c r="C172" s="129"/>
      <c r="D172" s="129"/>
      <c r="E172" s="129"/>
      <c r="F172" s="129"/>
      <c r="G172" s="129"/>
      <c r="H172" s="129"/>
      <c r="I172" s="129"/>
      <c r="J172" s="129"/>
      <c r="K172" s="204"/>
    </row>
  </sheetData>
  <sheetProtection algorithmName="SHA-512" hashValue="ib3+T+e6/JhwPn2YV34O63UX2EZP57dPG4Z9Sv6TU5Ka0vjyhzhprjoV0WLIig8h9v11Rv0kNsCL09wuLsF9MQ==" saltValue="1U2qOsGBUHCiLhXRNNPFXw==" spinCount="100000" sheet="1" selectLockedCells="1"/>
  <mergeCells count="12">
    <mergeCell ref="D160:E160"/>
    <mergeCell ref="B170:E170"/>
    <mergeCell ref="I4:J5"/>
    <mergeCell ref="I9:J9"/>
    <mergeCell ref="I10:J10"/>
    <mergeCell ref="B34:C34"/>
    <mergeCell ref="C37:J37"/>
    <mergeCell ref="D39:E39"/>
    <mergeCell ref="B140:E140"/>
    <mergeCell ref="D144:E144"/>
    <mergeCell ref="B156:E156"/>
    <mergeCell ref="H4:H5"/>
  </mergeCells>
  <phoneticPr fontId="52" type="noConversion"/>
  <pageMargins left="0.51181102362204722" right="0.51181102362204722" top="0.78740157480314965" bottom="1.0236220472440944" header="0.39370078740157483" footer="0.31496062992125984"/>
  <pageSetup paperSize="9" scale="74" firstPageNumber="2" fitToHeight="4" orientation="landscape" r:id="rId1"/>
  <headerFooter>
    <oddHeader xml:space="preserve">&amp;R&amp;"-,Obyčejné"&amp;16&amp;P/&amp;N  &amp;"Arial CE,Obyčejné"&amp;10 </oddHeader>
  </headerFooter>
  <rowBreaks count="6" manualBreakCount="6">
    <brk id="34" min="1" max="9" man="1"/>
    <brk id="38" min="1" max="9" man="1"/>
    <brk id="61" min="1" max="9" man="1"/>
    <brk id="90" min="1" max="9" man="1"/>
    <brk id="117" min="1" max="9" man="1"/>
    <brk id="143" min="1" max="9"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5C7059-7188-4F25-B0D4-EB546FF1592A}">
  <sheetPr>
    <tabColor rgb="FF00B050"/>
  </sheetPr>
  <dimension ref="A2:K232"/>
  <sheetViews>
    <sheetView view="pageBreakPreview" topLeftCell="A25" zoomScale="130" zoomScaleNormal="100" zoomScaleSheetLayoutView="130" zoomScalePageLayoutView="55" workbookViewId="0">
      <selection activeCell="F43" sqref="F43"/>
    </sheetView>
  </sheetViews>
  <sheetFormatPr defaultColWidth="9.109375" defaultRowHeight="14.4"/>
  <cols>
    <col min="1" max="1" width="11.109375" style="144" customWidth="1"/>
    <col min="2" max="2" width="7.6640625" style="136" customWidth="1"/>
    <col min="3" max="3" width="72.88671875" style="136" customWidth="1"/>
    <col min="4" max="4" width="8.77734375" style="136" customWidth="1"/>
    <col min="5" max="5" width="8" style="136" customWidth="1"/>
    <col min="6" max="7" width="14" style="136" customWidth="1"/>
    <col min="8" max="9" width="16.6640625" style="136" customWidth="1"/>
    <col min="10" max="10" width="17.21875" style="136" customWidth="1"/>
    <col min="11" max="11" width="11.109375" style="136" customWidth="1"/>
    <col min="12" max="16384" width="9.109375" style="136"/>
  </cols>
  <sheetData>
    <row r="2" spans="2:10" ht="15" thickBot="1"/>
    <row r="3" spans="2:10" ht="18" customHeight="1">
      <c r="B3" s="104"/>
      <c r="C3" s="105"/>
      <c r="D3" s="105"/>
      <c r="E3" s="105"/>
      <c r="F3" s="105"/>
      <c r="G3" s="105"/>
      <c r="H3" s="105"/>
      <c r="I3" s="105"/>
      <c r="J3" s="106"/>
    </row>
    <row r="4" spans="2:10" ht="18" customHeight="1">
      <c r="B4" s="107"/>
      <c r="C4" s="301" t="s">
        <v>592</v>
      </c>
      <c r="D4" s="108"/>
      <c r="E4" s="108"/>
      <c r="F4" s="108"/>
      <c r="G4" s="108"/>
      <c r="H4" s="337"/>
      <c r="I4" s="338"/>
      <c r="J4" s="339"/>
    </row>
    <row r="5" spans="2:10" ht="18" customHeight="1">
      <c r="B5" s="107"/>
      <c r="C5" s="226"/>
      <c r="D5" s="108"/>
      <c r="E5" s="108"/>
      <c r="F5" s="108"/>
      <c r="G5" s="108"/>
      <c r="H5" s="337"/>
      <c r="I5" s="340"/>
      <c r="J5" s="339"/>
    </row>
    <row r="6" spans="2:10" ht="18" customHeight="1">
      <c r="B6" s="107"/>
      <c r="C6" s="226"/>
      <c r="D6" s="108"/>
      <c r="E6" s="108"/>
      <c r="F6" s="108"/>
      <c r="G6" s="108"/>
      <c r="I6" s="108"/>
      <c r="J6" s="109"/>
    </row>
    <row r="7" spans="2:10" ht="18" customHeight="1">
      <c r="B7" s="107"/>
      <c r="C7" s="280" t="s">
        <v>593</v>
      </c>
      <c r="D7" s="108"/>
      <c r="E7" s="108"/>
      <c r="F7" s="108"/>
      <c r="G7" s="108"/>
      <c r="H7" s="108" t="s">
        <v>15</v>
      </c>
      <c r="I7" s="302" t="s">
        <v>594</v>
      </c>
      <c r="J7" s="298"/>
    </row>
    <row r="8" spans="2:10" ht="18" customHeight="1">
      <c r="B8" s="107"/>
      <c r="C8" s="123" t="s">
        <v>57</v>
      </c>
      <c r="D8" s="227"/>
      <c r="E8" s="227"/>
      <c r="F8" s="227"/>
      <c r="G8" s="227"/>
      <c r="H8" s="108" t="s">
        <v>16</v>
      </c>
      <c r="I8" s="303" t="s">
        <v>595</v>
      </c>
      <c r="J8" s="117"/>
    </row>
    <row r="9" spans="2:10" ht="18" customHeight="1">
      <c r="B9" s="107"/>
      <c r="C9" s="228"/>
      <c r="D9" s="108"/>
      <c r="E9" s="108"/>
      <c r="F9" s="108"/>
      <c r="G9" s="108"/>
      <c r="H9" s="108" t="s">
        <v>17</v>
      </c>
      <c r="I9" s="341">
        <v>0</v>
      </c>
      <c r="J9" s="342"/>
    </row>
    <row r="10" spans="2:10" ht="18" customHeight="1">
      <c r="B10" s="107"/>
      <c r="C10" s="110" t="s">
        <v>58</v>
      </c>
      <c r="D10" s="108"/>
      <c r="E10" s="108"/>
      <c r="F10" s="108"/>
      <c r="G10" s="108"/>
      <c r="H10" s="108"/>
      <c r="I10" s="343"/>
      <c r="J10" s="342"/>
    </row>
    <row r="11" spans="2:10" ht="18" customHeight="1" thickBot="1">
      <c r="B11" s="112"/>
      <c r="C11" s="113"/>
      <c r="D11" s="114"/>
      <c r="E11" s="114"/>
      <c r="F11" s="114"/>
      <c r="G11" s="114"/>
      <c r="H11" s="114"/>
      <c r="I11" s="114"/>
      <c r="J11" s="115"/>
    </row>
    <row r="12" spans="2:10" ht="14.25" customHeight="1" thickTop="1">
      <c r="B12" s="107"/>
      <c r="C12" s="110"/>
      <c r="D12" s="108"/>
      <c r="E12" s="108"/>
      <c r="F12" s="108"/>
      <c r="G12" s="108"/>
      <c r="H12" s="108"/>
      <c r="I12" s="108"/>
      <c r="J12" s="109"/>
    </row>
    <row r="13" spans="2:10">
      <c r="B13" s="99"/>
      <c r="C13" s="100"/>
      <c r="D13" s="100"/>
      <c r="E13" s="100"/>
      <c r="F13" s="100"/>
      <c r="G13" s="100"/>
      <c r="H13" s="100"/>
      <c r="I13" s="100"/>
      <c r="J13" s="111"/>
    </row>
    <row r="14" spans="2:10">
      <c r="B14" s="255" t="s">
        <v>221</v>
      </c>
      <c r="C14" s="247" t="s">
        <v>225</v>
      </c>
      <c r="D14" s="96"/>
      <c r="E14" s="96"/>
      <c r="F14" s="116"/>
      <c r="G14" s="96"/>
      <c r="H14" s="119"/>
      <c r="I14" s="97"/>
      <c r="J14" s="98"/>
    </row>
    <row r="15" spans="2:10">
      <c r="B15" s="95"/>
      <c r="C15" s="304" t="s">
        <v>608</v>
      </c>
      <c r="D15" s="96"/>
      <c r="E15" s="96"/>
      <c r="F15" s="116"/>
      <c r="G15" s="96"/>
      <c r="H15" s="119"/>
      <c r="I15" s="245">
        <f>J204</f>
        <v>0</v>
      </c>
      <c r="J15" s="98"/>
    </row>
    <row r="16" spans="2:10">
      <c r="B16" s="95"/>
      <c r="C16" s="305" t="s">
        <v>606</v>
      </c>
      <c r="D16" s="96"/>
      <c r="E16" s="96"/>
      <c r="F16" s="116"/>
      <c r="G16" s="96"/>
      <c r="H16" s="119"/>
      <c r="I16" s="246">
        <f>J231</f>
        <v>0</v>
      </c>
      <c r="J16" s="98"/>
    </row>
    <row r="17" spans="2:10">
      <c r="B17" s="95"/>
      <c r="C17" s="247" t="s">
        <v>60</v>
      </c>
      <c r="D17" s="96"/>
      <c r="E17" s="96"/>
      <c r="F17" s="116"/>
      <c r="G17" s="96"/>
      <c r="H17" s="119"/>
      <c r="I17" s="97">
        <f>SUM(I15:I16)</f>
        <v>0</v>
      </c>
      <c r="J17" s="98"/>
    </row>
    <row r="18" spans="2:10">
      <c r="B18" s="95"/>
      <c r="C18" s="206"/>
      <c r="D18" s="96"/>
      <c r="E18" s="96"/>
      <c r="F18" s="116"/>
      <c r="G18" s="96"/>
      <c r="H18" s="119"/>
      <c r="I18" s="97"/>
      <c r="J18" s="98"/>
    </row>
    <row r="19" spans="2:10">
      <c r="B19" s="95"/>
      <c r="C19" s="206"/>
      <c r="D19" s="96"/>
      <c r="E19" s="96"/>
      <c r="F19" s="116"/>
      <c r="G19" s="96"/>
      <c r="H19" s="119"/>
      <c r="I19" s="97"/>
      <c r="J19" s="98"/>
    </row>
    <row r="20" spans="2:10">
      <c r="B20" s="95"/>
      <c r="C20" s="206"/>
      <c r="D20" s="96"/>
      <c r="E20" s="96"/>
      <c r="F20" s="116"/>
      <c r="G20" s="96"/>
      <c r="H20" s="119"/>
      <c r="I20" s="97"/>
      <c r="J20" s="98"/>
    </row>
    <row r="21" spans="2:10">
      <c r="B21" s="95"/>
      <c r="C21" s="121"/>
      <c r="D21" s="96"/>
      <c r="E21" s="96"/>
      <c r="F21" s="116"/>
      <c r="G21" s="96"/>
      <c r="H21" s="119"/>
      <c r="I21" s="97"/>
      <c r="J21" s="98"/>
    </row>
    <row r="22" spans="2:10">
      <c r="B22" s="95"/>
      <c r="C22" s="206"/>
      <c r="D22" s="96"/>
      <c r="E22" s="96"/>
      <c r="F22" s="96"/>
      <c r="G22" s="96"/>
      <c r="H22" s="119"/>
      <c r="I22" s="97"/>
      <c r="J22" s="98"/>
    </row>
    <row r="23" spans="2:10" ht="29.25" customHeight="1">
      <c r="B23" s="95"/>
      <c r="C23" s="121"/>
      <c r="D23" s="96"/>
      <c r="E23" s="96"/>
      <c r="F23" s="96"/>
      <c r="G23" s="96"/>
      <c r="H23" s="119"/>
      <c r="I23" s="97"/>
      <c r="J23" s="98"/>
    </row>
    <row r="24" spans="2:10">
      <c r="B24" s="95"/>
      <c r="C24" s="206"/>
      <c r="D24" s="96"/>
      <c r="E24" s="96"/>
      <c r="F24" s="96"/>
      <c r="G24" s="96"/>
      <c r="H24" s="119"/>
      <c r="I24" s="97"/>
      <c r="J24" s="98"/>
    </row>
    <row r="25" spans="2:10">
      <c r="B25" s="95"/>
      <c r="C25" s="121"/>
      <c r="D25" s="96"/>
      <c r="E25" s="96"/>
      <c r="F25" s="96"/>
      <c r="G25" s="96"/>
      <c r="H25" s="119"/>
      <c r="I25" s="97"/>
      <c r="J25" s="98"/>
    </row>
    <row r="26" spans="2:10">
      <c r="B26" s="99"/>
      <c r="C26" s="121"/>
      <c r="D26" s="96"/>
      <c r="E26" s="96"/>
      <c r="F26" s="96"/>
      <c r="G26" s="96"/>
      <c r="H26" s="119"/>
      <c r="I26" s="101"/>
      <c r="J26" s="102"/>
    </row>
    <row r="27" spans="2:10">
      <c r="B27" s="99"/>
      <c r="C27" s="208"/>
      <c r="D27" s="209"/>
      <c r="E27" s="209"/>
      <c r="F27" s="209"/>
      <c r="G27" s="209"/>
      <c r="H27" s="210"/>
      <c r="J27" s="102"/>
    </row>
    <row r="28" spans="2:10">
      <c r="B28" s="99"/>
      <c r="C28" s="206"/>
      <c r="D28" s="207"/>
      <c r="E28" s="100"/>
      <c r="F28" s="100"/>
      <c r="G28" s="100"/>
      <c r="H28" s="101"/>
      <c r="I28" s="101"/>
      <c r="J28" s="102"/>
    </row>
    <row r="29" spans="2:10">
      <c r="B29" s="99"/>
      <c r="C29" s="100"/>
      <c r="D29" s="100"/>
      <c r="E29" s="100"/>
      <c r="F29" s="100"/>
      <c r="G29" s="100"/>
      <c r="H29" s="120"/>
      <c r="I29" s="210"/>
      <c r="J29" s="102"/>
    </row>
    <row r="30" spans="2:10">
      <c r="B30" s="124"/>
      <c r="C30" s="103"/>
      <c r="D30" s="103"/>
      <c r="E30" s="103"/>
      <c r="F30" s="103"/>
      <c r="G30" s="103"/>
      <c r="H30" s="125"/>
      <c r="I30" s="126"/>
      <c r="J30" s="102"/>
    </row>
    <row r="31" spans="2:10">
      <c r="B31" s="99"/>
      <c r="C31" s="100"/>
      <c r="D31" s="100"/>
      <c r="E31" s="100"/>
      <c r="F31" s="100"/>
      <c r="G31" s="100"/>
      <c r="H31" s="127"/>
      <c r="I31" s="128"/>
      <c r="J31" s="102"/>
    </row>
    <row r="32" spans="2:10">
      <c r="B32" s="95"/>
      <c r="C32" s="240"/>
      <c r="D32" s="96"/>
      <c r="E32" s="96"/>
      <c r="F32" s="96"/>
      <c r="G32" s="96"/>
      <c r="H32" s="97"/>
      <c r="I32" s="130"/>
      <c r="J32" s="98"/>
    </row>
    <row r="33" spans="1:11" ht="15" thickBot="1">
      <c r="B33" s="344"/>
      <c r="C33" s="345"/>
      <c r="D33" s="241"/>
      <c r="E33" s="241"/>
      <c r="F33" s="241"/>
      <c r="G33" s="241"/>
      <c r="H33" s="242"/>
      <c r="I33" s="243"/>
      <c r="J33" s="244"/>
    </row>
    <row r="34" spans="1:11">
      <c r="B34" s="94"/>
      <c r="C34" s="94"/>
      <c r="D34" s="94"/>
      <c r="E34" s="94"/>
      <c r="F34" s="94"/>
      <c r="G34" s="94"/>
      <c r="H34" s="94"/>
      <c r="I34" s="94"/>
      <c r="J34" s="94"/>
    </row>
    <row r="35" spans="1:11">
      <c r="B35" s="136" t="s">
        <v>14</v>
      </c>
    </row>
    <row r="36" spans="1:11" ht="348.6" customHeight="1">
      <c r="C36" s="335" t="s">
        <v>770</v>
      </c>
      <c r="D36" s="348"/>
      <c r="E36" s="348"/>
      <c r="F36" s="348"/>
      <c r="G36" s="348"/>
      <c r="H36" s="348"/>
      <c r="I36" s="348"/>
      <c r="J36" s="348"/>
    </row>
    <row r="37" spans="1:11" ht="15" thickBot="1"/>
    <row r="38" spans="1:11">
      <c r="B38" s="217"/>
      <c r="C38" s="218" t="s">
        <v>3</v>
      </c>
      <c r="D38" s="346" t="s">
        <v>4</v>
      </c>
      <c r="E38" s="347"/>
      <c r="F38" s="219" t="s">
        <v>5</v>
      </c>
      <c r="G38" s="220" t="s">
        <v>5</v>
      </c>
      <c r="H38" s="221" t="s">
        <v>6</v>
      </c>
      <c r="I38" s="222" t="s">
        <v>6</v>
      </c>
      <c r="J38" s="223" t="s">
        <v>5</v>
      </c>
    </row>
    <row r="39" spans="1:11" ht="15" thickBot="1">
      <c r="B39" s="224"/>
      <c r="C39" s="225" t="s">
        <v>7</v>
      </c>
      <c r="D39" s="212" t="s">
        <v>8</v>
      </c>
      <c r="E39" s="213" t="s">
        <v>9</v>
      </c>
      <c r="F39" s="214" t="s">
        <v>10</v>
      </c>
      <c r="G39" s="212" t="s">
        <v>11</v>
      </c>
      <c r="H39" s="215" t="s">
        <v>12</v>
      </c>
      <c r="I39" s="216" t="s">
        <v>13</v>
      </c>
      <c r="J39" s="16" t="s">
        <v>6</v>
      </c>
    </row>
    <row r="40" spans="1:11" ht="15.6" thickTop="1" thickBot="1">
      <c r="B40" s="27" t="s">
        <v>225</v>
      </c>
      <c r="C40" s="28"/>
      <c r="D40" s="29"/>
      <c r="E40" s="29"/>
      <c r="F40" s="30"/>
      <c r="G40" s="31"/>
      <c r="H40" s="29"/>
      <c r="I40" s="29"/>
      <c r="J40" s="32"/>
      <c r="K40" s="204"/>
    </row>
    <row r="41" spans="1:11" ht="15" thickBot="1">
      <c r="B41" s="234"/>
      <c r="C41" s="239" t="s">
        <v>674</v>
      </c>
      <c r="D41" s="235"/>
      <c r="E41" s="235"/>
      <c r="F41" s="236"/>
      <c r="G41" s="237"/>
      <c r="H41" s="235"/>
      <c r="I41" s="235"/>
      <c r="J41" s="238"/>
      <c r="K41" s="204"/>
    </row>
    <row r="42" spans="1:11">
      <c r="B42" s="191" t="s">
        <v>344</v>
      </c>
      <c r="C42" s="43" t="s">
        <v>41</v>
      </c>
      <c r="D42" s="33"/>
      <c r="E42" s="34"/>
      <c r="F42" s="35"/>
      <c r="G42" s="36"/>
      <c r="H42" s="37"/>
      <c r="I42" s="38"/>
      <c r="J42" s="39"/>
      <c r="K42" s="204"/>
    </row>
    <row r="43" spans="1:11">
      <c r="B43" s="269" t="s">
        <v>345</v>
      </c>
      <c r="C43" s="193" t="s">
        <v>650</v>
      </c>
      <c r="D43" s="331">
        <v>1</v>
      </c>
      <c r="E43" s="332" t="s">
        <v>1</v>
      </c>
      <c r="F43" s="362"/>
      <c r="G43" s="353"/>
      <c r="H43" s="152">
        <f t="shared" ref="H43:H63" si="0">D43*F43</f>
        <v>0</v>
      </c>
      <c r="I43" s="153">
        <f t="shared" ref="I43:I63" si="1">D43*G43</f>
        <v>0</v>
      </c>
      <c r="J43" s="154">
        <f t="shared" ref="J43:J63" si="2">H43+I43</f>
        <v>0</v>
      </c>
      <c r="K43" s="204"/>
    </row>
    <row r="44" spans="1:11">
      <c r="B44" s="269" t="s">
        <v>346</v>
      </c>
      <c r="C44" s="193" t="s">
        <v>791</v>
      </c>
      <c r="D44" s="331">
        <v>1</v>
      </c>
      <c r="E44" s="332" t="s">
        <v>1</v>
      </c>
      <c r="F44" s="362"/>
      <c r="G44" s="353"/>
      <c r="H44" s="152">
        <f t="shared" ref="H44" si="3">D44*F44</f>
        <v>0</v>
      </c>
      <c r="I44" s="153">
        <f t="shared" ref="I44" si="4">D44*G44</f>
        <v>0</v>
      </c>
      <c r="J44" s="154">
        <f t="shared" ref="J44" si="5">H44+I44</f>
        <v>0</v>
      </c>
      <c r="K44" s="204"/>
    </row>
    <row r="45" spans="1:11">
      <c r="B45" s="269" t="s">
        <v>347</v>
      </c>
      <c r="C45" s="193" t="s">
        <v>651</v>
      </c>
      <c r="D45" s="331">
        <v>3</v>
      </c>
      <c r="E45" s="332" t="s">
        <v>1</v>
      </c>
      <c r="F45" s="362"/>
      <c r="G45" s="353"/>
      <c r="H45" s="152">
        <f t="shared" si="0"/>
        <v>0</v>
      </c>
      <c r="I45" s="153">
        <f t="shared" si="1"/>
        <v>0</v>
      </c>
      <c r="J45" s="154">
        <f t="shared" si="2"/>
        <v>0</v>
      </c>
      <c r="K45" s="204"/>
    </row>
    <row r="46" spans="1:11" ht="28.8">
      <c r="B46" s="269" t="s">
        <v>348</v>
      </c>
      <c r="C46" s="193" t="s">
        <v>652</v>
      </c>
      <c r="D46" s="331">
        <v>27</v>
      </c>
      <c r="E46" s="332" t="s">
        <v>1</v>
      </c>
      <c r="F46" s="362"/>
      <c r="G46" s="353"/>
      <c r="H46" s="152">
        <f t="shared" si="0"/>
        <v>0</v>
      </c>
      <c r="I46" s="153">
        <f t="shared" si="1"/>
        <v>0</v>
      </c>
      <c r="J46" s="154">
        <f t="shared" si="2"/>
        <v>0</v>
      </c>
      <c r="K46" s="204"/>
    </row>
    <row r="47" spans="1:11">
      <c r="B47" s="269" t="s">
        <v>349</v>
      </c>
      <c r="C47" s="193" t="s">
        <v>653</v>
      </c>
      <c r="D47" s="331">
        <v>27</v>
      </c>
      <c r="E47" s="332" t="s">
        <v>1</v>
      </c>
      <c r="F47" s="362"/>
      <c r="G47" s="353"/>
      <c r="H47" s="152">
        <f t="shared" si="0"/>
        <v>0</v>
      </c>
      <c r="I47" s="153">
        <f t="shared" si="1"/>
        <v>0</v>
      </c>
      <c r="J47" s="154">
        <f t="shared" si="2"/>
        <v>0</v>
      </c>
      <c r="K47" s="204"/>
    </row>
    <row r="48" spans="1:11" s="132" customFormat="1">
      <c r="A48" s="133"/>
      <c r="B48" s="269" t="s">
        <v>350</v>
      </c>
      <c r="C48" s="143" t="s">
        <v>802</v>
      </c>
      <c r="D48" s="159">
        <v>1</v>
      </c>
      <c r="E48" s="162" t="s">
        <v>1</v>
      </c>
      <c r="F48" s="352"/>
      <c r="G48" s="353"/>
      <c r="H48" s="152">
        <f t="shared" si="0"/>
        <v>0</v>
      </c>
      <c r="I48" s="153">
        <f t="shared" si="1"/>
        <v>0</v>
      </c>
      <c r="J48" s="154">
        <f t="shared" si="2"/>
        <v>0</v>
      </c>
      <c r="K48" s="204"/>
    </row>
    <row r="49" spans="2:11">
      <c r="B49" s="269" t="s">
        <v>351</v>
      </c>
      <c r="C49" s="193" t="s">
        <v>790</v>
      </c>
      <c r="D49" s="331">
        <v>1</v>
      </c>
      <c r="E49" s="332" t="s">
        <v>1</v>
      </c>
      <c r="F49" s="362"/>
      <c r="G49" s="353"/>
      <c r="H49" s="152">
        <f t="shared" si="0"/>
        <v>0</v>
      </c>
      <c r="I49" s="153">
        <f t="shared" si="1"/>
        <v>0</v>
      </c>
      <c r="J49" s="154">
        <f t="shared" si="2"/>
        <v>0</v>
      </c>
      <c r="K49" s="204"/>
    </row>
    <row r="50" spans="2:11">
      <c r="B50" s="269" t="s">
        <v>352</v>
      </c>
      <c r="C50" s="193" t="s">
        <v>654</v>
      </c>
      <c r="D50" s="331">
        <v>1</v>
      </c>
      <c r="E50" s="332" t="s">
        <v>1</v>
      </c>
      <c r="F50" s="362"/>
      <c r="G50" s="353"/>
      <c r="H50" s="152">
        <f t="shared" si="0"/>
        <v>0</v>
      </c>
      <c r="I50" s="153">
        <f t="shared" si="1"/>
        <v>0</v>
      </c>
      <c r="J50" s="154">
        <f t="shared" si="2"/>
        <v>0</v>
      </c>
      <c r="K50" s="204"/>
    </row>
    <row r="51" spans="2:11">
      <c r="B51" s="269" t="s">
        <v>353</v>
      </c>
      <c r="C51" s="193" t="s">
        <v>789</v>
      </c>
      <c r="D51" s="331">
        <v>1</v>
      </c>
      <c r="E51" s="332" t="s">
        <v>1</v>
      </c>
      <c r="F51" s="362"/>
      <c r="G51" s="353"/>
      <c r="H51" s="152">
        <f t="shared" ref="H51" si="6">D51*F51</f>
        <v>0</v>
      </c>
      <c r="I51" s="153">
        <f t="shared" ref="I51" si="7">D51*G51</f>
        <v>0</v>
      </c>
      <c r="J51" s="154">
        <f t="shared" ref="J51" si="8">H51+I51</f>
        <v>0</v>
      </c>
      <c r="K51" s="204"/>
    </row>
    <row r="52" spans="2:11">
      <c r="B52" s="269" t="s">
        <v>354</v>
      </c>
      <c r="C52" s="193" t="s">
        <v>801</v>
      </c>
      <c r="D52" s="331">
        <v>1</v>
      </c>
      <c r="E52" s="332" t="s">
        <v>1</v>
      </c>
      <c r="F52" s="362"/>
      <c r="G52" s="353"/>
      <c r="H52" s="152">
        <f t="shared" ref="H52" si="9">D52*F52</f>
        <v>0</v>
      </c>
      <c r="I52" s="153">
        <f t="shared" ref="I52" si="10">D52*G52</f>
        <v>0</v>
      </c>
      <c r="J52" s="154">
        <f t="shared" ref="J52" si="11">H52+I52</f>
        <v>0</v>
      </c>
      <c r="K52" s="204"/>
    </row>
    <row r="53" spans="2:11">
      <c r="B53" s="269" t="s">
        <v>355</v>
      </c>
      <c r="C53" s="193" t="s">
        <v>579</v>
      </c>
      <c r="D53" s="331">
        <v>1</v>
      </c>
      <c r="E53" s="332" t="s">
        <v>1</v>
      </c>
      <c r="F53" s="362"/>
      <c r="G53" s="353"/>
      <c r="H53" s="152">
        <f t="shared" si="0"/>
        <v>0</v>
      </c>
      <c r="I53" s="153">
        <f t="shared" si="1"/>
        <v>0</v>
      </c>
      <c r="J53" s="154">
        <f t="shared" si="2"/>
        <v>0</v>
      </c>
      <c r="K53" s="204"/>
    </row>
    <row r="54" spans="2:11">
      <c r="B54" s="269" t="s">
        <v>356</v>
      </c>
      <c r="C54" s="193" t="s">
        <v>788</v>
      </c>
      <c r="D54" s="331">
        <v>1</v>
      </c>
      <c r="E54" s="332" t="s">
        <v>1</v>
      </c>
      <c r="F54" s="362"/>
      <c r="G54" s="353"/>
      <c r="H54" s="152">
        <f t="shared" ref="H54" si="12">D54*F54</f>
        <v>0</v>
      </c>
      <c r="I54" s="153">
        <f t="shared" ref="I54" si="13">D54*G54</f>
        <v>0</v>
      </c>
      <c r="J54" s="154">
        <f t="shared" ref="J54" si="14">H54+I54</f>
        <v>0</v>
      </c>
      <c r="K54" s="204"/>
    </row>
    <row r="55" spans="2:11">
      <c r="B55" s="269" t="s">
        <v>357</v>
      </c>
      <c r="C55" s="193" t="s">
        <v>655</v>
      </c>
      <c r="D55" s="331">
        <v>4</v>
      </c>
      <c r="E55" s="332" t="s">
        <v>1</v>
      </c>
      <c r="F55" s="362"/>
      <c r="G55" s="353"/>
      <c r="H55" s="152">
        <f t="shared" si="0"/>
        <v>0</v>
      </c>
      <c r="I55" s="153">
        <f t="shared" si="1"/>
        <v>0</v>
      </c>
      <c r="J55" s="154">
        <f t="shared" si="2"/>
        <v>0</v>
      </c>
      <c r="K55" s="204"/>
    </row>
    <row r="56" spans="2:11">
      <c r="B56" s="269" t="s">
        <v>358</v>
      </c>
      <c r="C56" s="193" t="s">
        <v>656</v>
      </c>
      <c r="D56" s="331">
        <v>63</v>
      </c>
      <c r="E56" s="332" t="s">
        <v>1</v>
      </c>
      <c r="F56" s="362"/>
      <c r="G56" s="353"/>
      <c r="H56" s="152">
        <f t="shared" si="0"/>
        <v>0</v>
      </c>
      <c r="I56" s="153">
        <f t="shared" si="1"/>
        <v>0</v>
      </c>
      <c r="J56" s="154">
        <f t="shared" si="2"/>
        <v>0</v>
      </c>
      <c r="K56" s="204"/>
    </row>
    <row r="57" spans="2:11">
      <c r="B57" s="269" t="s">
        <v>359</v>
      </c>
      <c r="C57" s="193" t="s">
        <v>643</v>
      </c>
      <c r="D57" s="331">
        <v>63</v>
      </c>
      <c r="E57" s="332" t="s">
        <v>1</v>
      </c>
      <c r="F57" s="362"/>
      <c r="G57" s="353"/>
      <c r="H57" s="152">
        <f t="shared" ref="H57" si="15">D57*F57</f>
        <v>0</v>
      </c>
      <c r="I57" s="153">
        <f t="shared" ref="I57" si="16">D57*G57</f>
        <v>0</v>
      </c>
      <c r="J57" s="154">
        <f t="shared" ref="J57" si="17">H57+I57</f>
        <v>0</v>
      </c>
      <c r="K57" s="204"/>
    </row>
    <row r="58" spans="2:11">
      <c r="B58" s="269" t="s">
        <v>360</v>
      </c>
      <c r="C58" s="193" t="s">
        <v>649</v>
      </c>
      <c r="D58" s="331">
        <v>108</v>
      </c>
      <c r="E58" s="332" t="s">
        <v>1</v>
      </c>
      <c r="F58" s="362"/>
      <c r="G58" s="353"/>
      <c r="H58" s="152">
        <f t="shared" si="0"/>
        <v>0</v>
      </c>
      <c r="I58" s="153">
        <f t="shared" si="1"/>
        <v>0</v>
      </c>
      <c r="J58" s="154">
        <f t="shared" si="2"/>
        <v>0</v>
      </c>
      <c r="K58" s="204"/>
    </row>
    <row r="59" spans="2:11">
      <c r="B59" s="269" t="s">
        <v>361</v>
      </c>
      <c r="C59" s="193" t="s">
        <v>648</v>
      </c>
      <c r="D59" s="331">
        <v>108</v>
      </c>
      <c r="E59" s="332" t="s">
        <v>1</v>
      </c>
      <c r="F59" s="362"/>
      <c r="G59" s="353"/>
      <c r="H59" s="152">
        <f t="shared" si="0"/>
        <v>0</v>
      </c>
      <c r="I59" s="153">
        <f t="shared" si="1"/>
        <v>0</v>
      </c>
      <c r="J59" s="154">
        <f t="shared" si="2"/>
        <v>0</v>
      </c>
      <c r="K59" s="204"/>
    </row>
    <row r="60" spans="2:11">
      <c r="B60" s="269" t="s">
        <v>362</v>
      </c>
      <c r="C60" s="193" t="s">
        <v>657</v>
      </c>
      <c r="D60" s="331">
        <v>108</v>
      </c>
      <c r="E60" s="332" t="s">
        <v>1</v>
      </c>
      <c r="F60" s="362"/>
      <c r="G60" s="353"/>
      <c r="H60" s="152">
        <f t="shared" ref="H60" si="18">D60*F60</f>
        <v>0</v>
      </c>
      <c r="I60" s="153">
        <f t="shared" ref="I60" si="19">D60*G60</f>
        <v>0</v>
      </c>
      <c r="J60" s="154">
        <f t="shared" ref="J60" si="20">H60+I60</f>
        <v>0</v>
      </c>
      <c r="K60" s="204"/>
    </row>
    <row r="61" spans="2:11">
      <c r="B61" s="269" t="s">
        <v>363</v>
      </c>
      <c r="C61" s="193" t="s">
        <v>645</v>
      </c>
      <c r="D61" s="331">
        <v>112</v>
      </c>
      <c r="E61" s="332" t="s">
        <v>1</v>
      </c>
      <c r="F61" s="362"/>
      <c r="G61" s="353"/>
      <c r="H61" s="152">
        <f t="shared" si="0"/>
        <v>0</v>
      </c>
      <c r="I61" s="153">
        <f t="shared" si="1"/>
        <v>0</v>
      </c>
      <c r="J61" s="154">
        <f t="shared" si="2"/>
        <v>0</v>
      </c>
      <c r="K61" s="204"/>
    </row>
    <row r="62" spans="2:11">
      <c r="B62" s="269" t="s">
        <v>364</v>
      </c>
      <c r="C62" s="193" t="s">
        <v>641</v>
      </c>
      <c r="D62" s="331">
        <v>112</v>
      </c>
      <c r="E62" s="332" t="s">
        <v>1</v>
      </c>
      <c r="F62" s="362"/>
      <c r="G62" s="353"/>
      <c r="H62" s="152">
        <f t="shared" si="0"/>
        <v>0</v>
      </c>
      <c r="I62" s="153">
        <f t="shared" si="1"/>
        <v>0</v>
      </c>
      <c r="J62" s="154">
        <f t="shared" si="2"/>
        <v>0</v>
      </c>
      <c r="K62" s="204"/>
    </row>
    <row r="63" spans="2:11">
      <c r="B63" s="269" t="s">
        <v>365</v>
      </c>
      <c r="C63" s="193" t="s">
        <v>646</v>
      </c>
      <c r="D63" s="331">
        <v>30</v>
      </c>
      <c r="E63" s="332" t="s">
        <v>1</v>
      </c>
      <c r="F63" s="362"/>
      <c r="G63" s="353"/>
      <c r="H63" s="152">
        <f t="shared" si="0"/>
        <v>0</v>
      </c>
      <c r="I63" s="153">
        <f t="shared" si="1"/>
        <v>0</v>
      </c>
      <c r="J63" s="154">
        <f t="shared" si="2"/>
        <v>0</v>
      </c>
      <c r="K63" s="204"/>
    </row>
    <row r="64" spans="2:11">
      <c r="B64" s="269" t="s">
        <v>366</v>
      </c>
      <c r="C64" s="211" t="s">
        <v>647</v>
      </c>
      <c r="D64" s="331">
        <v>33</v>
      </c>
      <c r="E64" s="332" t="s">
        <v>1</v>
      </c>
      <c r="F64" s="362"/>
      <c r="G64" s="353"/>
      <c r="H64" s="152">
        <f t="shared" ref="H64" si="21">D64*F64</f>
        <v>0</v>
      </c>
      <c r="I64" s="153">
        <f t="shared" ref="I64" si="22">D64*G64</f>
        <v>0</v>
      </c>
      <c r="J64" s="154">
        <f t="shared" ref="J64" si="23">H64+I64</f>
        <v>0</v>
      </c>
      <c r="K64" s="204"/>
    </row>
    <row r="65" spans="1:11">
      <c r="B65" s="269" t="s">
        <v>367</v>
      </c>
      <c r="C65" s="232" t="s">
        <v>644</v>
      </c>
      <c r="D65" s="331">
        <v>60</v>
      </c>
      <c r="E65" s="332" t="s">
        <v>1</v>
      </c>
      <c r="F65" s="362"/>
      <c r="G65" s="353"/>
      <c r="H65" s="152">
        <f t="shared" ref="H65" si="24">D65*F65</f>
        <v>0</v>
      </c>
      <c r="I65" s="153">
        <f t="shared" ref="I65" si="25">D65*G65</f>
        <v>0</v>
      </c>
      <c r="J65" s="154">
        <f t="shared" ref="J65" si="26">H65+I65</f>
        <v>0</v>
      </c>
      <c r="K65" s="204"/>
    </row>
    <row r="66" spans="1:11" ht="28.8">
      <c r="B66" s="269" t="s">
        <v>368</v>
      </c>
      <c r="C66" s="193" t="s">
        <v>642</v>
      </c>
      <c r="D66" s="331">
        <v>123</v>
      </c>
      <c r="E66" s="332" t="s">
        <v>1</v>
      </c>
      <c r="F66" s="362"/>
      <c r="G66" s="353"/>
      <c r="H66" s="152">
        <f>D66*F66</f>
        <v>0</v>
      </c>
      <c r="I66" s="153">
        <f>D66*G66</f>
        <v>0</v>
      </c>
      <c r="J66" s="154">
        <f>H66+I66</f>
        <v>0</v>
      </c>
      <c r="K66" s="204"/>
    </row>
    <row r="67" spans="1:11" s="132" customFormat="1">
      <c r="A67" s="133"/>
      <c r="B67" s="269"/>
      <c r="C67" s="231"/>
      <c r="D67" s="331"/>
      <c r="E67" s="332"/>
      <c r="F67" s="333"/>
      <c r="G67" s="201"/>
      <c r="H67" s="152"/>
      <c r="I67" s="153"/>
      <c r="J67" s="154"/>
      <c r="K67" s="205"/>
    </row>
    <row r="68" spans="1:11">
      <c r="B68" s="351" t="s">
        <v>369</v>
      </c>
      <c r="C68" s="202" t="s">
        <v>609</v>
      </c>
      <c r="D68" s="156"/>
      <c r="E68" s="157"/>
      <c r="F68" s="142"/>
      <c r="G68" s="158"/>
      <c r="H68" s="152"/>
      <c r="I68" s="153"/>
      <c r="J68" s="154"/>
      <c r="K68" s="204"/>
    </row>
    <row r="69" spans="1:11" ht="57.6">
      <c r="B69" s="351" t="s">
        <v>370</v>
      </c>
      <c r="C69" s="211" t="s">
        <v>746</v>
      </c>
      <c r="D69" s="203">
        <v>1</v>
      </c>
      <c r="E69" s="291" t="s">
        <v>2</v>
      </c>
      <c r="F69" s="358"/>
      <c r="G69" s="353"/>
      <c r="H69" s="152">
        <f t="shared" ref="H69:H74" si="27">D69*F69</f>
        <v>0</v>
      </c>
      <c r="I69" s="153">
        <f t="shared" ref="I69:I74" si="28">D69*G69</f>
        <v>0</v>
      </c>
      <c r="J69" s="154">
        <f t="shared" ref="J69:J74" si="29">H69+I69</f>
        <v>0</v>
      </c>
      <c r="K69" s="204"/>
    </row>
    <row r="70" spans="1:11">
      <c r="B70" s="351" t="s">
        <v>371</v>
      </c>
      <c r="C70" s="159" t="s">
        <v>544</v>
      </c>
      <c r="D70" s="229">
        <v>2</v>
      </c>
      <c r="E70" s="289" t="s">
        <v>1</v>
      </c>
      <c r="F70" s="358"/>
      <c r="G70" s="353"/>
      <c r="H70" s="152">
        <f t="shared" si="27"/>
        <v>0</v>
      </c>
      <c r="I70" s="153">
        <f t="shared" si="28"/>
        <v>0</v>
      </c>
      <c r="J70" s="154">
        <f t="shared" si="29"/>
        <v>0</v>
      </c>
      <c r="K70" s="204"/>
    </row>
    <row r="71" spans="1:11" ht="28.8">
      <c r="A71" s="133"/>
      <c r="B71" s="351" t="s">
        <v>372</v>
      </c>
      <c r="C71" s="193" t="s">
        <v>727</v>
      </c>
      <c r="D71" s="229">
        <v>1</v>
      </c>
      <c r="E71" s="289" t="s">
        <v>1</v>
      </c>
      <c r="F71" s="358"/>
      <c r="G71" s="353"/>
      <c r="H71" s="152">
        <f t="shared" si="27"/>
        <v>0</v>
      </c>
      <c r="I71" s="153">
        <f t="shared" si="28"/>
        <v>0</v>
      </c>
      <c r="J71" s="154">
        <f t="shared" si="29"/>
        <v>0</v>
      </c>
      <c r="K71" s="204"/>
    </row>
    <row r="72" spans="1:11">
      <c r="A72" s="133"/>
      <c r="B72" s="351" t="s">
        <v>373</v>
      </c>
      <c r="C72" s="318" t="s">
        <v>724</v>
      </c>
      <c r="D72" s="319">
        <v>24</v>
      </c>
      <c r="E72" s="320" t="s">
        <v>1</v>
      </c>
      <c r="F72" s="363"/>
      <c r="G72" s="356"/>
      <c r="H72" s="312">
        <f t="shared" si="27"/>
        <v>0</v>
      </c>
      <c r="I72" s="321">
        <f t="shared" si="28"/>
        <v>0</v>
      </c>
      <c r="J72" s="322">
        <f t="shared" si="29"/>
        <v>0</v>
      </c>
      <c r="K72" s="204"/>
    </row>
    <row r="73" spans="1:11">
      <c r="A73" s="133"/>
      <c r="B73" s="351" t="s">
        <v>374</v>
      </c>
      <c r="C73" s="318" t="s">
        <v>725</v>
      </c>
      <c r="D73" s="319">
        <v>24</v>
      </c>
      <c r="E73" s="320" t="s">
        <v>1</v>
      </c>
      <c r="F73" s="354"/>
      <c r="G73" s="356"/>
      <c r="H73" s="312">
        <f t="shared" si="27"/>
        <v>0</v>
      </c>
      <c r="I73" s="321">
        <f t="shared" si="28"/>
        <v>0</v>
      </c>
      <c r="J73" s="322">
        <f t="shared" si="29"/>
        <v>0</v>
      </c>
      <c r="K73" s="204"/>
    </row>
    <row r="74" spans="1:11">
      <c r="A74" s="133"/>
      <c r="B74" s="351" t="s">
        <v>375</v>
      </c>
      <c r="C74" s="318" t="s">
        <v>726</v>
      </c>
      <c r="D74" s="319">
        <v>1</v>
      </c>
      <c r="E74" s="320" t="s">
        <v>1</v>
      </c>
      <c r="F74" s="357"/>
      <c r="G74" s="355"/>
      <c r="H74" s="312">
        <f t="shared" si="27"/>
        <v>0</v>
      </c>
      <c r="I74" s="321">
        <f t="shared" si="28"/>
        <v>0</v>
      </c>
      <c r="J74" s="322">
        <f t="shared" si="29"/>
        <v>0</v>
      </c>
      <c r="K74" s="204"/>
    </row>
    <row r="75" spans="1:11">
      <c r="B75" s="351" t="s">
        <v>376</v>
      </c>
      <c r="C75" s="231" t="s">
        <v>545</v>
      </c>
      <c r="D75" s="229">
        <v>1</v>
      </c>
      <c r="E75" s="289" t="s">
        <v>1</v>
      </c>
      <c r="F75" s="352"/>
      <c r="G75" s="353"/>
      <c r="H75" s="152">
        <f t="shared" ref="H75:H82" si="30">D75*F75</f>
        <v>0</v>
      </c>
      <c r="I75" s="153">
        <f t="shared" ref="I75:I82" si="31">D75*G75</f>
        <v>0</v>
      </c>
      <c r="J75" s="154">
        <f t="shared" ref="J75:J82" si="32">H75+I75</f>
        <v>0</v>
      </c>
      <c r="K75" s="204"/>
    </row>
    <row r="76" spans="1:11" s="132" customFormat="1" ht="28.8">
      <c r="A76" s="133"/>
      <c r="B76" s="351" t="s">
        <v>377</v>
      </c>
      <c r="C76" s="193" t="s">
        <v>658</v>
      </c>
      <c r="D76" s="229">
        <v>1</v>
      </c>
      <c r="E76" s="289" t="s">
        <v>1</v>
      </c>
      <c r="F76" s="352"/>
      <c r="G76" s="353"/>
      <c r="H76" s="152">
        <f t="shared" si="30"/>
        <v>0</v>
      </c>
      <c r="I76" s="153">
        <f t="shared" si="31"/>
        <v>0</v>
      </c>
      <c r="J76" s="154">
        <f t="shared" si="32"/>
        <v>0</v>
      </c>
      <c r="K76" s="204"/>
    </row>
    <row r="77" spans="1:11" s="296" customFormat="1" ht="43.2">
      <c r="A77" s="133"/>
      <c r="B77" s="351" t="s">
        <v>378</v>
      </c>
      <c r="C77" s="232" t="s">
        <v>659</v>
      </c>
      <c r="D77" s="229">
        <v>1</v>
      </c>
      <c r="E77" s="289" t="s">
        <v>1</v>
      </c>
      <c r="F77" s="352"/>
      <c r="G77" s="353"/>
      <c r="H77" s="152">
        <f t="shared" si="30"/>
        <v>0</v>
      </c>
      <c r="I77" s="153">
        <f t="shared" si="31"/>
        <v>0</v>
      </c>
      <c r="J77" s="154">
        <f t="shared" si="32"/>
        <v>0</v>
      </c>
      <c r="K77" s="204"/>
    </row>
    <row r="78" spans="1:11">
      <c r="B78" s="351" t="s">
        <v>379</v>
      </c>
      <c r="C78" s="159" t="s">
        <v>532</v>
      </c>
      <c r="D78" s="229">
        <v>3</v>
      </c>
      <c r="E78" s="289" t="s">
        <v>1</v>
      </c>
      <c r="F78" s="352"/>
      <c r="G78" s="353"/>
      <c r="H78" s="152">
        <f t="shared" si="30"/>
        <v>0</v>
      </c>
      <c r="I78" s="153">
        <f t="shared" si="31"/>
        <v>0</v>
      </c>
      <c r="J78" s="154">
        <f t="shared" si="32"/>
        <v>0</v>
      </c>
      <c r="K78" s="204"/>
    </row>
    <row r="79" spans="1:11">
      <c r="B79" s="351" t="s">
        <v>380</v>
      </c>
      <c r="C79" s="159" t="s">
        <v>533</v>
      </c>
      <c r="D79" s="229">
        <v>1</v>
      </c>
      <c r="E79" s="289" t="s">
        <v>1</v>
      </c>
      <c r="F79" s="352"/>
      <c r="G79" s="353"/>
      <c r="H79" s="152">
        <f t="shared" si="30"/>
        <v>0</v>
      </c>
      <c r="I79" s="153">
        <f t="shared" si="31"/>
        <v>0</v>
      </c>
      <c r="J79" s="154">
        <f t="shared" si="32"/>
        <v>0</v>
      </c>
      <c r="K79" s="204"/>
    </row>
    <row r="80" spans="1:11">
      <c r="B80" s="351" t="s">
        <v>381</v>
      </c>
      <c r="C80" s="159" t="s">
        <v>534</v>
      </c>
      <c r="D80" s="229">
        <v>1</v>
      </c>
      <c r="E80" s="289" t="s">
        <v>1</v>
      </c>
      <c r="F80" s="352"/>
      <c r="G80" s="353"/>
      <c r="H80" s="152">
        <f t="shared" si="30"/>
        <v>0</v>
      </c>
      <c r="I80" s="153">
        <f t="shared" si="31"/>
        <v>0</v>
      </c>
      <c r="J80" s="154">
        <f t="shared" si="32"/>
        <v>0</v>
      </c>
      <c r="K80" s="204"/>
    </row>
    <row r="81" spans="1:11">
      <c r="B81" s="351" t="s">
        <v>382</v>
      </c>
      <c r="C81" s="159" t="s">
        <v>799</v>
      </c>
      <c r="D81" s="229">
        <v>1</v>
      </c>
      <c r="E81" s="289" t="s">
        <v>1</v>
      </c>
      <c r="F81" s="364"/>
      <c r="G81" s="353"/>
      <c r="H81" s="152">
        <f t="shared" ref="H81" si="33">D81*F81</f>
        <v>0</v>
      </c>
      <c r="I81" s="153">
        <f t="shared" ref="I81" si="34">D81*G81</f>
        <v>0</v>
      </c>
      <c r="J81" s="154">
        <f t="shared" ref="J81" si="35">H81+I81</f>
        <v>0</v>
      </c>
      <c r="K81" s="204"/>
    </row>
    <row r="82" spans="1:11">
      <c r="B82" s="351" t="s">
        <v>383</v>
      </c>
      <c r="C82" s="159" t="s">
        <v>796</v>
      </c>
      <c r="D82" s="229">
        <v>2</v>
      </c>
      <c r="E82" s="289" t="s">
        <v>1</v>
      </c>
      <c r="F82" s="352"/>
      <c r="G82" s="353"/>
      <c r="H82" s="152">
        <f t="shared" si="30"/>
        <v>0</v>
      </c>
      <c r="I82" s="153">
        <f t="shared" si="31"/>
        <v>0</v>
      </c>
      <c r="J82" s="154">
        <f t="shared" si="32"/>
        <v>0</v>
      </c>
      <c r="K82" s="204"/>
    </row>
    <row r="83" spans="1:11">
      <c r="B83" s="351" t="s">
        <v>384</v>
      </c>
      <c r="C83" s="159" t="s">
        <v>795</v>
      </c>
      <c r="D83" s="229">
        <v>1</v>
      </c>
      <c r="E83" s="334" t="s">
        <v>1</v>
      </c>
      <c r="F83" s="352"/>
      <c r="G83" s="353"/>
      <c r="H83" s="152">
        <f t="shared" ref="H83" si="36">D83*F83</f>
        <v>0</v>
      </c>
      <c r="I83" s="153">
        <f t="shared" ref="I83" si="37">D83*G83</f>
        <v>0</v>
      </c>
      <c r="J83" s="154">
        <f t="shared" ref="J83" si="38">H83+I83</f>
        <v>0</v>
      </c>
      <c r="K83" s="204"/>
    </row>
    <row r="84" spans="1:11" ht="28.8">
      <c r="B84" s="351" t="s">
        <v>385</v>
      </c>
      <c r="C84" s="232" t="s">
        <v>660</v>
      </c>
      <c r="D84" s="229">
        <v>1</v>
      </c>
      <c r="E84" s="289" t="s">
        <v>1</v>
      </c>
      <c r="F84" s="352"/>
      <c r="G84" s="353"/>
      <c r="H84" s="152">
        <f t="shared" ref="H84:H89" si="39">D84*F84</f>
        <v>0</v>
      </c>
      <c r="I84" s="153">
        <f t="shared" ref="I84:I89" si="40">D84*G84</f>
        <v>0</v>
      </c>
      <c r="J84" s="154">
        <f t="shared" ref="J84:J89" si="41">H84+I84</f>
        <v>0</v>
      </c>
      <c r="K84" s="204"/>
    </row>
    <row r="85" spans="1:11" ht="57.6">
      <c r="B85" s="351" t="s">
        <v>386</v>
      </c>
      <c r="C85" s="232" t="s">
        <v>661</v>
      </c>
      <c r="D85" s="229">
        <v>1</v>
      </c>
      <c r="E85" s="289" t="s">
        <v>1</v>
      </c>
      <c r="F85" s="352"/>
      <c r="G85" s="353"/>
      <c r="H85" s="152">
        <f t="shared" si="39"/>
        <v>0</v>
      </c>
      <c r="I85" s="153">
        <f t="shared" si="40"/>
        <v>0</v>
      </c>
      <c r="J85" s="154">
        <f t="shared" si="41"/>
        <v>0</v>
      </c>
      <c r="K85" s="204"/>
    </row>
    <row r="86" spans="1:11">
      <c r="B86" s="351" t="s">
        <v>387</v>
      </c>
      <c r="C86" s="232" t="s">
        <v>580</v>
      </c>
      <c r="D86" s="229">
        <v>2</v>
      </c>
      <c r="E86" s="289" t="s">
        <v>1</v>
      </c>
      <c r="F86" s="352"/>
      <c r="G86" s="353"/>
      <c r="H86" s="152">
        <f t="shared" si="39"/>
        <v>0</v>
      </c>
      <c r="I86" s="153">
        <f t="shared" si="40"/>
        <v>0</v>
      </c>
      <c r="J86" s="154">
        <f t="shared" si="41"/>
        <v>0</v>
      </c>
      <c r="K86" s="204"/>
    </row>
    <row r="87" spans="1:11">
      <c r="B87" s="351" t="s">
        <v>388</v>
      </c>
      <c r="C87" s="232" t="s">
        <v>581</v>
      </c>
      <c r="D87" s="229">
        <v>1</v>
      </c>
      <c r="E87" s="289" t="s">
        <v>1</v>
      </c>
      <c r="F87" s="352"/>
      <c r="G87" s="353"/>
      <c r="H87" s="152">
        <f t="shared" si="39"/>
        <v>0</v>
      </c>
      <c r="I87" s="153">
        <f t="shared" si="40"/>
        <v>0</v>
      </c>
      <c r="J87" s="154">
        <f t="shared" si="41"/>
        <v>0</v>
      </c>
      <c r="K87" s="204"/>
    </row>
    <row r="88" spans="1:11">
      <c r="B88" s="351" t="s">
        <v>613</v>
      </c>
      <c r="C88" s="159" t="s">
        <v>32</v>
      </c>
      <c r="D88" s="156">
        <v>1</v>
      </c>
      <c r="E88" s="157" t="s">
        <v>0</v>
      </c>
      <c r="F88" s="352"/>
      <c r="G88" s="353"/>
      <c r="H88" s="152">
        <f t="shared" si="39"/>
        <v>0</v>
      </c>
      <c r="I88" s="153">
        <f t="shared" si="40"/>
        <v>0</v>
      </c>
      <c r="J88" s="154">
        <f t="shared" si="41"/>
        <v>0</v>
      </c>
      <c r="K88" s="204"/>
    </row>
    <row r="89" spans="1:11">
      <c r="B89" s="351" t="s">
        <v>614</v>
      </c>
      <c r="C89" s="193" t="s">
        <v>582</v>
      </c>
      <c r="D89" s="156">
        <v>8</v>
      </c>
      <c r="E89" s="157" t="s">
        <v>1</v>
      </c>
      <c r="F89" s="352"/>
      <c r="G89" s="353"/>
      <c r="H89" s="152">
        <f t="shared" si="39"/>
        <v>0</v>
      </c>
      <c r="I89" s="153">
        <f t="shared" si="40"/>
        <v>0</v>
      </c>
      <c r="J89" s="154">
        <f t="shared" si="41"/>
        <v>0</v>
      </c>
      <c r="K89" s="204"/>
    </row>
    <row r="90" spans="1:11">
      <c r="B90" s="351" t="s">
        <v>615</v>
      </c>
      <c r="C90" s="193" t="s">
        <v>583</v>
      </c>
      <c r="D90" s="156">
        <v>2</v>
      </c>
      <c r="E90" s="157" t="s">
        <v>1</v>
      </c>
      <c r="F90" s="352"/>
      <c r="G90" s="353"/>
      <c r="H90" s="152">
        <f t="shared" ref="H90:H91" si="42">D90*F90</f>
        <v>0</v>
      </c>
      <c r="I90" s="153">
        <f t="shared" ref="I90:I91" si="43">D90*G90</f>
        <v>0</v>
      </c>
      <c r="J90" s="154">
        <f t="shared" ref="J90:J91" si="44">H90+I90</f>
        <v>0</v>
      </c>
      <c r="K90" s="204"/>
    </row>
    <row r="91" spans="1:11" ht="28.8">
      <c r="B91" s="351" t="s">
        <v>616</v>
      </c>
      <c r="C91" s="193" t="s">
        <v>662</v>
      </c>
      <c r="D91" s="156">
        <v>2</v>
      </c>
      <c r="E91" s="157" t="s">
        <v>1</v>
      </c>
      <c r="F91" s="352"/>
      <c r="G91" s="353"/>
      <c r="H91" s="152">
        <f t="shared" si="42"/>
        <v>0</v>
      </c>
      <c r="I91" s="153">
        <f t="shared" si="43"/>
        <v>0</v>
      </c>
      <c r="J91" s="154">
        <f t="shared" si="44"/>
        <v>0</v>
      </c>
      <c r="K91" s="204"/>
    </row>
    <row r="92" spans="1:11">
      <c r="B92" s="269"/>
      <c r="C92" s="193"/>
      <c r="D92" s="156"/>
      <c r="E92" s="157"/>
      <c r="F92" s="150"/>
      <c r="G92" s="201"/>
      <c r="H92" s="152"/>
      <c r="I92" s="153"/>
      <c r="J92" s="154"/>
      <c r="K92" s="204"/>
    </row>
    <row r="93" spans="1:11">
      <c r="B93" s="287"/>
      <c r="C93" s="202" t="s">
        <v>610</v>
      </c>
      <c r="D93" s="156"/>
      <c r="E93" s="157"/>
      <c r="F93" s="150"/>
      <c r="G93" s="158"/>
      <c r="H93" s="152"/>
      <c r="I93" s="153"/>
      <c r="J93" s="154"/>
      <c r="K93" s="204"/>
    </row>
    <row r="94" spans="1:11" ht="57.6">
      <c r="B94" s="351" t="s">
        <v>617</v>
      </c>
      <c r="C94" s="211" t="s">
        <v>749</v>
      </c>
      <c r="D94" s="203">
        <v>1</v>
      </c>
      <c r="E94" s="291" t="s">
        <v>2</v>
      </c>
      <c r="F94" s="352"/>
      <c r="G94" s="353"/>
      <c r="H94" s="152">
        <f t="shared" ref="H94:H99" si="45">D94*F94</f>
        <v>0</v>
      </c>
      <c r="I94" s="153">
        <f t="shared" ref="I94:I99" si="46">D94*G94</f>
        <v>0</v>
      </c>
      <c r="J94" s="154">
        <f t="shared" ref="J94:J99" si="47">H94+I94</f>
        <v>0</v>
      </c>
      <c r="K94" s="204"/>
    </row>
    <row r="95" spans="1:11">
      <c r="B95" s="351" t="s">
        <v>618</v>
      </c>
      <c r="C95" s="159" t="s">
        <v>546</v>
      </c>
      <c r="D95" s="229">
        <v>1</v>
      </c>
      <c r="E95" s="289" t="s">
        <v>1</v>
      </c>
      <c r="F95" s="352"/>
      <c r="G95" s="353"/>
      <c r="H95" s="152">
        <f t="shared" si="45"/>
        <v>0</v>
      </c>
      <c r="I95" s="153">
        <f t="shared" si="46"/>
        <v>0</v>
      </c>
      <c r="J95" s="154">
        <f t="shared" si="47"/>
        <v>0</v>
      </c>
      <c r="K95" s="204"/>
    </row>
    <row r="96" spans="1:11" ht="28.8">
      <c r="A96" s="133"/>
      <c r="B96" s="351" t="s">
        <v>619</v>
      </c>
      <c r="C96" s="193" t="s">
        <v>727</v>
      </c>
      <c r="D96" s="229">
        <v>1</v>
      </c>
      <c r="E96" s="289" t="s">
        <v>1</v>
      </c>
      <c r="F96" s="352"/>
      <c r="G96" s="353"/>
      <c r="H96" s="152">
        <f t="shared" si="45"/>
        <v>0</v>
      </c>
      <c r="I96" s="153">
        <f t="shared" si="46"/>
        <v>0</v>
      </c>
      <c r="J96" s="154">
        <f t="shared" si="47"/>
        <v>0</v>
      </c>
      <c r="K96" s="204"/>
    </row>
    <row r="97" spans="1:11">
      <c r="A97" s="133"/>
      <c r="B97" s="351" t="s">
        <v>620</v>
      </c>
      <c r="C97" s="318" t="s">
        <v>724</v>
      </c>
      <c r="D97" s="319">
        <v>24</v>
      </c>
      <c r="E97" s="320" t="s">
        <v>1</v>
      </c>
      <c r="F97" s="354"/>
      <c r="G97" s="356"/>
      <c r="H97" s="312">
        <f t="shared" si="45"/>
        <v>0</v>
      </c>
      <c r="I97" s="321">
        <f t="shared" si="46"/>
        <v>0</v>
      </c>
      <c r="J97" s="322">
        <f t="shared" si="47"/>
        <v>0</v>
      </c>
      <c r="K97" s="204"/>
    </row>
    <row r="98" spans="1:11">
      <c r="A98" s="133"/>
      <c r="B98" s="351" t="s">
        <v>621</v>
      </c>
      <c r="C98" s="318" t="s">
        <v>725</v>
      </c>
      <c r="D98" s="319">
        <v>24</v>
      </c>
      <c r="E98" s="320" t="s">
        <v>1</v>
      </c>
      <c r="F98" s="354"/>
      <c r="G98" s="356"/>
      <c r="H98" s="312">
        <f t="shared" si="45"/>
        <v>0</v>
      </c>
      <c r="I98" s="321">
        <f t="shared" si="46"/>
        <v>0</v>
      </c>
      <c r="J98" s="322">
        <f t="shared" si="47"/>
        <v>0</v>
      </c>
      <c r="K98" s="204"/>
    </row>
    <row r="99" spans="1:11">
      <c r="A99" s="133"/>
      <c r="B99" s="351" t="s">
        <v>622</v>
      </c>
      <c r="C99" s="318" t="s">
        <v>726</v>
      </c>
      <c r="D99" s="319">
        <v>1</v>
      </c>
      <c r="E99" s="320" t="s">
        <v>1</v>
      </c>
      <c r="F99" s="357"/>
      <c r="G99" s="355"/>
      <c r="H99" s="312">
        <f t="shared" si="45"/>
        <v>0</v>
      </c>
      <c r="I99" s="321">
        <f t="shared" si="46"/>
        <v>0</v>
      </c>
      <c r="J99" s="322">
        <f t="shared" si="47"/>
        <v>0</v>
      </c>
      <c r="K99" s="204"/>
    </row>
    <row r="100" spans="1:11">
      <c r="B100" s="351" t="s">
        <v>623</v>
      </c>
      <c r="C100" s="231" t="s">
        <v>545</v>
      </c>
      <c r="D100" s="229">
        <v>1</v>
      </c>
      <c r="E100" s="289" t="s">
        <v>1</v>
      </c>
      <c r="F100" s="352"/>
      <c r="G100" s="353"/>
      <c r="H100" s="152">
        <f t="shared" ref="H100:H113" si="48">D100*F100</f>
        <v>0</v>
      </c>
      <c r="I100" s="153">
        <f t="shared" ref="I100:I113" si="49">D100*G100</f>
        <v>0</v>
      </c>
      <c r="J100" s="154">
        <f t="shared" ref="J100:J113" si="50">H100+I100</f>
        <v>0</v>
      </c>
      <c r="K100" s="204"/>
    </row>
    <row r="101" spans="1:11" s="132" customFormat="1" ht="28.8">
      <c r="A101" s="133"/>
      <c r="B101" s="351" t="s">
        <v>624</v>
      </c>
      <c r="C101" s="193" t="s">
        <v>658</v>
      </c>
      <c r="D101" s="229">
        <v>1</v>
      </c>
      <c r="E101" s="289" t="s">
        <v>1</v>
      </c>
      <c r="F101" s="352"/>
      <c r="G101" s="353"/>
      <c r="H101" s="152">
        <f t="shared" si="48"/>
        <v>0</v>
      </c>
      <c r="I101" s="153">
        <f t="shared" si="49"/>
        <v>0</v>
      </c>
      <c r="J101" s="154">
        <f t="shared" si="50"/>
        <v>0</v>
      </c>
      <c r="K101" s="204"/>
    </row>
    <row r="102" spans="1:11">
      <c r="B102" s="351" t="s">
        <v>625</v>
      </c>
      <c r="C102" s="159" t="s">
        <v>532</v>
      </c>
      <c r="D102" s="229">
        <v>2</v>
      </c>
      <c r="E102" s="289" t="s">
        <v>1</v>
      </c>
      <c r="F102" s="352"/>
      <c r="G102" s="353"/>
      <c r="H102" s="152">
        <f t="shared" si="48"/>
        <v>0</v>
      </c>
      <c r="I102" s="153">
        <f t="shared" si="49"/>
        <v>0</v>
      </c>
      <c r="J102" s="154">
        <f t="shared" si="50"/>
        <v>0</v>
      </c>
      <c r="K102" s="204"/>
    </row>
    <row r="103" spans="1:11">
      <c r="B103" s="351" t="s">
        <v>626</v>
      </c>
      <c r="C103" s="159" t="s">
        <v>533</v>
      </c>
      <c r="D103" s="229">
        <v>1</v>
      </c>
      <c r="E103" s="289" t="s">
        <v>1</v>
      </c>
      <c r="F103" s="352"/>
      <c r="G103" s="353"/>
      <c r="H103" s="152">
        <f t="shared" si="48"/>
        <v>0</v>
      </c>
      <c r="I103" s="153">
        <f t="shared" si="49"/>
        <v>0</v>
      </c>
      <c r="J103" s="154">
        <f t="shared" si="50"/>
        <v>0</v>
      </c>
      <c r="K103" s="204"/>
    </row>
    <row r="104" spans="1:11">
      <c r="B104" s="351" t="s">
        <v>627</v>
      </c>
      <c r="C104" s="159" t="s">
        <v>534</v>
      </c>
      <c r="D104" s="229">
        <v>1</v>
      </c>
      <c r="E104" s="289" t="s">
        <v>1</v>
      </c>
      <c r="F104" s="352"/>
      <c r="G104" s="353"/>
      <c r="H104" s="152">
        <f t="shared" si="48"/>
        <v>0</v>
      </c>
      <c r="I104" s="153">
        <f t="shared" si="49"/>
        <v>0</v>
      </c>
      <c r="J104" s="154">
        <f t="shared" si="50"/>
        <v>0</v>
      </c>
      <c r="K104" s="204"/>
    </row>
    <row r="105" spans="1:11">
      <c r="B105" s="351" t="s">
        <v>628</v>
      </c>
      <c r="C105" s="159" t="s">
        <v>800</v>
      </c>
      <c r="D105" s="229">
        <v>1</v>
      </c>
      <c r="E105" s="334" t="s">
        <v>1</v>
      </c>
      <c r="F105" s="352"/>
      <c r="G105" s="353"/>
      <c r="H105" s="152">
        <f t="shared" si="48"/>
        <v>0</v>
      </c>
      <c r="I105" s="153">
        <f t="shared" si="49"/>
        <v>0</v>
      </c>
      <c r="J105" s="154">
        <f t="shared" si="50"/>
        <v>0</v>
      </c>
      <c r="K105" s="204"/>
    </row>
    <row r="106" spans="1:11" ht="28.8">
      <c r="B106" s="351" t="s">
        <v>629</v>
      </c>
      <c r="C106" s="232" t="s">
        <v>660</v>
      </c>
      <c r="D106" s="229">
        <v>1</v>
      </c>
      <c r="E106" s="289" t="s">
        <v>1</v>
      </c>
      <c r="F106" s="352"/>
      <c r="G106" s="353"/>
      <c r="H106" s="152">
        <f t="shared" si="48"/>
        <v>0</v>
      </c>
      <c r="I106" s="153">
        <f t="shared" si="49"/>
        <v>0</v>
      </c>
      <c r="J106" s="154">
        <f t="shared" si="50"/>
        <v>0</v>
      </c>
      <c r="K106" s="204"/>
    </row>
    <row r="107" spans="1:11" ht="57.6">
      <c r="B107" s="351" t="s">
        <v>630</v>
      </c>
      <c r="C107" s="232" t="s">
        <v>661</v>
      </c>
      <c r="D107" s="229">
        <v>1</v>
      </c>
      <c r="E107" s="289" t="s">
        <v>1</v>
      </c>
      <c r="F107" s="352"/>
      <c r="G107" s="353"/>
      <c r="H107" s="152">
        <f t="shared" si="48"/>
        <v>0</v>
      </c>
      <c r="I107" s="153">
        <f t="shared" si="49"/>
        <v>0</v>
      </c>
      <c r="J107" s="154">
        <f t="shared" si="50"/>
        <v>0</v>
      </c>
      <c r="K107" s="204"/>
    </row>
    <row r="108" spans="1:11">
      <c r="B108" s="351" t="s">
        <v>631</v>
      </c>
      <c r="C108" s="232" t="s">
        <v>580</v>
      </c>
      <c r="D108" s="229">
        <v>2</v>
      </c>
      <c r="E108" s="289" t="s">
        <v>1</v>
      </c>
      <c r="F108" s="352"/>
      <c r="G108" s="353"/>
      <c r="H108" s="152">
        <f t="shared" si="48"/>
        <v>0</v>
      </c>
      <c r="I108" s="153">
        <f t="shared" si="49"/>
        <v>0</v>
      </c>
      <c r="J108" s="154">
        <f t="shared" si="50"/>
        <v>0</v>
      </c>
      <c r="K108" s="204"/>
    </row>
    <row r="109" spans="1:11">
      <c r="B109" s="351" t="s">
        <v>632</v>
      </c>
      <c r="C109" s="232" t="s">
        <v>581</v>
      </c>
      <c r="D109" s="229">
        <v>1</v>
      </c>
      <c r="E109" s="289" t="s">
        <v>1</v>
      </c>
      <c r="F109" s="352"/>
      <c r="G109" s="353"/>
      <c r="H109" s="152">
        <f t="shared" si="48"/>
        <v>0</v>
      </c>
      <c r="I109" s="153">
        <f t="shared" si="49"/>
        <v>0</v>
      </c>
      <c r="J109" s="154">
        <f t="shared" si="50"/>
        <v>0</v>
      </c>
      <c r="K109" s="204"/>
    </row>
    <row r="110" spans="1:11">
      <c r="B110" s="351" t="s">
        <v>633</v>
      </c>
      <c r="C110" s="159" t="s">
        <v>32</v>
      </c>
      <c r="D110" s="156">
        <v>1</v>
      </c>
      <c r="E110" s="157" t="s">
        <v>0</v>
      </c>
      <c r="F110" s="352"/>
      <c r="G110" s="353"/>
      <c r="H110" s="152">
        <f t="shared" si="48"/>
        <v>0</v>
      </c>
      <c r="I110" s="153">
        <f t="shared" si="49"/>
        <v>0</v>
      </c>
      <c r="J110" s="154">
        <f t="shared" si="50"/>
        <v>0</v>
      </c>
      <c r="K110" s="204"/>
    </row>
    <row r="111" spans="1:11">
      <c r="B111" s="351" t="s">
        <v>634</v>
      </c>
      <c r="C111" s="193" t="s">
        <v>582</v>
      </c>
      <c r="D111" s="156">
        <v>8</v>
      </c>
      <c r="E111" s="157" t="s">
        <v>1</v>
      </c>
      <c r="F111" s="352"/>
      <c r="G111" s="353"/>
      <c r="H111" s="152">
        <f t="shared" si="48"/>
        <v>0</v>
      </c>
      <c r="I111" s="153">
        <f t="shared" si="49"/>
        <v>0</v>
      </c>
      <c r="J111" s="154">
        <f t="shared" si="50"/>
        <v>0</v>
      </c>
      <c r="K111" s="204"/>
    </row>
    <row r="112" spans="1:11">
      <c r="B112" s="351" t="s">
        <v>635</v>
      </c>
      <c r="C112" s="193" t="s">
        <v>583</v>
      </c>
      <c r="D112" s="156">
        <v>2</v>
      </c>
      <c r="E112" s="157" t="s">
        <v>1</v>
      </c>
      <c r="F112" s="352"/>
      <c r="G112" s="353"/>
      <c r="H112" s="152">
        <f t="shared" si="48"/>
        <v>0</v>
      </c>
      <c r="I112" s="153">
        <f t="shared" si="49"/>
        <v>0</v>
      </c>
      <c r="J112" s="154">
        <f t="shared" si="50"/>
        <v>0</v>
      </c>
      <c r="K112" s="204"/>
    </row>
    <row r="113" spans="1:11" ht="28.8">
      <c r="B113" s="351" t="s">
        <v>636</v>
      </c>
      <c r="C113" s="193" t="s">
        <v>663</v>
      </c>
      <c r="D113" s="156">
        <v>2</v>
      </c>
      <c r="E113" s="157" t="s">
        <v>1</v>
      </c>
      <c r="F113" s="352"/>
      <c r="G113" s="353"/>
      <c r="H113" s="152">
        <f t="shared" si="48"/>
        <v>0</v>
      </c>
      <c r="I113" s="153">
        <f t="shared" si="49"/>
        <v>0</v>
      </c>
      <c r="J113" s="154">
        <f t="shared" si="50"/>
        <v>0</v>
      </c>
      <c r="K113" s="204"/>
    </row>
    <row r="114" spans="1:11">
      <c r="B114" s="155"/>
      <c r="C114" s="159"/>
      <c r="D114" s="156"/>
      <c r="E114" s="157"/>
      <c r="F114" s="150"/>
      <c r="G114" s="158"/>
      <c r="H114" s="152"/>
      <c r="I114" s="153"/>
      <c r="J114" s="154"/>
      <c r="K114" s="204"/>
    </row>
    <row r="115" spans="1:11">
      <c r="B115" s="287"/>
      <c r="C115" s="202" t="s">
        <v>611</v>
      </c>
      <c r="D115" s="156"/>
      <c r="E115" s="157"/>
      <c r="F115" s="150"/>
      <c r="G115" s="158"/>
      <c r="H115" s="152"/>
      <c r="I115" s="153"/>
      <c r="J115" s="154"/>
      <c r="K115" s="204"/>
    </row>
    <row r="116" spans="1:11" ht="57.6">
      <c r="B116" s="351" t="s">
        <v>637</v>
      </c>
      <c r="C116" s="211" t="s">
        <v>749</v>
      </c>
      <c r="D116" s="203">
        <v>1</v>
      </c>
      <c r="E116" s="291" t="s">
        <v>2</v>
      </c>
      <c r="F116" s="352"/>
      <c r="G116" s="353"/>
      <c r="H116" s="152">
        <f t="shared" ref="H116:H121" si="51">D116*F116</f>
        <v>0</v>
      </c>
      <c r="I116" s="153">
        <f t="shared" ref="I116:I121" si="52">D116*G116</f>
        <v>0</v>
      </c>
      <c r="J116" s="154">
        <f t="shared" ref="J116:J121" si="53">H116+I116</f>
        <v>0</v>
      </c>
      <c r="K116" s="204"/>
    </row>
    <row r="117" spans="1:11">
      <c r="B117" s="351" t="s">
        <v>638</v>
      </c>
      <c r="C117" s="159" t="s">
        <v>546</v>
      </c>
      <c r="D117" s="229">
        <v>1</v>
      </c>
      <c r="E117" s="289" t="s">
        <v>1</v>
      </c>
      <c r="F117" s="352"/>
      <c r="G117" s="353"/>
      <c r="H117" s="152">
        <f t="shared" si="51"/>
        <v>0</v>
      </c>
      <c r="I117" s="153">
        <f t="shared" si="52"/>
        <v>0</v>
      </c>
      <c r="J117" s="154">
        <f t="shared" si="53"/>
        <v>0</v>
      </c>
      <c r="K117" s="204"/>
    </row>
    <row r="118" spans="1:11" ht="28.8">
      <c r="A118" s="133"/>
      <c r="B118" s="351" t="s">
        <v>639</v>
      </c>
      <c r="C118" s="193" t="s">
        <v>727</v>
      </c>
      <c r="D118" s="229">
        <v>1</v>
      </c>
      <c r="E118" s="289" t="s">
        <v>1</v>
      </c>
      <c r="F118" s="352"/>
      <c r="G118" s="353"/>
      <c r="H118" s="152">
        <f t="shared" si="51"/>
        <v>0</v>
      </c>
      <c r="I118" s="153">
        <f t="shared" si="52"/>
        <v>0</v>
      </c>
      <c r="J118" s="154">
        <f t="shared" si="53"/>
        <v>0</v>
      </c>
      <c r="K118" s="204"/>
    </row>
    <row r="119" spans="1:11">
      <c r="A119" s="133"/>
      <c r="B119" s="351" t="s">
        <v>640</v>
      </c>
      <c r="C119" s="318" t="s">
        <v>724</v>
      </c>
      <c r="D119" s="319">
        <v>24</v>
      </c>
      <c r="E119" s="320" t="s">
        <v>1</v>
      </c>
      <c r="F119" s="354"/>
      <c r="G119" s="356"/>
      <c r="H119" s="312">
        <f t="shared" si="51"/>
        <v>0</v>
      </c>
      <c r="I119" s="321">
        <f t="shared" si="52"/>
        <v>0</v>
      </c>
      <c r="J119" s="322">
        <f t="shared" si="53"/>
        <v>0</v>
      </c>
      <c r="K119" s="204"/>
    </row>
    <row r="120" spans="1:11">
      <c r="A120" s="133"/>
      <c r="B120" s="351" t="s">
        <v>728</v>
      </c>
      <c r="C120" s="318" t="s">
        <v>725</v>
      </c>
      <c r="D120" s="319">
        <v>24</v>
      </c>
      <c r="E120" s="320" t="s">
        <v>1</v>
      </c>
      <c r="F120" s="354"/>
      <c r="G120" s="356"/>
      <c r="H120" s="312">
        <f t="shared" si="51"/>
        <v>0</v>
      </c>
      <c r="I120" s="321">
        <f t="shared" si="52"/>
        <v>0</v>
      </c>
      <c r="J120" s="322">
        <f t="shared" si="53"/>
        <v>0</v>
      </c>
      <c r="K120" s="204"/>
    </row>
    <row r="121" spans="1:11">
      <c r="A121" s="133"/>
      <c r="B121" s="351" t="s">
        <v>729</v>
      </c>
      <c r="C121" s="318" t="s">
        <v>726</v>
      </c>
      <c r="D121" s="319">
        <v>1</v>
      </c>
      <c r="E121" s="320" t="s">
        <v>1</v>
      </c>
      <c r="F121" s="357"/>
      <c r="G121" s="355"/>
      <c r="H121" s="312">
        <f t="shared" si="51"/>
        <v>0</v>
      </c>
      <c r="I121" s="321">
        <f t="shared" si="52"/>
        <v>0</v>
      </c>
      <c r="J121" s="322">
        <f t="shared" si="53"/>
        <v>0</v>
      </c>
      <c r="K121" s="204"/>
    </row>
    <row r="122" spans="1:11">
      <c r="B122" s="351" t="s">
        <v>730</v>
      </c>
      <c r="C122" s="231" t="s">
        <v>545</v>
      </c>
      <c r="D122" s="229">
        <v>1</v>
      </c>
      <c r="E122" s="289" t="s">
        <v>1</v>
      </c>
      <c r="F122" s="352"/>
      <c r="G122" s="353"/>
      <c r="H122" s="152">
        <f t="shared" ref="H122:H135" si="54">D122*F122</f>
        <v>0</v>
      </c>
      <c r="I122" s="153">
        <f t="shared" ref="I122:I135" si="55">D122*G122</f>
        <v>0</v>
      </c>
      <c r="J122" s="154">
        <f t="shared" ref="J122:J135" si="56">H122+I122</f>
        <v>0</v>
      </c>
      <c r="K122" s="204"/>
    </row>
    <row r="123" spans="1:11" s="132" customFormat="1" ht="28.8">
      <c r="A123" s="133"/>
      <c r="B123" s="351" t="s">
        <v>731</v>
      </c>
      <c r="C123" s="193" t="s">
        <v>658</v>
      </c>
      <c r="D123" s="229">
        <v>1</v>
      </c>
      <c r="E123" s="289" t="s">
        <v>1</v>
      </c>
      <c r="F123" s="352"/>
      <c r="G123" s="353"/>
      <c r="H123" s="152">
        <f t="shared" si="54"/>
        <v>0</v>
      </c>
      <c r="I123" s="153">
        <f t="shared" si="55"/>
        <v>0</v>
      </c>
      <c r="J123" s="154">
        <f t="shared" si="56"/>
        <v>0</v>
      </c>
      <c r="K123" s="204"/>
    </row>
    <row r="124" spans="1:11">
      <c r="B124" s="351" t="s">
        <v>732</v>
      </c>
      <c r="C124" s="159" t="s">
        <v>532</v>
      </c>
      <c r="D124" s="229">
        <v>2</v>
      </c>
      <c r="E124" s="289" t="s">
        <v>1</v>
      </c>
      <c r="F124" s="352"/>
      <c r="G124" s="353"/>
      <c r="H124" s="152">
        <f t="shared" si="54"/>
        <v>0</v>
      </c>
      <c r="I124" s="153">
        <f t="shared" si="55"/>
        <v>0</v>
      </c>
      <c r="J124" s="154">
        <f t="shared" si="56"/>
        <v>0</v>
      </c>
      <c r="K124" s="204"/>
    </row>
    <row r="125" spans="1:11">
      <c r="B125" s="351" t="s">
        <v>733</v>
      </c>
      <c r="C125" s="159" t="s">
        <v>533</v>
      </c>
      <c r="D125" s="229">
        <v>1</v>
      </c>
      <c r="E125" s="289" t="s">
        <v>1</v>
      </c>
      <c r="F125" s="352"/>
      <c r="G125" s="353"/>
      <c r="H125" s="152">
        <f t="shared" si="54"/>
        <v>0</v>
      </c>
      <c r="I125" s="153">
        <f t="shared" si="55"/>
        <v>0</v>
      </c>
      <c r="J125" s="154">
        <f t="shared" si="56"/>
        <v>0</v>
      </c>
      <c r="K125" s="204"/>
    </row>
    <row r="126" spans="1:11">
      <c r="B126" s="351" t="s">
        <v>734</v>
      </c>
      <c r="C126" s="159" t="s">
        <v>534</v>
      </c>
      <c r="D126" s="229">
        <v>1</v>
      </c>
      <c r="E126" s="289" t="s">
        <v>1</v>
      </c>
      <c r="F126" s="352"/>
      <c r="G126" s="353"/>
      <c r="H126" s="152">
        <f t="shared" si="54"/>
        <v>0</v>
      </c>
      <c r="I126" s="153">
        <f t="shared" si="55"/>
        <v>0</v>
      </c>
      <c r="J126" s="154">
        <f t="shared" si="56"/>
        <v>0</v>
      </c>
      <c r="K126" s="204"/>
    </row>
    <row r="127" spans="1:11">
      <c r="B127" s="351" t="s">
        <v>735</v>
      </c>
      <c r="C127" s="159" t="s">
        <v>800</v>
      </c>
      <c r="D127" s="229">
        <v>1</v>
      </c>
      <c r="E127" s="334" t="s">
        <v>1</v>
      </c>
      <c r="F127" s="352"/>
      <c r="G127" s="353"/>
      <c r="H127" s="152">
        <f t="shared" si="54"/>
        <v>0</v>
      </c>
      <c r="I127" s="153">
        <f t="shared" si="55"/>
        <v>0</v>
      </c>
      <c r="J127" s="154">
        <f t="shared" si="56"/>
        <v>0</v>
      </c>
      <c r="K127" s="204"/>
    </row>
    <row r="128" spans="1:11" ht="28.8">
      <c r="B128" s="351" t="s">
        <v>737</v>
      </c>
      <c r="C128" s="232" t="s">
        <v>660</v>
      </c>
      <c r="D128" s="229">
        <v>1</v>
      </c>
      <c r="E128" s="289" t="s">
        <v>1</v>
      </c>
      <c r="F128" s="352"/>
      <c r="G128" s="353"/>
      <c r="H128" s="152">
        <f t="shared" si="54"/>
        <v>0</v>
      </c>
      <c r="I128" s="153">
        <f t="shared" si="55"/>
        <v>0</v>
      </c>
      <c r="J128" s="154">
        <f t="shared" si="56"/>
        <v>0</v>
      </c>
      <c r="K128" s="204"/>
    </row>
    <row r="129" spans="1:11" ht="57.6">
      <c r="B129" s="351" t="s">
        <v>736</v>
      </c>
      <c r="C129" s="232" t="s">
        <v>661</v>
      </c>
      <c r="D129" s="229">
        <v>1</v>
      </c>
      <c r="E129" s="289" t="s">
        <v>1</v>
      </c>
      <c r="F129" s="352"/>
      <c r="G129" s="353"/>
      <c r="H129" s="152">
        <f t="shared" si="54"/>
        <v>0</v>
      </c>
      <c r="I129" s="153">
        <f t="shared" si="55"/>
        <v>0</v>
      </c>
      <c r="J129" s="154">
        <f t="shared" si="56"/>
        <v>0</v>
      </c>
      <c r="K129" s="204"/>
    </row>
    <row r="130" spans="1:11">
      <c r="B130" s="351" t="s">
        <v>738</v>
      </c>
      <c r="C130" s="232" t="s">
        <v>580</v>
      </c>
      <c r="D130" s="229">
        <v>2</v>
      </c>
      <c r="E130" s="289" t="s">
        <v>1</v>
      </c>
      <c r="F130" s="352"/>
      <c r="G130" s="353"/>
      <c r="H130" s="152">
        <f t="shared" si="54"/>
        <v>0</v>
      </c>
      <c r="I130" s="153">
        <f t="shared" si="55"/>
        <v>0</v>
      </c>
      <c r="J130" s="154">
        <f t="shared" si="56"/>
        <v>0</v>
      </c>
      <c r="K130" s="204"/>
    </row>
    <row r="131" spans="1:11">
      <c r="B131" s="351" t="s">
        <v>792</v>
      </c>
      <c r="C131" s="232" t="s">
        <v>581</v>
      </c>
      <c r="D131" s="229">
        <v>1</v>
      </c>
      <c r="E131" s="289" t="s">
        <v>1</v>
      </c>
      <c r="F131" s="352"/>
      <c r="G131" s="353"/>
      <c r="H131" s="152">
        <f t="shared" si="54"/>
        <v>0</v>
      </c>
      <c r="I131" s="153">
        <f t="shared" si="55"/>
        <v>0</v>
      </c>
      <c r="J131" s="154">
        <f t="shared" si="56"/>
        <v>0</v>
      </c>
      <c r="K131" s="204"/>
    </row>
    <row r="132" spans="1:11">
      <c r="B132" s="351" t="s">
        <v>793</v>
      </c>
      <c r="C132" s="159" t="s">
        <v>32</v>
      </c>
      <c r="D132" s="156">
        <v>1</v>
      </c>
      <c r="E132" s="157" t="s">
        <v>0</v>
      </c>
      <c r="F132" s="352"/>
      <c r="G132" s="353"/>
      <c r="H132" s="152">
        <f t="shared" si="54"/>
        <v>0</v>
      </c>
      <c r="I132" s="153">
        <f t="shared" si="55"/>
        <v>0</v>
      </c>
      <c r="J132" s="154">
        <f t="shared" si="56"/>
        <v>0</v>
      </c>
      <c r="K132" s="204"/>
    </row>
    <row r="133" spans="1:11">
      <c r="B133" s="351" t="s">
        <v>794</v>
      </c>
      <c r="C133" s="193" t="s">
        <v>582</v>
      </c>
      <c r="D133" s="156">
        <v>8</v>
      </c>
      <c r="E133" s="157" t="s">
        <v>1</v>
      </c>
      <c r="F133" s="352"/>
      <c r="G133" s="353"/>
      <c r="H133" s="152">
        <f t="shared" si="54"/>
        <v>0</v>
      </c>
      <c r="I133" s="153">
        <f t="shared" si="55"/>
        <v>0</v>
      </c>
      <c r="J133" s="154">
        <f t="shared" si="56"/>
        <v>0</v>
      </c>
      <c r="K133" s="204"/>
    </row>
    <row r="134" spans="1:11">
      <c r="B134" s="351" t="s">
        <v>797</v>
      </c>
      <c r="C134" s="193" t="s">
        <v>583</v>
      </c>
      <c r="D134" s="156">
        <v>2</v>
      </c>
      <c r="E134" s="157" t="s">
        <v>1</v>
      </c>
      <c r="F134" s="352"/>
      <c r="G134" s="353"/>
      <c r="H134" s="152">
        <f t="shared" si="54"/>
        <v>0</v>
      </c>
      <c r="I134" s="153">
        <f t="shared" si="55"/>
        <v>0</v>
      </c>
      <c r="J134" s="154">
        <f t="shared" si="56"/>
        <v>0</v>
      </c>
      <c r="K134" s="204"/>
    </row>
    <row r="135" spans="1:11" ht="28.8">
      <c r="B135" s="351" t="s">
        <v>798</v>
      </c>
      <c r="C135" s="193" t="s">
        <v>663</v>
      </c>
      <c r="D135" s="156">
        <v>2</v>
      </c>
      <c r="E135" s="157" t="s">
        <v>1</v>
      </c>
      <c r="F135" s="352"/>
      <c r="G135" s="353"/>
      <c r="H135" s="152">
        <f t="shared" si="54"/>
        <v>0</v>
      </c>
      <c r="I135" s="153">
        <f t="shared" si="55"/>
        <v>0</v>
      </c>
      <c r="J135" s="154">
        <f t="shared" si="56"/>
        <v>0</v>
      </c>
      <c r="K135" s="204"/>
    </row>
    <row r="136" spans="1:11">
      <c r="B136" s="155"/>
      <c r="C136" s="159"/>
      <c r="D136" s="156"/>
      <c r="E136" s="157"/>
      <c r="F136" s="150"/>
      <c r="G136" s="158"/>
      <c r="H136" s="152"/>
      <c r="I136" s="153"/>
      <c r="J136" s="154"/>
      <c r="K136" s="204"/>
    </row>
    <row r="137" spans="1:11">
      <c r="B137" s="351" t="s">
        <v>803</v>
      </c>
      <c r="C137" s="159" t="s">
        <v>780</v>
      </c>
      <c r="D137" s="159">
        <v>1</v>
      </c>
      <c r="E137" s="162" t="s">
        <v>2</v>
      </c>
      <c r="F137" s="150"/>
      <c r="G137" s="151"/>
      <c r="H137" s="197">
        <f>SUM(H43:H135)*0.005</f>
        <v>0</v>
      </c>
      <c r="I137" s="200">
        <f>SUM(I43:I135)*0.005</f>
        <v>0</v>
      </c>
      <c r="J137" s="184">
        <f t="shared" ref="J137" si="57">H137+I137</f>
        <v>0</v>
      </c>
      <c r="K137" s="204"/>
    </row>
    <row r="138" spans="1:11">
      <c r="B138" s="54"/>
      <c r="C138" s="18"/>
      <c r="D138" s="18"/>
      <c r="E138" s="22"/>
      <c r="F138" s="137"/>
      <c r="G138" s="138"/>
      <c r="H138" s="181">
        <f>SUM(H43:H137)</f>
        <v>0</v>
      </c>
      <c r="I138" s="182">
        <f>SUM(I43:I137)</f>
        <v>0</v>
      </c>
      <c r="J138" s="183">
        <f>I138+H138</f>
        <v>0</v>
      </c>
      <c r="K138" s="204"/>
    </row>
    <row r="139" spans="1:11">
      <c r="B139" s="54"/>
      <c r="C139" s="18"/>
      <c r="D139" s="18"/>
      <c r="E139" s="22"/>
      <c r="F139" s="137"/>
      <c r="G139" s="138"/>
      <c r="H139" s="23"/>
      <c r="I139" s="24"/>
      <c r="J139" s="25"/>
      <c r="K139" s="204"/>
    </row>
    <row r="140" spans="1:11">
      <c r="B140" s="190" t="s">
        <v>336</v>
      </c>
      <c r="C140" s="58" t="s">
        <v>230</v>
      </c>
      <c r="D140" s="59"/>
      <c r="E140" s="60"/>
      <c r="F140" s="61"/>
      <c r="G140" s="62"/>
      <c r="H140" s="63"/>
      <c r="I140" s="64"/>
      <c r="J140" s="65"/>
      <c r="K140" s="204"/>
    </row>
    <row r="141" spans="1:11">
      <c r="A141" s="146"/>
      <c r="B141" s="269" t="s">
        <v>337</v>
      </c>
      <c r="C141" s="143" t="s">
        <v>584</v>
      </c>
      <c r="D141" s="139">
        <v>600</v>
      </c>
      <c r="E141" s="141" t="s">
        <v>0</v>
      </c>
      <c r="F141" s="352"/>
      <c r="G141" s="353"/>
      <c r="H141" s="152">
        <f t="shared" ref="H141:H146" si="58">D141*F141</f>
        <v>0</v>
      </c>
      <c r="I141" s="153">
        <f t="shared" ref="I141:I146" si="59">D141*G141</f>
        <v>0</v>
      </c>
      <c r="J141" s="154">
        <f t="shared" ref="J141:J147" si="60">H141+I141</f>
        <v>0</v>
      </c>
      <c r="K141" s="204"/>
    </row>
    <row r="142" spans="1:11">
      <c r="A142" s="146"/>
      <c r="B142" s="269" t="s">
        <v>338</v>
      </c>
      <c r="C142" s="143" t="s">
        <v>774</v>
      </c>
      <c r="D142" s="139">
        <v>8000</v>
      </c>
      <c r="E142" s="141" t="s">
        <v>0</v>
      </c>
      <c r="F142" s="352"/>
      <c r="G142" s="353"/>
      <c r="H142" s="152">
        <f t="shared" si="58"/>
        <v>0</v>
      </c>
      <c r="I142" s="153">
        <f t="shared" si="59"/>
        <v>0</v>
      </c>
      <c r="J142" s="154">
        <f t="shared" si="60"/>
        <v>0</v>
      </c>
      <c r="K142" s="204"/>
    </row>
    <row r="143" spans="1:11">
      <c r="A143" s="146"/>
      <c r="B143" s="269" t="s">
        <v>339</v>
      </c>
      <c r="C143" s="143" t="s">
        <v>561</v>
      </c>
      <c r="D143" s="139">
        <v>200</v>
      </c>
      <c r="E143" s="141" t="s">
        <v>0</v>
      </c>
      <c r="F143" s="352"/>
      <c r="G143" s="353"/>
      <c r="H143" s="152">
        <f t="shared" si="58"/>
        <v>0</v>
      </c>
      <c r="I143" s="153">
        <f t="shared" si="59"/>
        <v>0</v>
      </c>
      <c r="J143" s="154">
        <f t="shared" si="60"/>
        <v>0</v>
      </c>
      <c r="K143" s="204"/>
    </row>
    <row r="144" spans="1:11">
      <c r="B144" s="269" t="s">
        <v>340</v>
      </c>
      <c r="C144" s="143" t="s">
        <v>43</v>
      </c>
      <c r="D144" s="139">
        <v>50</v>
      </c>
      <c r="E144" s="141" t="s">
        <v>0</v>
      </c>
      <c r="F144" s="352"/>
      <c r="G144" s="353"/>
      <c r="H144" s="152">
        <f t="shared" si="58"/>
        <v>0</v>
      </c>
      <c r="I144" s="153">
        <f t="shared" si="59"/>
        <v>0</v>
      </c>
      <c r="J144" s="154">
        <f t="shared" si="60"/>
        <v>0</v>
      </c>
      <c r="K144" s="204"/>
    </row>
    <row r="145" spans="1:11">
      <c r="B145" s="269" t="s">
        <v>341</v>
      </c>
      <c r="C145" s="143" t="s">
        <v>33</v>
      </c>
      <c r="D145" s="139">
        <v>150</v>
      </c>
      <c r="E145" s="141" t="s">
        <v>0</v>
      </c>
      <c r="F145" s="352"/>
      <c r="G145" s="353"/>
      <c r="H145" s="152">
        <f t="shared" si="58"/>
        <v>0</v>
      </c>
      <c r="I145" s="153">
        <f t="shared" si="59"/>
        <v>0</v>
      </c>
      <c r="J145" s="154">
        <f t="shared" si="60"/>
        <v>0</v>
      </c>
      <c r="K145" s="204"/>
    </row>
    <row r="146" spans="1:11">
      <c r="B146" s="269" t="s">
        <v>342</v>
      </c>
      <c r="C146" s="143" t="s">
        <v>18</v>
      </c>
      <c r="D146" s="180">
        <f>SUM(D141:D143)</f>
        <v>8800</v>
      </c>
      <c r="E146" s="196" t="s">
        <v>0</v>
      </c>
      <c r="F146" s="352"/>
      <c r="G146" s="353"/>
      <c r="H146" s="152">
        <f t="shared" si="58"/>
        <v>0</v>
      </c>
      <c r="I146" s="153">
        <f t="shared" si="59"/>
        <v>0</v>
      </c>
      <c r="J146" s="154">
        <f t="shared" si="60"/>
        <v>0</v>
      </c>
      <c r="K146" s="204"/>
    </row>
    <row r="147" spans="1:11">
      <c r="B147" s="269" t="s">
        <v>343</v>
      </c>
      <c r="C147" s="143" t="s">
        <v>34</v>
      </c>
      <c r="D147" s="139">
        <v>1</v>
      </c>
      <c r="E147" s="141" t="s">
        <v>2</v>
      </c>
      <c r="F147" s="145"/>
      <c r="G147" s="201"/>
      <c r="H147" s="197">
        <f>SUM(H141:H145)*0.05</f>
        <v>0</v>
      </c>
      <c r="I147" s="153"/>
      <c r="J147" s="154">
        <f t="shared" si="60"/>
        <v>0</v>
      </c>
      <c r="K147" s="204"/>
    </row>
    <row r="148" spans="1:11">
      <c r="B148" s="54"/>
      <c r="C148" s="139"/>
      <c r="D148" s="139"/>
      <c r="E148" s="22"/>
      <c r="F148" s="137"/>
      <c r="G148" s="138"/>
      <c r="H148" s="181">
        <f>SUM(H141:H147)</f>
        <v>0</v>
      </c>
      <c r="I148" s="182">
        <f>SUM(I141:I147)</f>
        <v>0</v>
      </c>
      <c r="J148" s="183">
        <f>H148+I148</f>
        <v>0</v>
      </c>
      <c r="K148" s="204"/>
    </row>
    <row r="149" spans="1:11">
      <c r="B149" s="54"/>
      <c r="C149" s="18"/>
      <c r="D149" s="18"/>
      <c r="E149" s="22"/>
      <c r="F149" s="137"/>
      <c r="G149" s="138"/>
      <c r="H149" s="23"/>
      <c r="I149" s="56"/>
      <c r="J149" s="57"/>
      <c r="K149" s="204"/>
    </row>
    <row r="150" spans="1:11">
      <c r="B150" s="189" t="s">
        <v>323</v>
      </c>
      <c r="C150" s="66" t="s">
        <v>231</v>
      </c>
      <c r="D150" s="67"/>
      <c r="E150" s="68"/>
      <c r="F150" s="69"/>
      <c r="G150" s="70"/>
      <c r="H150" s="71"/>
      <c r="I150" s="72"/>
      <c r="J150" s="73"/>
      <c r="K150" s="204"/>
    </row>
    <row r="151" spans="1:11" ht="57.6">
      <c r="A151" s="146"/>
      <c r="B151" s="269" t="s">
        <v>324</v>
      </c>
      <c r="C151" s="194" t="s">
        <v>562</v>
      </c>
      <c r="D151" s="139">
        <v>20</v>
      </c>
      <c r="E151" s="141" t="s">
        <v>0</v>
      </c>
      <c r="F151" s="352"/>
      <c r="G151" s="353"/>
      <c r="H151" s="140">
        <f t="shared" ref="H151:H158" si="61">D151*F151</f>
        <v>0</v>
      </c>
      <c r="I151" s="147">
        <f t="shared" ref="I151:I161" si="62">D151*G151</f>
        <v>0</v>
      </c>
      <c r="J151" s="148">
        <f t="shared" ref="J151:J162" si="63">H151+I151</f>
        <v>0</v>
      </c>
      <c r="K151" s="204"/>
    </row>
    <row r="152" spans="1:11" ht="28.8">
      <c r="A152" s="122"/>
      <c r="B152" s="269" t="s">
        <v>325</v>
      </c>
      <c r="C152" s="194" t="s">
        <v>563</v>
      </c>
      <c r="D152" s="139">
        <v>20</v>
      </c>
      <c r="E152" s="141" t="s">
        <v>0</v>
      </c>
      <c r="F152" s="352"/>
      <c r="G152" s="353"/>
      <c r="H152" s="140">
        <f t="shared" si="61"/>
        <v>0</v>
      </c>
      <c r="I152" s="147">
        <f t="shared" si="62"/>
        <v>0</v>
      </c>
      <c r="J152" s="148">
        <f t="shared" si="63"/>
        <v>0</v>
      </c>
      <c r="K152" s="204"/>
    </row>
    <row r="153" spans="1:11" ht="28.8">
      <c r="A153" s="122"/>
      <c r="B153" s="269" t="s">
        <v>326</v>
      </c>
      <c r="C153" s="194" t="s">
        <v>564</v>
      </c>
      <c r="D153" s="139">
        <v>80</v>
      </c>
      <c r="E153" s="141" t="s">
        <v>0</v>
      </c>
      <c r="F153" s="352"/>
      <c r="G153" s="353"/>
      <c r="H153" s="140">
        <f t="shared" si="61"/>
        <v>0</v>
      </c>
      <c r="I153" s="147">
        <f t="shared" si="62"/>
        <v>0</v>
      </c>
      <c r="J153" s="148">
        <f t="shared" si="63"/>
        <v>0</v>
      </c>
      <c r="K153" s="204"/>
    </row>
    <row r="154" spans="1:11">
      <c r="A154" s="122"/>
      <c r="B154" s="269" t="s">
        <v>327</v>
      </c>
      <c r="C154" s="194" t="s">
        <v>565</v>
      </c>
      <c r="D154" s="139">
        <v>300</v>
      </c>
      <c r="E154" s="141" t="s">
        <v>0</v>
      </c>
      <c r="F154" s="352"/>
      <c r="G154" s="353"/>
      <c r="H154" s="140">
        <f t="shared" si="61"/>
        <v>0</v>
      </c>
      <c r="I154" s="147">
        <f t="shared" si="62"/>
        <v>0</v>
      </c>
      <c r="J154" s="148">
        <f t="shared" si="63"/>
        <v>0</v>
      </c>
      <c r="K154" s="204"/>
    </row>
    <row r="155" spans="1:11">
      <c r="A155" s="122"/>
      <c r="B155" s="269" t="s">
        <v>328</v>
      </c>
      <c r="C155" s="194" t="s">
        <v>566</v>
      </c>
      <c r="D155" s="139">
        <v>150</v>
      </c>
      <c r="E155" s="141" t="s">
        <v>1</v>
      </c>
      <c r="F155" s="352"/>
      <c r="G155" s="353"/>
      <c r="H155" s="140">
        <f t="shared" si="61"/>
        <v>0</v>
      </c>
      <c r="I155" s="147">
        <f t="shared" si="62"/>
        <v>0</v>
      </c>
      <c r="J155" s="148">
        <f t="shared" si="63"/>
        <v>0</v>
      </c>
      <c r="K155" s="204"/>
    </row>
    <row r="156" spans="1:11">
      <c r="A156" s="122"/>
      <c r="B156" s="269" t="s">
        <v>329</v>
      </c>
      <c r="C156" s="194" t="s">
        <v>612</v>
      </c>
      <c r="D156" s="139">
        <v>1000</v>
      </c>
      <c r="E156" s="141" t="s">
        <v>0</v>
      </c>
      <c r="F156" s="352"/>
      <c r="G156" s="353"/>
      <c r="H156" s="140">
        <f t="shared" si="61"/>
        <v>0</v>
      </c>
      <c r="I156" s="147">
        <f t="shared" si="62"/>
        <v>0</v>
      </c>
      <c r="J156" s="148">
        <f t="shared" si="63"/>
        <v>0</v>
      </c>
      <c r="K156" s="204"/>
    </row>
    <row r="157" spans="1:11">
      <c r="A157" s="122"/>
      <c r="B157" s="269" t="s">
        <v>330</v>
      </c>
      <c r="C157" s="143" t="s">
        <v>524</v>
      </c>
      <c r="D157" s="139">
        <v>1</v>
      </c>
      <c r="E157" s="141" t="s">
        <v>2</v>
      </c>
      <c r="F157" s="358"/>
      <c r="G157" s="353"/>
      <c r="H157" s="140">
        <f t="shared" si="61"/>
        <v>0</v>
      </c>
      <c r="I157" s="147">
        <f t="shared" si="62"/>
        <v>0</v>
      </c>
      <c r="J157" s="148">
        <f t="shared" si="63"/>
        <v>0</v>
      </c>
      <c r="K157" s="204"/>
    </row>
    <row r="158" spans="1:11">
      <c r="B158" s="269" t="s">
        <v>331</v>
      </c>
      <c r="C158" s="143" t="s">
        <v>35</v>
      </c>
      <c r="D158" s="139">
        <v>1</v>
      </c>
      <c r="E158" s="141" t="s">
        <v>2</v>
      </c>
      <c r="F158" s="358"/>
      <c r="G158" s="353"/>
      <c r="H158" s="140">
        <f t="shared" si="61"/>
        <v>0</v>
      </c>
      <c r="I158" s="147">
        <f t="shared" si="62"/>
        <v>0</v>
      </c>
      <c r="J158" s="148">
        <f t="shared" si="63"/>
        <v>0</v>
      </c>
      <c r="K158" s="204"/>
    </row>
    <row r="159" spans="1:11">
      <c r="B159" s="269" t="s">
        <v>332</v>
      </c>
      <c r="C159" s="143" t="s">
        <v>36</v>
      </c>
      <c r="D159" s="134">
        <v>1</v>
      </c>
      <c r="E159" s="135" t="s">
        <v>2</v>
      </c>
      <c r="F159" s="142"/>
      <c r="G159" s="21"/>
      <c r="H159" s="179">
        <f>SUM(H151:H156)*0.015</f>
        <v>0</v>
      </c>
      <c r="I159" s="147"/>
      <c r="J159" s="148">
        <f t="shared" si="63"/>
        <v>0</v>
      </c>
      <c r="K159" s="204"/>
    </row>
    <row r="160" spans="1:11">
      <c r="B160" s="269" t="s">
        <v>333</v>
      </c>
      <c r="C160" s="143" t="s">
        <v>19</v>
      </c>
      <c r="D160" s="139">
        <v>1</v>
      </c>
      <c r="E160" s="141" t="s">
        <v>2</v>
      </c>
      <c r="F160" s="358"/>
      <c r="G160" s="353"/>
      <c r="H160" s="140">
        <f t="shared" ref="H160:H161" si="64">D160*F160</f>
        <v>0</v>
      </c>
      <c r="I160" s="147">
        <f t="shared" si="62"/>
        <v>0</v>
      </c>
      <c r="J160" s="148">
        <f t="shared" si="63"/>
        <v>0</v>
      </c>
      <c r="K160" s="204"/>
    </row>
    <row r="161" spans="2:11">
      <c r="B161" s="269" t="s">
        <v>334</v>
      </c>
      <c r="C161" s="143" t="s">
        <v>25</v>
      </c>
      <c r="D161" s="180">
        <f>D151</f>
        <v>20</v>
      </c>
      <c r="E161" s="196" t="s">
        <v>0</v>
      </c>
      <c r="F161" s="358"/>
      <c r="G161" s="353"/>
      <c r="H161" s="140">
        <f t="shared" si="64"/>
        <v>0</v>
      </c>
      <c r="I161" s="147">
        <f t="shared" si="62"/>
        <v>0</v>
      </c>
      <c r="J161" s="148">
        <f t="shared" si="63"/>
        <v>0</v>
      </c>
      <c r="K161" s="204"/>
    </row>
    <row r="162" spans="2:11">
      <c r="B162" s="269" t="s">
        <v>335</v>
      </c>
      <c r="C162" s="143" t="s">
        <v>37</v>
      </c>
      <c r="D162" s="139">
        <v>1</v>
      </c>
      <c r="E162" s="141" t="s">
        <v>2</v>
      </c>
      <c r="F162" s="145"/>
      <c r="G162" s="21"/>
      <c r="H162" s="179">
        <f>SUM(H151:H161)*0.03</f>
        <v>0</v>
      </c>
      <c r="I162" s="195">
        <f>SUM(I151:I161)*0.03</f>
        <v>0</v>
      </c>
      <c r="J162" s="148">
        <f t="shared" si="63"/>
        <v>0</v>
      </c>
      <c r="K162" s="204"/>
    </row>
    <row r="163" spans="2:11">
      <c r="B163" s="54"/>
      <c r="C163" s="18"/>
      <c r="D163" s="18"/>
      <c r="E163" s="22"/>
      <c r="F163" s="137"/>
      <c r="G163" s="138"/>
      <c r="H163" s="181">
        <f>SUM(H151:H162)</f>
        <v>0</v>
      </c>
      <c r="I163" s="182">
        <f>SUM(I151:I162)</f>
        <v>0</v>
      </c>
      <c r="J163" s="183">
        <f>H163+I163</f>
        <v>0</v>
      </c>
      <c r="K163" s="204"/>
    </row>
    <row r="164" spans="2:11">
      <c r="B164" s="54"/>
      <c r="C164" s="18"/>
      <c r="D164" s="18"/>
      <c r="E164" s="22"/>
      <c r="F164" s="137"/>
      <c r="G164" s="138"/>
      <c r="H164" s="40"/>
      <c r="I164" s="41"/>
      <c r="J164" s="42"/>
      <c r="K164" s="204"/>
    </row>
    <row r="165" spans="2:11">
      <c r="B165" s="163" t="s">
        <v>317</v>
      </c>
      <c r="C165" s="166" t="s">
        <v>232</v>
      </c>
      <c r="D165" s="167"/>
      <c r="E165" s="164"/>
      <c r="F165" s="168"/>
      <c r="G165" s="165"/>
      <c r="H165" s="169"/>
      <c r="I165" s="170"/>
      <c r="J165" s="171"/>
      <c r="K165" s="204"/>
    </row>
    <row r="166" spans="2:11">
      <c r="B166" s="271" t="s">
        <v>318</v>
      </c>
      <c r="C166" s="194" t="s">
        <v>529</v>
      </c>
      <c r="D166" s="180">
        <f>D146</f>
        <v>8800</v>
      </c>
      <c r="E166" s="196" t="s">
        <v>0</v>
      </c>
      <c r="F166" s="358"/>
      <c r="G166" s="359"/>
      <c r="H166" s="140">
        <f t="shared" ref="H166:H170" si="65">D166*F166</f>
        <v>0</v>
      </c>
      <c r="I166" s="147">
        <f t="shared" ref="I166:I170" si="66">D166*G166</f>
        <v>0</v>
      </c>
      <c r="J166" s="148">
        <f t="shared" ref="J166:J170" si="67">H166+I166</f>
        <v>0</v>
      </c>
      <c r="K166" s="204"/>
    </row>
    <row r="167" spans="2:11" ht="28.8">
      <c r="B167" s="271" t="s">
        <v>319</v>
      </c>
      <c r="C167" s="194" t="s">
        <v>558</v>
      </c>
      <c r="D167" s="139">
        <v>1</v>
      </c>
      <c r="E167" s="22" t="s">
        <v>2</v>
      </c>
      <c r="F167" s="358"/>
      <c r="G167" s="353"/>
      <c r="H167" s="140">
        <f t="shared" si="65"/>
        <v>0</v>
      </c>
      <c r="I167" s="147">
        <f t="shared" si="66"/>
        <v>0</v>
      </c>
      <c r="J167" s="148">
        <f t="shared" si="67"/>
        <v>0</v>
      </c>
      <c r="K167" s="204"/>
    </row>
    <row r="168" spans="2:11">
      <c r="B168" s="271" t="s">
        <v>320</v>
      </c>
      <c r="C168" s="194" t="s">
        <v>45</v>
      </c>
      <c r="D168" s="18">
        <v>1</v>
      </c>
      <c r="E168" s="22" t="s">
        <v>2</v>
      </c>
      <c r="F168" s="358"/>
      <c r="G168" s="353"/>
      <c r="H168" s="140">
        <f t="shared" si="65"/>
        <v>0</v>
      </c>
      <c r="I168" s="147">
        <f t="shared" si="66"/>
        <v>0</v>
      </c>
      <c r="J168" s="148">
        <f t="shared" si="67"/>
        <v>0</v>
      </c>
      <c r="K168" s="204"/>
    </row>
    <row r="169" spans="2:11">
      <c r="B169" s="271" t="s">
        <v>321</v>
      </c>
      <c r="C169" s="18" t="s">
        <v>46</v>
      </c>
      <c r="D169" s="18">
        <v>1</v>
      </c>
      <c r="E169" s="22" t="s">
        <v>2</v>
      </c>
      <c r="F169" s="358"/>
      <c r="G169" s="353"/>
      <c r="H169" s="140">
        <f t="shared" si="65"/>
        <v>0</v>
      </c>
      <c r="I169" s="147">
        <f t="shared" si="66"/>
        <v>0</v>
      </c>
      <c r="J169" s="148">
        <f t="shared" si="67"/>
        <v>0</v>
      </c>
      <c r="K169" s="204"/>
    </row>
    <row r="170" spans="2:11">
      <c r="B170" s="271" t="s">
        <v>322</v>
      </c>
      <c r="C170" s="18" t="s">
        <v>47</v>
      </c>
      <c r="D170" s="18">
        <v>1</v>
      </c>
      <c r="E170" s="22" t="s">
        <v>2</v>
      </c>
      <c r="F170" s="358"/>
      <c r="G170" s="353"/>
      <c r="H170" s="140">
        <f t="shared" si="65"/>
        <v>0</v>
      </c>
      <c r="I170" s="147">
        <f t="shared" si="66"/>
        <v>0</v>
      </c>
      <c r="J170" s="148">
        <f t="shared" si="67"/>
        <v>0</v>
      </c>
      <c r="K170" s="204"/>
    </row>
    <row r="171" spans="2:11">
      <c r="B171" s="54"/>
      <c r="C171" s="18"/>
      <c r="D171" s="18"/>
      <c r="E171" s="22"/>
      <c r="F171" s="137"/>
      <c r="G171" s="138"/>
      <c r="H171" s="181">
        <f>SUM(H166:H170)</f>
        <v>0</v>
      </c>
      <c r="I171" s="182">
        <f>SUM(I166:I170)</f>
        <v>0</v>
      </c>
      <c r="J171" s="183">
        <f>SUM(H171:I171)</f>
        <v>0</v>
      </c>
      <c r="K171" s="204"/>
    </row>
    <row r="172" spans="2:11">
      <c r="B172" s="54"/>
      <c r="C172" s="18"/>
      <c r="D172" s="18"/>
      <c r="E172" s="22"/>
      <c r="F172" s="137"/>
      <c r="G172" s="138"/>
      <c r="H172" s="40"/>
      <c r="I172" s="41"/>
      <c r="J172" s="42"/>
      <c r="K172" s="204"/>
    </row>
    <row r="173" spans="2:11">
      <c r="B173" s="188" t="s">
        <v>316</v>
      </c>
      <c r="C173" s="198" t="s">
        <v>48</v>
      </c>
      <c r="D173" s="172"/>
      <c r="E173" s="173"/>
      <c r="F173" s="174"/>
      <c r="G173" s="175"/>
      <c r="H173" s="176"/>
      <c r="I173" s="177"/>
      <c r="J173" s="178"/>
      <c r="K173" s="204"/>
    </row>
    <row r="174" spans="2:11">
      <c r="B174" s="315" t="s">
        <v>690</v>
      </c>
      <c r="C174" s="18" t="s">
        <v>540</v>
      </c>
      <c r="D174" s="139">
        <v>160</v>
      </c>
      <c r="E174" s="141" t="s">
        <v>22</v>
      </c>
      <c r="F174" s="358"/>
      <c r="G174" s="359"/>
      <c r="H174" s="140">
        <f t="shared" ref="H174" si="68">D174*F174</f>
        <v>0</v>
      </c>
      <c r="I174" s="147">
        <f t="shared" ref="I174" si="69">D174*G174</f>
        <v>0</v>
      </c>
      <c r="J174" s="148">
        <f t="shared" ref="J174" si="70">H174+I174</f>
        <v>0</v>
      </c>
      <c r="K174" s="204"/>
    </row>
    <row r="175" spans="2:11">
      <c r="B175" s="54"/>
      <c r="C175" s="18"/>
      <c r="D175" s="18"/>
      <c r="E175" s="22"/>
      <c r="F175" s="137"/>
      <c r="G175" s="138"/>
      <c r="H175" s="181">
        <f>SUM(H174)</f>
        <v>0</v>
      </c>
      <c r="I175" s="182">
        <f>SUM(I174)</f>
        <v>0</v>
      </c>
      <c r="J175" s="183">
        <f>SUM(H175:I175)</f>
        <v>0</v>
      </c>
      <c r="K175" s="204"/>
    </row>
    <row r="176" spans="2:11">
      <c r="B176" s="54"/>
      <c r="C176" s="18"/>
      <c r="D176" s="18"/>
      <c r="E176" s="22"/>
      <c r="F176" s="137"/>
      <c r="G176" s="138"/>
      <c r="H176" s="40"/>
      <c r="I176" s="41"/>
      <c r="J176" s="42"/>
      <c r="K176" s="204"/>
    </row>
    <row r="177" spans="1:11">
      <c r="B177" s="199" t="s">
        <v>292</v>
      </c>
      <c r="C177" s="74" t="s">
        <v>233</v>
      </c>
      <c r="D177" s="75"/>
      <c r="E177" s="76"/>
      <c r="F177" s="77"/>
      <c r="G177" s="78"/>
      <c r="H177" s="79"/>
      <c r="I177" s="80"/>
      <c r="J177" s="81"/>
      <c r="K177" s="204"/>
    </row>
    <row r="178" spans="1:11" s="132" customFormat="1">
      <c r="A178" s="133"/>
      <c r="B178" s="317" t="s">
        <v>293</v>
      </c>
      <c r="C178" s="143" t="s">
        <v>56</v>
      </c>
      <c r="D178" s="139">
        <v>2</v>
      </c>
      <c r="E178" s="141" t="s">
        <v>49</v>
      </c>
      <c r="F178" s="358"/>
      <c r="G178" s="359"/>
      <c r="H178" s="140">
        <f t="shared" ref="H178:H200" si="71">D178*F178</f>
        <v>0</v>
      </c>
      <c r="I178" s="147">
        <f t="shared" ref="I178:I200" si="72">D178*G178</f>
        <v>0</v>
      </c>
      <c r="J178" s="148">
        <f t="shared" ref="J178:J200" si="73">H178+I178</f>
        <v>0</v>
      </c>
      <c r="K178" s="205"/>
    </row>
    <row r="179" spans="1:11" s="132" customFormat="1">
      <c r="A179" s="133"/>
      <c r="B179" s="317" t="s">
        <v>294</v>
      </c>
      <c r="C179" s="143" t="s">
        <v>27</v>
      </c>
      <c r="D179" s="139">
        <v>20</v>
      </c>
      <c r="E179" s="141" t="s">
        <v>22</v>
      </c>
      <c r="F179" s="358"/>
      <c r="G179" s="359"/>
      <c r="H179" s="140">
        <f t="shared" si="71"/>
        <v>0</v>
      </c>
      <c r="I179" s="147">
        <f t="shared" si="72"/>
        <v>0</v>
      </c>
      <c r="J179" s="148">
        <f t="shared" si="73"/>
        <v>0</v>
      </c>
      <c r="K179" s="205"/>
    </row>
    <row r="180" spans="1:11" s="132" customFormat="1" ht="28.8">
      <c r="A180" s="133"/>
      <c r="B180" s="317" t="s">
        <v>295</v>
      </c>
      <c r="C180" s="143" t="s">
        <v>55</v>
      </c>
      <c r="D180" s="139">
        <v>2</v>
      </c>
      <c r="E180" s="141" t="s">
        <v>49</v>
      </c>
      <c r="F180" s="358"/>
      <c r="G180" s="359"/>
      <c r="H180" s="140">
        <f t="shared" si="71"/>
        <v>0</v>
      </c>
      <c r="I180" s="147">
        <f t="shared" si="72"/>
        <v>0</v>
      </c>
      <c r="J180" s="148">
        <f t="shared" si="73"/>
        <v>0</v>
      </c>
      <c r="K180" s="205"/>
    </row>
    <row r="181" spans="1:11" s="132" customFormat="1">
      <c r="A181" s="133"/>
      <c r="B181" s="317" t="s">
        <v>296</v>
      </c>
      <c r="C181" s="143" t="s">
        <v>59</v>
      </c>
      <c r="D181" s="139">
        <v>50</v>
      </c>
      <c r="E181" s="141" t="s">
        <v>22</v>
      </c>
      <c r="F181" s="358"/>
      <c r="G181" s="360"/>
      <c r="H181" s="140">
        <f t="shared" si="71"/>
        <v>0</v>
      </c>
      <c r="I181" s="147">
        <f t="shared" si="72"/>
        <v>0</v>
      </c>
      <c r="J181" s="187">
        <f t="shared" si="73"/>
        <v>0</v>
      </c>
      <c r="K181" s="205"/>
    </row>
    <row r="182" spans="1:11">
      <c r="B182" s="317" t="s">
        <v>297</v>
      </c>
      <c r="C182" s="143" t="s">
        <v>556</v>
      </c>
      <c r="D182" s="139">
        <v>32</v>
      </c>
      <c r="E182" s="141" t="s">
        <v>22</v>
      </c>
      <c r="F182" s="358"/>
      <c r="G182" s="359"/>
      <c r="H182" s="140">
        <f t="shared" si="71"/>
        <v>0</v>
      </c>
      <c r="I182" s="147">
        <f t="shared" si="72"/>
        <v>0</v>
      </c>
      <c r="J182" s="148">
        <f t="shared" si="73"/>
        <v>0</v>
      </c>
      <c r="K182" s="204"/>
    </row>
    <row r="183" spans="1:11">
      <c r="B183" s="317" t="s">
        <v>298</v>
      </c>
      <c r="C183" s="143" t="s">
        <v>39</v>
      </c>
      <c r="D183" s="134">
        <v>16</v>
      </c>
      <c r="E183" s="141" t="s">
        <v>22</v>
      </c>
      <c r="F183" s="358"/>
      <c r="G183" s="360"/>
      <c r="H183" s="140">
        <f t="shared" si="71"/>
        <v>0</v>
      </c>
      <c r="I183" s="147">
        <f t="shared" si="72"/>
        <v>0</v>
      </c>
      <c r="J183" s="148">
        <f t="shared" si="73"/>
        <v>0</v>
      </c>
      <c r="K183" s="204"/>
    </row>
    <row r="184" spans="1:11">
      <c r="B184" s="317" t="s">
        <v>299</v>
      </c>
      <c r="C184" s="143" t="s">
        <v>28</v>
      </c>
      <c r="D184" s="134">
        <v>160</v>
      </c>
      <c r="E184" s="141" t="s">
        <v>22</v>
      </c>
      <c r="F184" s="358"/>
      <c r="G184" s="359"/>
      <c r="H184" s="140">
        <f t="shared" si="71"/>
        <v>0</v>
      </c>
      <c r="I184" s="147">
        <f t="shared" si="72"/>
        <v>0</v>
      </c>
      <c r="J184" s="148">
        <f t="shared" si="73"/>
        <v>0</v>
      </c>
      <c r="K184" s="204"/>
    </row>
    <row r="185" spans="1:11">
      <c r="B185" s="317" t="s">
        <v>300</v>
      </c>
      <c r="C185" s="143" t="s">
        <v>23</v>
      </c>
      <c r="D185" s="134">
        <v>64</v>
      </c>
      <c r="E185" s="141" t="s">
        <v>22</v>
      </c>
      <c r="F185" s="358"/>
      <c r="G185" s="359"/>
      <c r="H185" s="140">
        <f t="shared" si="71"/>
        <v>0</v>
      </c>
      <c r="I185" s="147">
        <f t="shared" si="72"/>
        <v>0</v>
      </c>
      <c r="J185" s="148">
        <f t="shared" si="73"/>
        <v>0</v>
      </c>
      <c r="K185" s="204"/>
    </row>
    <row r="186" spans="1:11">
      <c r="B186" s="317" t="s">
        <v>301</v>
      </c>
      <c r="C186" s="143" t="s">
        <v>38</v>
      </c>
      <c r="D186" s="134">
        <v>32</v>
      </c>
      <c r="E186" s="141" t="s">
        <v>22</v>
      </c>
      <c r="F186" s="358"/>
      <c r="G186" s="359"/>
      <c r="H186" s="140">
        <f t="shared" si="71"/>
        <v>0</v>
      </c>
      <c r="I186" s="147">
        <f t="shared" si="72"/>
        <v>0</v>
      </c>
      <c r="J186" s="148">
        <f t="shared" si="73"/>
        <v>0</v>
      </c>
      <c r="K186" s="204"/>
    </row>
    <row r="187" spans="1:11">
      <c r="B187" s="317" t="s">
        <v>302</v>
      </c>
      <c r="C187" s="143" t="s">
        <v>547</v>
      </c>
      <c r="D187" s="134">
        <v>32</v>
      </c>
      <c r="E187" s="141" t="s">
        <v>22</v>
      </c>
      <c r="F187" s="358"/>
      <c r="G187" s="359"/>
      <c r="H187" s="140">
        <f t="shared" si="71"/>
        <v>0</v>
      </c>
      <c r="I187" s="147">
        <f t="shared" si="72"/>
        <v>0</v>
      </c>
      <c r="J187" s="148">
        <f t="shared" si="73"/>
        <v>0</v>
      </c>
      <c r="K187" s="204"/>
    </row>
    <row r="188" spans="1:11">
      <c r="B188" s="317" t="s">
        <v>303</v>
      </c>
      <c r="C188" s="143" t="s">
        <v>50</v>
      </c>
      <c r="D188" s="134">
        <v>16</v>
      </c>
      <c r="E188" s="141" t="s">
        <v>22</v>
      </c>
      <c r="F188" s="358"/>
      <c r="G188" s="359"/>
      <c r="H188" s="140">
        <f t="shared" si="71"/>
        <v>0</v>
      </c>
      <c r="I188" s="147">
        <f t="shared" si="72"/>
        <v>0</v>
      </c>
      <c r="J188" s="148">
        <f t="shared" si="73"/>
        <v>0</v>
      </c>
      <c r="K188" s="204"/>
    </row>
    <row r="189" spans="1:11">
      <c r="B189" s="317" t="s">
        <v>304</v>
      </c>
      <c r="C189" s="143" t="s">
        <v>51</v>
      </c>
      <c r="D189" s="134">
        <v>16</v>
      </c>
      <c r="E189" s="141" t="s">
        <v>22</v>
      </c>
      <c r="F189" s="358"/>
      <c r="G189" s="359"/>
      <c r="H189" s="140">
        <f t="shared" si="71"/>
        <v>0</v>
      </c>
      <c r="I189" s="147">
        <f t="shared" si="72"/>
        <v>0</v>
      </c>
      <c r="J189" s="148">
        <f t="shared" si="73"/>
        <v>0</v>
      </c>
      <c r="K189" s="204"/>
    </row>
    <row r="190" spans="1:11">
      <c r="B190" s="317" t="s">
        <v>305</v>
      </c>
      <c r="C190" s="143" t="s">
        <v>20</v>
      </c>
      <c r="D190" s="139">
        <v>32</v>
      </c>
      <c r="E190" s="141" t="s">
        <v>22</v>
      </c>
      <c r="F190" s="358"/>
      <c r="G190" s="359"/>
      <c r="H190" s="140">
        <f t="shared" si="71"/>
        <v>0</v>
      </c>
      <c r="I190" s="147">
        <f t="shared" si="72"/>
        <v>0</v>
      </c>
      <c r="J190" s="148">
        <f t="shared" si="73"/>
        <v>0</v>
      </c>
      <c r="K190" s="204"/>
    </row>
    <row r="191" spans="1:11">
      <c r="B191" s="317" t="s">
        <v>306</v>
      </c>
      <c r="C191" s="143" t="s">
        <v>31</v>
      </c>
      <c r="D191" s="139">
        <v>16</v>
      </c>
      <c r="E191" s="141" t="s">
        <v>22</v>
      </c>
      <c r="F191" s="358"/>
      <c r="G191" s="359"/>
      <c r="H191" s="140">
        <f t="shared" si="71"/>
        <v>0</v>
      </c>
      <c r="I191" s="147">
        <f t="shared" si="72"/>
        <v>0</v>
      </c>
      <c r="J191" s="148">
        <f t="shared" si="73"/>
        <v>0</v>
      </c>
      <c r="K191" s="204"/>
    </row>
    <row r="192" spans="1:11">
      <c r="B192" s="317" t="s">
        <v>307</v>
      </c>
      <c r="C192" s="143" t="s">
        <v>30</v>
      </c>
      <c r="D192" s="139">
        <v>16</v>
      </c>
      <c r="E192" s="141" t="s">
        <v>22</v>
      </c>
      <c r="F192" s="358"/>
      <c r="G192" s="359"/>
      <c r="H192" s="140">
        <f t="shared" si="71"/>
        <v>0</v>
      </c>
      <c r="I192" s="147">
        <f t="shared" si="72"/>
        <v>0</v>
      </c>
      <c r="J192" s="148">
        <f t="shared" si="73"/>
        <v>0</v>
      </c>
      <c r="K192" s="204"/>
    </row>
    <row r="193" spans="2:11">
      <c r="B193" s="317" t="s">
        <v>308</v>
      </c>
      <c r="C193" s="143" t="s">
        <v>52</v>
      </c>
      <c r="D193" s="139">
        <v>8</v>
      </c>
      <c r="E193" s="141" t="s">
        <v>22</v>
      </c>
      <c r="F193" s="358"/>
      <c r="G193" s="359"/>
      <c r="H193" s="140">
        <f t="shared" si="71"/>
        <v>0</v>
      </c>
      <c r="I193" s="147">
        <f t="shared" si="72"/>
        <v>0</v>
      </c>
      <c r="J193" s="148">
        <f t="shared" si="73"/>
        <v>0</v>
      </c>
      <c r="K193" s="204"/>
    </row>
    <row r="194" spans="2:11">
      <c r="B194" s="317" t="s">
        <v>309</v>
      </c>
      <c r="C194" s="143" t="s">
        <v>53</v>
      </c>
      <c r="D194" s="139">
        <v>1</v>
      </c>
      <c r="E194" s="141" t="s">
        <v>2</v>
      </c>
      <c r="F194" s="358"/>
      <c r="G194" s="359"/>
      <c r="H194" s="140">
        <f t="shared" si="71"/>
        <v>0</v>
      </c>
      <c r="I194" s="147">
        <f t="shared" si="72"/>
        <v>0</v>
      </c>
      <c r="J194" s="148">
        <f t="shared" si="73"/>
        <v>0</v>
      </c>
      <c r="K194" s="204"/>
    </row>
    <row r="195" spans="2:11" ht="28.8">
      <c r="B195" s="317" t="s">
        <v>310</v>
      </c>
      <c r="C195" s="143" t="s">
        <v>557</v>
      </c>
      <c r="D195" s="139">
        <v>32</v>
      </c>
      <c r="E195" s="141" t="s">
        <v>22</v>
      </c>
      <c r="F195" s="358"/>
      <c r="G195" s="360"/>
      <c r="H195" s="140">
        <f t="shared" si="71"/>
        <v>0</v>
      </c>
      <c r="I195" s="147">
        <f t="shared" si="72"/>
        <v>0</v>
      </c>
      <c r="J195" s="148">
        <f t="shared" si="73"/>
        <v>0</v>
      </c>
      <c r="K195" s="204"/>
    </row>
    <row r="196" spans="2:11">
      <c r="B196" s="317" t="s">
        <v>311</v>
      </c>
      <c r="C196" s="143" t="s">
        <v>29</v>
      </c>
      <c r="D196" s="139">
        <v>1</v>
      </c>
      <c r="E196" s="141" t="s">
        <v>2</v>
      </c>
      <c r="F196" s="358"/>
      <c r="G196" s="353"/>
      <c r="H196" s="140">
        <f t="shared" si="71"/>
        <v>0</v>
      </c>
      <c r="I196" s="147">
        <f t="shared" si="72"/>
        <v>0</v>
      </c>
      <c r="J196" s="148">
        <f t="shared" si="73"/>
        <v>0</v>
      </c>
      <c r="K196" s="204"/>
    </row>
    <row r="197" spans="2:11">
      <c r="B197" s="317" t="s">
        <v>312</v>
      </c>
      <c r="C197" s="143" t="s">
        <v>24</v>
      </c>
      <c r="D197" s="139">
        <v>16</v>
      </c>
      <c r="E197" s="141" t="s">
        <v>22</v>
      </c>
      <c r="F197" s="358"/>
      <c r="G197" s="359"/>
      <c r="H197" s="140">
        <f t="shared" si="71"/>
        <v>0</v>
      </c>
      <c r="I197" s="147">
        <f t="shared" si="72"/>
        <v>0</v>
      </c>
      <c r="J197" s="148">
        <f t="shared" si="73"/>
        <v>0</v>
      </c>
      <c r="K197" s="204"/>
    </row>
    <row r="198" spans="2:11">
      <c r="B198" s="317" t="s">
        <v>313</v>
      </c>
      <c r="C198" s="143" t="s">
        <v>21</v>
      </c>
      <c r="D198" s="139">
        <v>1</v>
      </c>
      <c r="E198" s="141" t="s">
        <v>2</v>
      </c>
      <c r="F198" s="358"/>
      <c r="G198" s="353"/>
      <c r="H198" s="140">
        <f t="shared" si="71"/>
        <v>0</v>
      </c>
      <c r="I198" s="147">
        <f t="shared" si="72"/>
        <v>0</v>
      </c>
      <c r="J198" s="148">
        <f t="shared" si="73"/>
        <v>0</v>
      </c>
      <c r="K198" s="204"/>
    </row>
    <row r="199" spans="2:11" ht="72">
      <c r="B199" s="317" t="s">
        <v>314</v>
      </c>
      <c r="C199" s="143" t="s">
        <v>26</v>
      </c>
      <c r="D199" s="139">
        <v>1</v>
      </c>
      <c r="E199" s="141" t="s">
        <v>2</v>
      </c>
      <c r="F199" s="358"/>
      <c r="G199" s="359"/>
      <c r="H199" s="140">
        <f t="shared" si="71"/>
        <v>0</v>
      </c>
      <c r="I199" s="147">
        <f t="shared" si="72"/>
        <v>0</v>
      </c>
      <c r="J199" s="148">
        <f t="shared" si="73"/>
        <v>0</v>
      </c>
      <c r="K199" s="204"/>
    </row>
    <row r="200" spans="2:11" ht="43.2">
      <c r="B200" s="317" t="s">
        <v>315</v>
      </c>
      <c r="C200" s="143" t="s">
        <v>54</v>
      </c>
      <c r="D200" s="139">
        <v>1</v>
      </c>
      <c r="E200" s="141" t="s">
        <v>2</v>
      </c>
      <c r="F200" s="358"/>
      <c r="G200" s="353"/>
      <c r="H200" s="140">
        <f t="shared" si="71"/>
        <v>0</v>
      </c>
      <c r="I200" s="147">
        <f t="shared" si="72"/>
        <v>0</v>
      </c>
      <c r="J200" s="148">
        <f t="shared" si="73"/>
        <v>0</v>
      </c>
      <c r="K200" s="204"/>
    </row>
    <row r="201" spans="2:11">
      <c r="B201" s="54"/>
      <c r="C201" s="18"/>
      <c r="D201" s="18"/>
      <c r="E201" s="22"/>
      <c r="F201" s="137"/>
      <c r="G201" s="138"/>
      <c r="H201" s="181">
        <f>SUM(H178:H200)</f>
        <v>0</v>
      </c>
      <c r="I201" s="185">
        <f>SUM(I178:I200)</f>
        <v>0</v>
      </c>
      <c r="J201" s="186">
        <f>H201+I201</f>
        <v>0</v>
      </c>
      <c r="K201" s="204"/>
    </row>
    <row r="202" spans="2:11">
      <c r="B202" s="82"/>
      <c r="C202" s="83"/>
      <c r="D202" s="83"/>
      <c r="E202" s="84"/>
      <c r="F202" s="85"/>
      <c r="G202" s="86"/>
      <c r="H202" s="87"/>
      <c r="I202" s="88"/>
      <c r="J202" s="89"/>
      <c r="K202" s="204"/>
    </row>
    <row r="203" spans="2:11" ht="15" thickBot="1">
      <c r="B203" s="349"/>
      <c r="C203" s="350"/>
      <c r="D203" s="350"/>
      <c r="E203" s="350"/>
      <c r="F203" s="44"/>
      <c r="G203" s="45"/>
      <c r="H203" s="46"/>
      <c r="I203" s="47"/>
      <c r="J203" s="48"/>
      <c r="K203" s="204"/>
    </row>
    <row r="204" spans="2:11" ht="15" thickBot="1">
      <c r="B204" s="49"/>
      <c r="C204" s="50" t="s">
        <v>665</v>
      </c>
      <c r="D204" s="90">
        <v>1</v>
      </c>
      <c r="E204" s="91" t="s">
        <v>2</v>
      </c>
      <c r="F204" s="51"/>
      <c r="G204" s="52"/>
      <c r="H204" s="92">
        <f>H138+H148+H163+H171+H175+H201</f>
        <v>0</v>
      </c>
      <c r="I204" s="92">
        <f>I138+I148+I163+I171+I175+I201</f>
        <v>0</v>
      </c>
      <c r="J204" s="93">
        <f>H204+I204</f>
        <v>0</v>
      </c>
      <c r="K204" s="204"/>
    </row>
    <row r="205" spans="2:11">
      <c r="B205" s="129"/>
      <c r="C205" s="129"/>
      <c r="D205" s="129"/>
      <c r="E205" s="129"/>
      <c r="F205" s="129"/>
      <c r="G205" s="129"/>
      <c r="H205" s="129"/>
      <c r="I205" s="129"/>
      <c r="J205" s="129"/>
      <c r="K205" s="204"/>
    </row>
    <row r="206" spans="2:11" ht="15" thickBot="1">
      <c r="B206" s="53"/>
      <c r="C206" s="53"/>
      <c r="D206" s="53"/>
      <c r="E206" s="53"/>
      <c r="F206" s="53"/>
      <c r="G206" s="53"/>
      <c r="H206" s="53"/>
      <c r="I206" s="53"/>
      <c r="J206" s="53"/>
      <c r="K206" s="204"/>
    </row>
    <row r="207" spans="2:11">
      <c r="B207" s="217"/>
      <c r="C207" s="218" t="s">
        <v>3</v>
      </c>
      <c r="D207" s="346" t="s">
        <v>4</v>
      </c>
      <c r="E207" s="347"/>
      <c r="F207" s="219" t="s">
        <v>5</v>
      </c>
      <c r="G207" s="220" t="s">
        <v>5</v>
      </c>
      <c r="H207" s="221" t="s">
        <v>6</v>
      </c>
      <c r="I207" s="222" t="s">
        <v>6</v>
      </c>
      <c r="J207" s="223" t="s">
        <v>5</v>
      </c>
    </row>
    <row r="208" spans="2:11" ht="15" thickBot="1">
      <c r="B208" s="224"/>
      <c r="C208" s="225" t="s">
        <v>7</v>
      </c>
      <c r="D208" s="212" t="s">
        <v>8</v>
      </c>
      <c r="E208" s="213" t="s">
        <v>9</v>
      </c>
      <c r="F208" s="214" t="s">
        <v>10</v>
      </c>
      <c r="G208" s="212" t="s">
        <v>11</v>
      </c>
      <c r="H208" s="215" t="s">
        <v>12</v>
      </c>
      <c r="I208" s="216" t="s">
        <v>13</v>
      </c>
      <c r="J208" s="16" t="s">
        <v>6</v>
      </c>
    </row>
    <row r="209" spans="2:11" ht="15.6" thickTop="1" thickBot="1">
      <c r="B209" s="27" t="s">
        <v>225</v>
      </c>
      <c r="C209" s="28"/>
      <c r="D209" s="29"/>
      <c r="E209" s="29"/>
      <c r="F209" s="30"/>
      <c r="G209" s="31"/>
      <c r="H209" s="29"/>
      <c r="I209" s="29"/>
      <c r="J209" s="32"/>
      <c r="K209" s="204"/>
    </row>
    <row r="210" spans="2:11" ht="15" thickBot="1">
      <c r="B210" s="234"/>
      <c r="C210" s="239" t="s">
        <v>597</v>
      </c>
      <c r="D210" s="235"/>
      <c r="E210" s="235"/>
      <c r="F210" s="236"/>
      <c r="G210" s="237"/>
      <c r="H210" s="235"/>
      <c r="I210" s="235"/>
      <c r="J210" s="238"/>
      <c r="K210" s="204"/>
    </row>
    <row r="211" spans="2:11">
      <c r="B211" s="191" t="s">
        <v>276</v>
      </c>
      <c r="C211" s="43" t="s">
        <v>41</v>
      </c>
      <c r="D211" s="33"/>
      <c r="E211" s="34"/>
      <c r="F211" s="35"/>
      <c r="G211" s="36"/>
      <c r="H211" s="37"/>
      <c r="I211" s="38"/>
      <c r="J211" s="39"/>
      <c r="K211" s="204"/>
    </row>
    <row r="212" spans="2:11" ht="28.8">
      <c r="B212" s="308" t="s">
        <v>277</v>
      </c>
      <c r="C212" s="193" t="s">
        <v>652</v>
      </c>
      <c r="D212" s="156">
        <v>9</v>
      </c>
      <c r="E212" s="157" t="s">
        <v>1</v>
      </c>
      <c r="F212" s="362"/>
      <c r="G212" s="353"/>
      <c r="H212" s="152">
        <f t="shared" ref="H212:H213" si="74">D212*F212</f>
        <v>0</v>
      </c>
      <c r="I212" s="153">
        <f t="shared" ref="I212:I213" si="75">D212*G212</f>
        <v>0</v>
      </c>
      <c r="J212" s="154">
        <f t="shared" ref="J212:J213" si="76">H212+I212</f>
        <v>0</v>
      </c>
      <c r="K212" s="204"/>
    </row>
    <row r="213" spans="2:11">
      <c r="B213" s="308" t="s">
        <v>278</v>
      </c>
      <c r="C213" s="193" t="s">
        <v>653</v>
      </c>
      <c r="D213" s="156">
        <v>9</v>
      </c>
      <c r="E213" s="157" t="s">
        <v>1</v>
      </c>
      <c r="F213" s="362"/>
      <c r="G213" s="353"/>
      <c r="H213" s="152">
        <f t="shared" si="74"/>
        <v>0</v>
      </c>
      <c r="I213" s="153">
        <f t="shared" si="75"/>
        <v>0</v>
      </c>
      <c r="J213" s="154">
        <f t="shared" si="76"/>
        <v>0</v>
      </c>
      <c r="K213" s="204"/>
    </row>
    <row r="214" spans="2:11">
      <c r="B214" s="308" t="s">
        <v>279</v>
      </c>
      <c r="C214" s="193" t="s">
        <v>655</v>
      </c>
      <c r="D214" s="156">
        <v>1</v>
      </c>
      <c r="E214" s="157" t="s">
        <v>1</v>
      </c>
      <c r="F214" s="362"/>
      <c r="G214" s="353"/>
      <c r="H214" s="152">
        <f t="shared" ref="H214:H224" si="77">D214*F214</f>
        <v>0</v>
      </c>
      <c r="I214" s="153">
        <f t="shared" ref="I214:I224" si="78">D214*G214</f>
        <v>0</v>
      </c>
      <c r="J214" s="154">
        <f t="shared" ref="J214:J224" si="79">H214+I214</f>
        <v>0</v>
      </c>
      <c r="K214" s="204"/>
    </row>
    <row r="215" spans="2:11">
      <c r="B215" s="308" t="s">
        <v>280</v>
      </c>
      <c r="C215" s="193" t="s">
        <v>656</v>
      </c>
      <c r="D215" s="156">
        <v>20</v>
      </c>
      <c r="E215" s="157" t="s">
        <v>1</v>
      </c>
      <c r="F215" s="362"/>
      <c r="G215" s="353"/>
      <c r="H215" s="152">
        <f t="shared" si="77"/>
        <v>0</v>
      </c>
      <c r="I215" s="153">
        <f t="shared" si="78"/>
        <v>0</v>
      </c>
      <c r="J215" s="154">
        <f t="shared" si="79"/>
        <v>0</v>
      </c>
      <c r="K215" s="204"/>
    </row>
    <row r="216" spans="2:11">
      <c r="B216" s="308" t="s">
        <v>281</v>
      </c>
      <c r="C216" s="193" t="s">
        <v>643</v>
      </c>
      <c r="D216" s="156">
        <v>20</v>
      </c>
      <c r="E216" s="157" t="s">
        <v>1</v>
      </c>
      <c r="F216" s="362"/>
      <c r="G216" s="353"/>
      <c r="H216" s="152">
        <f t="shared" si="77"/>
        <v>0</v>
      </c>
      <c r="I216" s="153">
        <f t="shared" si="78"/>
        <v>0</v>
      </c>
      <c r="J216" s="154">
        <f t="shared" si="79"/>
        <v>0</v>
      </c>
      <c r="K216" s="204"/>
    </row>
    <row r="217" spans="2:11">
      <c r="B217" s="308" t="s">
        <v>282</v>
      </c>
      <c r="C217" s="193" t="s">
        <v>649</v>
      </c>
      <c r="D217" s="156">
        <v>34</v>
      </c>
      <c r="E217" s="157" t="s">
        <v>1</v>
      </c>
      <c r="F217" s="362"/>
      <c r="G217" s="353"/>
      <c r="H217" s="152">
        <f t="shared" si="77"/>
        <v>0</v>
      </c>
      <c r="I217" s="153">
        <f t="shared" si="78"/>
        <v>0</v>
      </c>
      <c r="J217" s="154">
        <f t="shared" si="79"/>
        <v>0</v>
      </c>
      <c r="K217" s="204"/>
    </row>
    <row r="218" spans="2:11">
      <c r="B218" s="308" t="s">
        <v>283</v>
      </c>
      <c r="C218" s="193" t="s">
        <v>648</v>
      </c>
      <c r="D218" s="156">
        <v>34</v>
      </c>
      <c r="E218" s="157" t="s">
        <v>1</v>
      </c>
      <c r="F218" s="362"/>
      <c r="G218" s="353"/>
      <c r="H218" s="152">
        <f t="shared" si="77"/>
        <v>0</v>
      </c>
      <c r="I218" s="153">
        <f t="shared" si="78"/>
        <v>0</v>
      </c>
      <c r="J218" s="154">
        <f t="shared" si="79"/>
        <v>0</v>
      </c>
      <c r="K218" s="204"/>
    </row>
    <row r="219" spans="2:11">
      <c r="B219" s="308" t="s">
        <v>284</v>
      </c>
      <c r="C219" s="193" t="s">
        <v>664</v>
      </c>
      <c r="D219" s="156">
        <v>34</v>
      </c>
      <c r="E219" s="157" t="s">
        <v>1</v>
      </c>
      <c r="F219" s="362"/>
      <c r="G219" s="353"/>
      <c r="H219" s="152">
        <f t="shared" si="77"/>
        <v>0</v>
      </c>
      <c r="I219" s="153">
        <f t="shared" si="78"/>
        <v>0</v>
      </c>
      <c r="J219" s="154">
        <f t="shared" si="79"/>
        <v>0</v>
      </c>
      <c r="K219" s="204"/>
    </row>
    <row r="220" spans="2:11">
      <c r="B220" s="308" t="s">
        <v>285</v>
      </c>
      <c r="C220" s="193" t="s">
        <v>645</v>
      </c>
      <c r="D220" s="156">
        <v>35</v>
      </c>
      <c r="E220" s="157" t="s">
        <v>1</v>
      </c>
      <c r="F220" s="362"/>
      <c r="G220" s="353"/>
      <c r="H220" s="152">
        <f t="shared" si="77"/>
        <v>0</v>
      </c>
      <c r="I220" s="153">
        <f t="shared" si="78"/>
        <v>0</v>
      </c>
      <c r="J220" s="154">
        <f t="shared" si="79"/>
        <v>0</v>
      </c>
      <c r="K220" s="204"/>
    </row>
    <row r="221" spans="2:11">
      <c r="B221" s="308" t="s">
        <v>286</v>
      </c>
      <c r="C221" s="193" t="s">
        <v>641</v>
      </c>
      <c r="D221" s="156">
        <v>35</v>
      </c>
      <c r="E221" s="157" t="s">
        <v>1</v>
      </c>
      <c r="F221" s="362"/>
      <c r="G221" s="353"/>
      <c r="H221" s="152">
        <f t="shared" si="77"/>
        <v>0</v>
      </c>
      <c r="I221" s="153">
        <f t="shared" si="78"/>
        <v>0</v>
      </c>
      <c r="J221" s="154">
        <f t="shared" si="79"/>
        <v>0</v>
      </c>
      <c r="K221" s="204"/>
    </row>
    <row r="222" spans="2:11">
      <c r="B222" s="308" t="s">
        <v>287</v>
      </c>
      <c r="C222" s="193" t="s">
        <v>646</v>
      </c>
      <c r="D222" s="156">
        <v>10</v>
      </c>
      <c r="E222" s="157" t="s">
        <v>1</v>
      </c>
      <c r="F222" s="362"/>
      <c r="G222" s="353"/>
      <c r="H222" s="152">
        <f t="shared" si="77"/>
        <v>0</v>
      </c>
      <c r="I222" s="153">
        <f t="shared" si="78"/>
        <v>0</v>
      </c>
      <c r="J222" s="154">
        <f t="shared" si="79"/>
        <v>0</v>
      </c>
      <c r="K222" s="204"/>
    </row>
    <row r="223" spans="2:11">
      <c r="B223" s="308" t="s">
        <v>288</v>
      </c>
      <c r="C223" s="211" t="s">
        <v>647</v>
      </c>
      <c r="D223" s="248">
        <v>11</v>
      </c>
      <c r="E223" s="299" t="s">
        <v>1</v>
      </c>
      <c r="F223" s="362"/>
      <c r="G223" s="353"/>
      <c r="H223" s="152">
        <f t="shared" si="77"/>
        <v>0</v>
      </c>
      <c r="I223" s="153">
        <f t="shared" si="78"/>
        <v>0</v>
      </c>
      <c r="J223" s="154">
        <f t="shared" si="79"/>
        <v>0</v>
      </c>
      <c r="K223" s="204"/>
    </row>
    <row r="224" spans="2:11">
      <c r="B224" s="308" t="s">
        <v>289</v>
      </c>
      <c r="C224" s="232" t="s">
        <v>644</v>
      </c>
      <c r="D224" s="229">
        <v>19</v>
      </c>
      <c r="E224" s="289" t="s">
        <v>1</v>
      </c>
      <c r="F224" s="362"/>
      <c r="G224" s="353"/>
      <c r="H224" s="152">
        <f t="shared" si="77"/>
        <v>0</v>
      </c>
      <c r="I224" s="153">
        <f t="shared" si="78"/>
        <v>0</v>
      </c>
      <c r="J224" s="154">
        <f t="shared" si="79"/>
        <v>0</v>
      </c>
      <c r="K224" s="204"/>
    </row>
    <row r="225" spans="1:11" ht="28.8">
      <c r="B225" s="308" t="s">
        <v>290</v>
      </c>
      <c r="C225" s="193" t="s">
        <v>642</v>
      </c>
      <c r="D225" s="156">
        <v>40</v>
      </c>
      <c r="E225" s="157" t="s">
        <v>1</v>
      </c>
      <c r="F225" s="362"/>
      <c r="G225" s="353"/>
      <c r="H225" s="152">
        <f>D225*F225</f>
        <v>0</v>
      </c>
      <c r="I225" s="153">
        <f>D225*G225</f>
        <v>0</v>
      </c>
      <c r="J225" s="154">
        <f>H225+I225</f>
        <v>0</v>
      </c>
      <c r="K225" s="204"/>
    </row>
    <row r="226" spans="1:11" s="132" customFormat="1">
      <c r="A226" s="133"/>
      <c r="B226" s="287"/>
      <c r="C226" s="159"/>
      <c r="D226" s="156"/>
      <c r="E226" s="157"/>
      <c r="F226" s="150"/>
      <c r="G226" s="201"/>
      <c r="H226" s="152"/>
      <c r="I226" s="153"/>
      <c r="J226" s="154"/>
      <c r="K226" s="205"/>
    </row>
    <row r="227" spans="1:11">
      <c r="B227" s="308" t="s">
        <v>291</v>
      </c>
      <c r="C227" s="159" t="s">
        <v>780</v>
      </c>
      <c r="D227" s="159">
        <v>1</v>
      </c>
      <c r="E227" s="162" t="s">
        <v>2</v>
      </c>
      <c r="F227" s="150"/>
      <c r="G227" s="151"/>
      <c r="H227" s="197">
        <f>SUM(H212:H226)*0.005</f>
        <v>0</v>
      </c>
      <c r="I227" s="200">
        <f>SUM(I212:I226)*0.005</f>
        <v>0</v>
      </c>
      <c r="J227" s="184">
        <f t="shared" ref="J227" si="80">H227+I227</f>
        <v>0</v>
      </c>
      <c r="K227" s="204"/>
    </row>
    <row r="228" spans="1:11">
      <c r="B228" s="54"/>
      <c r="C228" s="18"/>
      <c r="D228" s="18"/>
      <c r="E228" s="22"/>
      <c r="F228" s="137"/>
      <c r="G228" s="138"/>
      <c r="H228" s="181">
        <f>SUM(H212:H227)</f>
        <v>0</v>
      </c>
      <c r="I228" s="182">
        <f>SUM(I212:I227)</f>
        <v>0</v>
      </c>
      <c r="J228" s="183">
        <f>I228+H228</f>
        <v>0</v>
      </c>
      <c r="K228" s="204"/>
    </row>
    <row r="229" spans="1:11">
      <c r="B229" s="82"/>
      <c r="C229" s="83"/>
      <c r="D229" s="83"/>
      <c r="E229" s="84"/>
      <c r="F229" s="85"/>
      <c r="G229" s="86"/>
      <c r="H229" s="87"/>
      <c r="I229" s="88"/>
      <c r="J229" s="89"/>
      <c r="K229" s="204"/>
    </row>
    <row r="230" spans="1:11" ht="15" thickBot="1">
      <c r="B230" s="349"/>
      <c r="C230" s="350"/>
      <c r="D230" s="350"/>
      <c r="E230" s="350"/>
      <c r="F230" s="44"/>
      <c r="G230" s="45"/>
      <c r="H230" s="46"/>
      <c r="I230" s="47"/>
      <c r="J230" s="48"/>
      <c r="K230" s="204"/>
    </row>
    <row r="231" spans="1:11" ht="15" thickBot="1">
      <c r="B231" s="49"/>
      <c r="C231" s="50" t="s">
        <v>666</v>
      </c>
      <c r="D231" s="90">
        <v>1</v>
      </c>
      <c r="E231" s="91" t="s">
        <v>2</v>
      </c>
      <c r="F231" s="51"/>
      <c r="G231" s="52"/>
      <c r="H231" s="92">
        <f>H228</f>
        <v>0</v>
      </c>
      <c r="I231" s="92">
        <f>I228</f>
        <v>0</v>
      </c>
      <c r="J231" s="93">
        <f>H231+I231</f>
        <v>0</v>
      </c>
      <c r="K231" s="204"/>
    </row>
    <row r="232" spans="1:11">
      <c r="B232" s="129"/>
      <c r="C232" s="129"/>
      <c r="D232" s="129"/>
      <c r="E232" s="129"/>
      <c r="F232" s="129"/>
      <c r="G232" s="129"/>
      <c r="H232" s="129"/>
      <c r="I232" s="129"/>
      <c r="J232" s="129"/>
      <c r="K232" s="204"/>
    </row>
  </sheetData>
  <sheetProtection algorithmName="SHA-512" hashValue="UuhTOPAVLsxxv168RfHcQdGknjKAFeo8dIgXwPUut6xPKJnjGYWY2hekSPbGcSEHp8cEsYYUdX+kaAx1/8lmjg==" saltValue="64E8TF9c0yTyjSW3agCEIA==" spinCount="100000" sheet="1" selectLockedCells="1"/>
  <mergeCells count="10">
    <mergeCell ref="I4:J5"/>
    <mergeCell ref="I9:J9"/>
    <mergeCell ref="I10:J10"/>
    <mergeCell ref="B33:C33"/>
    <mergeCell ref="C36:J36"/>
    <mergeCell ref="D38:E38"/>
    <mergeCell ref="B203:E203"/>
    <mergeCell ref="D207:E207"/>
    <mergeCell ref="B230:E230"/>
    <mergeCell ref="H4:H5"/>
  </mergeCells>
  <phoneticPr fontId="52" type="noConversion"/>
  <pageMargins left="0.51181102362204722" right="0.51181102362204722" top="0.78740157480314965" bottom="1.0236220472440944" header="0.39370078740157483" footer="0.31496062992125984"/>
  <pageSetup paperSize="9" scale="74" firstPageNumber="2" fitToHeight="4" orientation="landscape" r:id="rId1"/>
  <headerFooter>
    <oddHeader xml:space="preserve">&amp;R&amp;"-,Obyčejné"&amp;16&amp;P/&amp;N  &amp;"Arial CE,Obyčejné"&amp;10 </oddHeader>
  </headerFooter>
  <rowBreaks count="8" manualBreakCount="8">
    <brk id="33" min="1" max="9" man="1"/>
    <brk id="37" min="1" max="9" man="1"/>
    <brk id="67" min="1" max="9" man="1"/>
    <brk id="92" min="1" max="9" man="1"/>
    <brk id="114" min="1" max="9" man="1"/>
    <brk id="139" min="1" max="9" man="1"/>
    <brk id="176" min="1" max="9" man="1"/>
    <brk id="206" min="1" max="9"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FCA211-D171-42E6-ACDF-8231153099AD}">
  <sheetPr>
    <tabColor rgb="FF00B050"/>
  </sheetPr>
  <dimension ref="A2:K97"/>
  <sheetViews>
    <sheetView view="pageBreakPreview" topLeftCell="A16" zoomScale="130" zoomScaleNormal="100" zoomScaleSheetLayoutView="130" zoomScalePageLayoutView="55" workbookViewId="0">
      <selection activeCell="F44" sqref="F44"/>
    </sheetView>
  </sheetViews>
  <sheetFormatPr defaultColWidth="9.109375" defaultRowHeight="14.4"/>
  <cols>
    <col min="1" max="1" width="11.109375" style="144" customWidth="1"/>
    <col min="2" max="2" width="7.6640625" style="136" customWidth="1"/>
    <col min="3" max="3" width="72.88671875" style="136" customWidth="1"/>
    <col min="4" max="4" width="8.77734375" style="136" customWidth="1"/>
    <col min="5" max="5" width="8" style="136" customWidth="1"/>
    <col min="6" max="7" width="14" style="136" customWidth="1"/>
    <col min="8" max="9" width="16.6640625" style="136" customWidth="1"/>
    <col min="10" max="10" width="17.21875" style="136" customWidth="1"/>
    <col min="11" max="11" width="11.109375" style="136" customWidth="1"/>
    <col min="12" max="16384" width="9.109375" style="136"/>
  </cols>
  <sheetData>
    <row r="2" spans="2:10" ht="15" thickBot="1"/>
    <row r="3" spans="2:10" ht="18" customHeight="1">
      <c r="B3" s="104"/>
      <c r="C3" s="105"/>
      <c r="D3" s="105"/>
      <c r="E3" s="105"/>
      <c r="F3" s="105"/>
      <c r="G3" s="105"/>
      <c r="H3" s="105"/>
      <c r="I3" s="105"/>
      <c r="J3" s="106"/>
    </row>
    <row r="4" spans="2:10" ht="18" customHeight="1">
      <c r="B4" s="107"/>
      <c r="C4" s="301" t="s">
        <v>592</v>
      </c>
      <c r="D4" s="108"/>
      <c r="E4" s="108"/>
      <c r="F4" s="108"/>
      <c r="G4" s="108"/>
      <c r="H4" s="337"/>
      <c r="I4" s="338"/>
      <c r="J4" s="339"/>
    </row>
    <row r="5" spans="2:10" ht="18" customHeight="1">
      <c r="B5" s="107"/>
      <c r="C5" s="226"/>
      <c r="D5" s="108"/>
      <c r="E5" s="108"/>
      <c r="F5" s="108"/>
      <c r="G5" s="108"/>
      <c r="H5" s="337"/>
      <c r="I5" s="340"/>
      <c r="J5" s="339"/>
    </row>
    <row r="6" spans="2:10" ht="18" customHeight="1">
      <c r="B6" s="107"/>
      <c r="C6" s="226"/>
      <c r="D6" s="108"/>
      <c r="E6" s="108"/>
      <c r="F6" s="108"/>
      <c r="G6" s="108"/>
      <c r="I6" s="108"/>
      <c r="J6" s="109"/>
    </row>
    <row r="7" spans="2:10" ht="18" customHeight="1">
      <c r="B7" s="107"/>
      <c r="C7" s="280" t="s">
        <v>593</v>
      </c>
      <c r="D7" s="108"/>
      <c r="E7" s="108"/>
      <c r="F7" s="108"/>
      <c r="G7" s="108"/>
      <c r="H7" s="108" t="s">
        <v>15</v>
      </c>
      <c r="I7" s="302" t="s">
        <v>594</v>
      </c>
      <c r="J7" s="298"/>
    </row>
    <row r="8" spans="2:10" ht="18" customHeight="1">
      <c r="B8" s="107"/>
      <c r="C8" s="123" t="s">
        <v>57</v>
      </c>
      <c r="D8" s="227"/>
      <c r="E8" s="227"/>
      <c r="F8" s="227"/>
      <c r="G8" s="227"/>
      <c r="H8" s="108" t="s">
        <v>16</v>
      </c>
      <c r="I8" s="303" t="s">
        <v>595</v>
      </c>
      <c r="J8" s="117"/>
    </row>
    <row r="9" spans="2:10" ht="18" customHeight="1">
      <c r="B9" s="107"/>
      <c r="C9" s="228"/>
      <c r="D9" s="108"/>
      <c r="E9" s="108"/>
      <c r="F9" s="108"/>
      <c r="G9" s="108"/>
      <c r="H9" s="108" t="s">
        <v>17</v>
      </c>
      <c r="I9" s="341">
        <v>0</v>
      </c>
      <c r="J9" s="342"/>
    </row>
    <row r="10" spans="2:10" ht="18" customHeight="1">
      <c r="B10" s="107"/>
      <c r="C10" s="110" t="s">
        <v>58</v>
      </c>
      <c r="D10" s="108"/>
      <c r="E10" s="108"/>
      <c r="F10" s="108"/>
      <c r="G10" s="108"/>
      <c r="H10" s="108"/>
      <c r="I10" s="343"/>
      <c r="J10" s="342"/>
    </row>
    <row r="11" spans="2:10" ht="18" customHeight="1" thickBot="1">
      <c r="B11" s="112"/>
      <c r="C11" s="113"/>
      <c r="D11" s="114"/>
      <c r="E11" s="114"/>
      <c r="F11" s="114"/>
      <c r="G11" s="114"/>
      <c r="H11" s="114"/>
      <c r="I11" s="114"/>
      <c r="J11" s="115"/>
    </row>
    <row r="12" spans="2:10" ht="14.25" customHeight="1" thickTop="1">
      <c r="B12" s="107"/>
      <c r="C12" s="110"/>
      <c r="D12" s="108"/>
      <c r="E12" s="108"/>
      <c r="F12" s="108"/>
      <c r="G12" s="108"/>
      <c r="H12" s="108"/>
      <c r="I12" s="108"/>
      <c r="J12" s="109"/>
    </row>
    <row r="13" spans="2:10">
      <c r="B13" s="99"/>
      <c r="C13" s="100"/>
      <c r="D13" s="100"/>
      <c r="E13" s="100"/>
      <c r="F13" s="100"/>
      <c r="G13" s="100"/>
      <c r="H13" s="100"/>
      <c r="I13" s="100"/>
      <c r="J13" s="111"/>
    </row>
    <row r="14" spans="2:10">
      <c r="B14" s="286" t="s">
        <v>227</v>
      </c>
      <c r="C14" s="247" t="s">
        <v>228</v>
      </c>
      <c r="D14" s="96"/>
      <c r="E14" s="96"/>
      <c r="F14" s="116"/>
      <c r="G14" s="96"/>
      <c r="H14" s="119"/>
      <c r="I14" s="97"/>
      <c r="J14" s="98"/>
    </row>
    <row r="15" spans="2:10">
      <c r="B15" s="95"/>
      <c r="C15" s="305" t="s">
        <v>608</v>
      </c>
      <c r="D15" s="96"/>
      <c r="E15" s="96"/>
      <c r="F15" s="116"/>
      <c r="G15" s="96"/>
      <c r="H15" s="119"/>
      <c r="I15" s="246">
        <f>J96</f>
        <v>0</v>
      </c>
      <c r="J15" s="98"/>
    </row>
    <row r="16" spans="2:10">
      <c r="B16" s="95"/>
      <c r="C16" s="247" t="s">
        <v>60</v>
      </c>
      <c r="D16" s="96"/>
      <c r="E16" s="96"/>
      <c r="F16" s="116"/>
      <c r="G16" s="96"/>
      <c r="H16" s="119"/>
      <c r="I16" s="97">
        <f>SUM(I15:I15)</f>
        <v>0</v>
      </c>
      <c r="J16" s="98"/>
    </row>
    <row r="17" spans="2:10">
      <c r="B17" s="95"/>
      <c r="C17" s="206"/>
      <c r="D17" s="96"/>
      <c r="E17" s="96"/>
      <c r="F17" s="116"/>
      <c r="G17" s="96"/>
      <c r="H17" s="119"/>
      <c r="I17" s="97"/>
      <c r="J17" s="98"/>
    </row>
    <row r="18" spans="2:10">
      <c r="B18" s="95"/>
      <c r="C18" s="206"/>
      <c r="D18" s="96"/>
      <c r="E18" s="96"/>
      <c r="F18" s="116"/>
      <c r="G18" s="96"/>
      <c r="H18" s="119"/>
      <c r="I18" s="97"/>
      <c r="J18" s="98"/>
    </row>
    <row r="19" spans="2:10">
      <c r="B19" s="95"/>
      <c r="C19" s="206"/>
      <c r="D19" s="96"/>
      <c r="E19" s="96"/>
      <c r="F19" s="116"/>
      <c r="G19" s="96"/>
      <c r="H19" s="119"/>
      <c r="I19" s="97"/>
      <c r="J19" s="98"/>
    </row>
    <row r="20" spans="2:10">
      <c r="B20" s="95"/>
      <c r="C20" s="206"/>
      <c r="D20" s="96"/>
      <c r="E20" s="96"/>
      <c r="F20" s="116"/>
      <c r="G20" s="96"/>
      <c r="H20" s="119"/>
      <c r="I20" s="97"/>
      <c r="J20" s="98"/>
    </row>
    <row r="21" spans="2:10">
      <c r="B21" s="95"/>
      <c r="C21" s="121"/>
      <c r="D21" s="96"/>
      <c r="E21" s="96"/>
      <c r="F21" s="116"/>
      <c r="G21" s="96"/>
      <c r="H21" s="119"/>
      <c r="I21" s="97"/>
      <c r="J21" s="98"/>
    </row>
    <row r="22" spans="2:10">
      <c r="B22" s="95"/>
      <c r="C22" s="206"/>
      <c r="D22" s="96"/>
      <c r="E22" s="96"/>
      <c r="F22" s="96"/>
      <c r="G22" s="96"/>
      <c r="H22" s="119"/>
      <c r="I22" s="97"/>
      <c r="J22" s="98"/>
    </row>
    <row r="23" spans="2:10" ht="29.25" customHeight="1">
      <c r="B23" s="95"/>
      <c r="C23" s="121"/>
      <c r="D23" s="96"/>
      <c r="E23" s="96"/>
      <c r="F23" s="96"/>
      <c r="G23" s="96"/>
      <c r="H23" s="119"/>
      <c r="I23" s="97"/>
      <c r="J23" s="98"/>
    </row>
    <row r="24" spans="2:10">
      <c r="B24" s="95"/>
      <c r="C24" s="206"/>
      <c r="D24" s="96"/>
      <c r="E24" s="96"/>
      <c r="F24" s="96"/>
      <c r="G24" s="96"/>
      <c r="H24" s="119"/>
      <c r="I24" s="97"/>
      <c r="J24" s="98"/>
    </row>
    <row r="25" spans="2:10">
      <c r="B25" s="95"/>
      <c r="C25" s="121"/>
      <c r="D25" s="96"/>
      <c r="E25" s="96"/>
      <c r="F25" s="96"/>
      <c r="G25" s="96"/>
      <c r="H25" s="119"/>
      <c r="I25" s="97"/>
      <c r="J25" s="98"/>
    </row>
    <row r="26" spans="2:10">
      <c r="B26" s="99"/>
      <c r="C26" s="121"/>
      <c r="D26" s="96"/>
      <c r="E26" s="96"/>
      <c r="F26" s="96"/>
      <c r="G26" s="96"/>
      <c r="H26" s="119"/>
      <c r="I26" s="101"/>
      <c r="J26" s="102"/>
    </row>
    <row r="27" spans="2:10">
      <c r="B27" s="99"/>
      <c r="C27" s="208"/>
      <c r="D27" s="209"/>
      <c r="E27" s="209"/>
      <c r="F27" s="209"/>
      <c r="G27" s="209"/>
      <c r="H27" s="210"/>
      <c r="J27" s="102"/>
    </row>
    <row r="28" spans="2:10">
      <c r="B28" s="99"/>
      <c r="C28" s="206"/>
      <c r="D28" s="207"/>
      <c r="E28" s="100"/>
      <c r="F28" s="100"/>
      <c r="G28" s="100"/>
      <c r="H28" s="101"/>
      <c r="I28" s="101"/>
      <c r="J28" s="102"/>
    </row>
    <row r="29" spans="2:10">
      <c r="B29" s="99"/>
      <c r="C29" s="100"/>
      <c r="D29" s="100"/>
      <c r="E29" s="100"/>
      <c r="F29" s="100"/>
      <c r="G29" s="100"/>
      <c r="H29" s="120"/>
      <c r="I29" s="210"/>
      <c r="J29" s="102"/>
    </row>
    <row r="30" spans="2:10">
      <c r="B30" s="124"/>
      <c r="C30" s="103"/>
      <c r="D30" s="103"/>
      <c r="E30" s="103"/>
      <c r="F30" s="103"/>
      <c r="G30" s="103"/>
      <c r="H30" s="125"/>
      <c r="I30" s="126"/>
      <c r="J30" s="102"/>
    </row>
    <row r="31" spans="2:10">
      <c r="B31" s="99"/>
      <c r="C31" s="100"/>
      <c r="D31" s="100"/>
      <c r="E31" s="100"/>
      <c r="F31" s="100"/>
      <c r="G31" s="100"/>
      <c r="H31" s="127"/>
      <c r="I31" s="128"/>
      <c r="J31" s="102"/>
    </row>
    <row r="32" spans="2:10">
      <c r="B32" s="95"/>
      <c r="C32" s="240"/>
      <c r="D32" s="96"/>
      <c r="E32" s="96"/>
      <c r="F32" s="96"/>
      <c r="G32" s="96"/>
      <c r="H32" s="97"/>
      <c r="I32" s="130"/>
      <c r="J32" s="98"/>
    </row>
    <row r="33" spans="1:11" ht="15" thickBot="1">
      <c r="B33" s="344"/>
      <c r="C33" s="345"/>
      <c r="D33" s="241"/>
      <c r="E33" s="241"/>
      <c r="F33" s="241"/>
      <c r="G33" s="241"/>
      <c r="H33" s="242"/>
      <c r="I33" s="243"/>
      <c r="J33" s="244"/>
    </row>
    <row r="34" spans="1:11">
      <c r="B34" s="94"/>
      <c r="C34" s="94"/>
      <c r="D34" s="94"/>
      <c r="E34" s="94"/>
      <c r="F34" s="94"/>
      <c r="G34" s="94"/>
      <c r="H34" s="94"/>
      <c r="I34" s="94"/>
      <c r="J34" s="94"/>
    </row>
    <row r="35" spans="1:11">
      <c r="B35" s="136" t="s">
        <v>14</v>
      </c>
    </row>
    <row r="36" spans="1:11" ht="348.6" customHeight="1">
      <c r="C36" s="335" t="s">
        <v>770</v>
      </c>
      <c r="D36" s="348"/>
      <c r="E36" s="348"/>
      <c r="F36" s="348"/>
      <c r="G36" s="348"/>
      <c r="H36" s="348"/>
      <c r="I36" s="348"/>
      <c r="J36" s="348"/>
    </row>
    <row r="37" spans="1:11" ht="15" thickBot="1"/>
    <row r="38" spans="1:11">
      <c r="B38" s="217"/>
      <c r="C38" s="218" t="s">
        <v>3</v>
      </c>
      <c r="D38" s="346" t="s">
        <v>4</v>
      </c>
      <c r="E38" s="347"/>
      <c r="F38" s="219" t="s">
        <v>5</v>
      </c>
      <c r="G38" s="220" t="s">
        <v>5</v>
      </c>
      <c r="H38" s="221" t="s">
        <v>6</v>
      </c>
      <c r="I38" s="222" t="s">
        <v>6</v>
      </c>
      <c r="J38" s="223" t="s">
        <v>5</v>
      </c>
    </row>
    <row r="39" spans="1:11" ht="15" thickBot="1">
      <c r="B39" s="224"/>
      <c r="C39" s="225" t="s">
        <v>7</v>
      </c>
      <c r="D39" s="212" t="s">
        <v>8</v>
      </c>
      <c r="E39" s="213" t="s">
        <v>9</v>
      </c>
      <c r="F39" s="214" t="s">
        <v>10</v>
      </c>
      <c r="G39" s="212" t="s">
        <v>11</v>
      </c>
      <c r="H39" s="215" t="s">
        <v>12</v>
      </c>
      <c r="I39" s="216" t="s">
        <v>13</v>
      </c>
      <c r="J39" s="16" t="s">
        <v>6</v>
      </c>
    </row>
    <row r="40" spans="1:11" ht="15.6" thickTop="1" thickBot="1">
      <c r="B40" s="27" t="s">
        <v>228</v>
      </c>
      <c r="C40" s="28"/>
      <c r="D40" s="29"/>
      <c r="E40" s="29"/>
      <c r="F40" s="30"/>
      <c r="G40" s="31"/>
      <c r="H40" s="29"/>
      <c r="I40" s="29"/>
      <c r="J40" s="32"/>
      <c r="K40" s="204"/>
    </row>
    <row r="41" spans="1:11" ht="15" thickBot="1">
      <c r="B41" s="234"/>
      <c r="C41" s="239" t="s">
        <v>674</v>
      </c>
      <c r="D41" s="235"/>
      <c r="E41" s="235"/>
      <c r="F41" s="236"/>
      <c r="G41" s="237"/>
      <c r="H41" s="235"/>
      <c r="I41" s="235"/>
      <c r="J41" s="238"/>
      <c r="K41" s="204"/>
    </row>
    <row r="42" spans="1:11">
      <c r="B42" s="191" t="s">
        <v>235</v>
      </c>
      <c r="C42" s="43" t="s">
        <v>41</v>
      </c>
      <c r="D42" s="33"/>
      <c r="E42" s="34"/>
      <c r="F42" s="35"/>
      <c r="G42" s="36"/>
      <c r="H42" s="37"/>
      <c r="I42" s="38"/>
      <c r="J42" s="39"/>
      <c r="K42" s="204"/>
    </row>
    <row r="43" spans="1:11">
      <c r="B43" s="155"/>
      <c r="C43" s="149" t="s">
        <v>40</v>
      </c>
      <c r="D43" s="156"/>
      <c r="E43" s="157"/>
      <c r="F43" s="150"/>
      <c r="G43" s="158"/>
      <c r="H43" s="152"/>
      <c r="I43" s="153"/>
      <c r="J43" s="154"/>
      <c r="K43" s="204"/>
    </row>
    <row r="44" spans="1:11" ht="28.8">
      <c r="B44" s="317" t="s">
        <v>236</v>
      </c>
      <c r="C44" s="193" t="s">
        <v>781</v>
      </c>
      <c r="D44" s="159">
        <v>1</v>
      </c>
      <c r="E44" s="162" t="s">
        <v>1</v>
      </c>
      <c r="F44" s="352"/>
      <c r="G44" s="353"/>
      <c r="H44" s="152">
        <f t="shared" ref="H44:H45" si="0">D44*F44</f>
        <v>0</v>
      </c>
      <c r="I44" s="153">
        <f t="shared" ref="I44:I45" si="1">D44*G44</f>
        <v>0</v>
      </c>
      <c r="J44" s="154">
        <f t="shared" ref="J44:J45" si="2">H44+I44</f>
        <v>0</v>
      </c>
      <c r="K44" s="204"/>
    </row>
    <row r="45" spans="1:11" s="132" customFormat="1" ht="28.8">
      <c r="A45" s="133"/>
      <c r="B45" s="317" t="s">
        <v>237</v>
      </c>
      <c r="C45" s="143" t="s">
        <v>804</v>
      </c>
      <c r="D45" s="159">
        <v>1</v>
      </c>
      <c r="E45" s="162" t="s">
        <v>1</v>
      </c>
      <c r="F45" s="352"/>
      <c r="G45" s="353"/>
      <c r="H45" s="152">
        <f t="shared" si="0"/>
        <v>0</v>
      </c>
      <c r="I45" s="153">
        <f t="shared" si="1"/>
        <v>0</v>
      </c>
      <c r="J45" s="154">
        <f t="shared" si="2"/>
        <v>0</v>
      </c>
      <c r="K45" s="204"/>
    </row>
    <row r="46" spans="1:11" s="296" customFormat="1">
      <c r="A46" s="133"/>
      <c r="B46" s="270"/>
      <c r="C46" s="231"/>
      <c r="D46" s="297"/>
      <c r="E46" s="289"/>
      <c r="F46" s="292"/>
      <c r="G46" s="201"/>
      <c r="H46" s="152"/>
      <c r="I46" s="293"/>
      <c r="J46" s="294"/>
      <c r="K46" s="295"/>
    </row>
    <row r="47" spans="1:11">
      <c r="B47" s="317" t="s">
        <v>238</v>
      </c>
      <c r="C47" s="159" t="s">
        <v>525</v>
      </c>
      <c r="D47" s="159">
        <v>1</v>
      </c>
      <c r="E47" s="162" t="s">
        <v>2</v>
      </c>
      <c r="F47" s="150"/>
      <c r="G47" s="151"/>
      <c r="H47" s="197">
        <f>SUM(H43:H45)*0.03</f>
        <v>0</v>
      </c>
      <c r="I47" s="200">
        <f>SUM(I43:I45)*0.03</f>
        <v>0</v>
      </c>
      <c r="J47" s="184">
        <f t="shared" ref="J47" si="3">H47+I47</f>
        <v>0</v>
      </c>
      <c r="K47" s="204"/>
    </row>
    <row r="48" spans="1:11">
      <c r="B48" s="54"/>
      <c r="C48" s="18"/>
      <c r="D48" s="18"/>
      <c r="E48" s="22"/>
      <c r="F48" s="137"/>
      <c r="G48" s="138"/>
      <c r="H48" s="181">
        <f>SUM(H43:H47)</f>
        <v>0</v>
      </c>
      <c r="I48" s="182">
        <f>SUM(I43:I47)</f>
        <v>0</v>
      </c>
      <c r="J48" s="183">
        <f>I48+H48</f>
        <v>0</v>
      </c>
      <c r="K48" s="204"/>
    </row>
    <row r="49" spans="1:11">
      <c r="B49" s="54"/>
      <c r="C49" s="18"/>
      <c r="D49" s="18"/>
      <c r="E49" s="22"/>
      <c r="F49" s="137"/>
      <c r="G49" s="138"/>
      <c r="H49" s="23"/>
      <c r="I49" s="24"/>
      <c r="J49" s="25"/>
      <c r="K49" s="204"/>
    </row>
    <row r="50" spans="1:11">
      <c r="B50" s="190" t="s">
        <v>275</v>
      </c>
      <c r="C50" s="58" t="s">
        <v>230</v>
      </c>
      <c r="D50" s="59"/>
      <c r="E50" s="60"/>
      <c r="F50" s="61"/>
      <c r="G50" s="62"/>
      <c r="H50" s="63"/>
      <c r="I50" s="64"/>
      <c r="J50" s="65"/>
      <c r="K50" s="204"/>
    </row>
    <row r="51" spans="1:11">
      <c r="B51" s="269" t="s">
        <v>239</v>
      </c>
      <c r="C51" s="143" t="s">
        <v>43</v>
      </c>
      <c r="D51" s="139">
        <v>50</v>
      </c>
      <c r="E51" s="141" t="s">
        <v>0</v>
      </c>
      <c r="F51" s="352"/>
      <c r="G51" s="353"/>
      <c r="H51" s="152">
        <f t="shared" ref="H51:H52" si="4">D51*F51</f>
        <v>0</v>
      </c>
      <c r="I51" s="153">
        <f t="shared" ref="I51:I52" si="5">D51*G51</f>
        <v>0</v>
      </c>
      <c r="J51" s="154">
        <f t="shared" ref="J51:J53" si="6">H51+I51</f>
        <v>0</v>
      </c>
      <c r="K51" s="204"/>
    </row>
    <row r="52" spans="1:11">
      <c r="B52" s="269" t="s">
        <v>240</v>
      </c>
      <c r="C52" s="143" t="s">
        <v>33</v>
      </c>
      <c r="D52" s="139">
        <v>100</v>
      </c>
      <c r="E52" s="141" t="s">
        <v>0</v>
      </c>
      <c r="F52" s="352"/>
      <c r="G52" s="353"/>
      <c r="H52" s="152">
        <f t="shared" si="4"/>
        <v>0</v>
      </c>
      <c r="I52" s="153">
        <f t="shared" si="5"/>
        <v>0</v>
      </c>
      <c r="J52" s="154">
        <f t="shared" si="6"/>
        <v>0</v>
      </c>
      <c r="K52" s="204"/>
    </row>
    <row r="53" spans="1:11">
      <c r="B53" s="269" t="s">
        <v>241</v>
      </c>
      <c r="C53" s="143" t="s">
        <v>34</v>
      </c>
      <c r="D53" s="139">
        <v>1</v>
      </c>
      <c r="E53" s="141" t="s">
        <v>2</v>
      </c>
      <c r="F53" s="145"/>
      <c r="G53" s="201"/>
      <c r="H53" s="197">
        <f>SUM(H51:H52)*0.05</f>
        <v>0</v>
      </c>
      <c r="I53" s="153"/>
      <c r="J53" s="154">
        <f t="shared" si="6"/>
        <v>0</v>
      </c>
      <c r="K53" s="204"/>
    </row>
    <row r="54" spans="1:11">
      <c r="B54" s="54"/>
      <c r="C54" s="139"/>
      <c r="D54" s="139"/>
      <c r="E54" s="22"/>
      <c r="F54" s="137"/>
      <c r="G54" s="138"/>
      <c r="H54" s="181">
        <f>SUM(H51:H53)</f>
        <v>0</v>
      </c>
      <c r="I54" s="182">
        <f>SUM(I51:I53)</f>
        <v>0</v>
      </c>
      <c r="J54" s="183">
        <f>H54+I54</f>
        <v>0</v>
      </c>
      <c r="K54" s="204"/>
    </row>
    <row r="55" spans="1:11">
      <c r="B55" s="54"/>
      <c r="C55" s="18"/>
      <c r="D55" s="18"/>
      <c r="E55" s="22"/>
      <c r="F55" s="137"/>
      <c r="G55" s="138"/>
      <c r="H55" s="23"/>
      <c r="I55" s="56"/>
      <c r="J55" s="57"/>
      <c r="K55" s="204"/>
    </row>
    <row r="56" spans="1:11">
      <c r="B56" s="189" t="s">
        <v>274</v>
      </c>
      <c r="C56" s="66" t="s">
        <v>231</v>
      </c>
      <c r="D56" s="67"/>
      <c r="E56" s="68"/>
      <c r="F56" s="69"/>
      <c r="G56" s="70"/>
      <c r="H56" s="71"/>
      <c r="I56" s="72"/>
      <c r="J56" s="73"/>
      <c r="K56" s="204"/>
    </row>
    <row r="57" spans="1:11" ht="57.6">
      <c r="A57" s="146"/>
      <c r="B57" s="269" t="s">
        <v>242</v>
      </c>
      <c r="C57" s="194" t="s">
        <v>587</v>
      </c>
      <c r="D57" s="139">
        <v>300</v>
      </c>
      <c r="E57" s="141" t="s">
        <v>0</v>
      </c>
      <c r="F57" s="352"/>
      <c r="G57" s="353"/>
      <c r="H57" s="140">
        <f t="shared" ref="H57:H65" si="7">D57*F57</f>
        <v>0</v>
      </c>
      <c r="I57" s="147">
        <f t="shared" ref="I57:I68" si="8">D57*G57</f>
        <v>0</v>
      </c>
      <c r="J57" s="148">
        <f t="shared" ref="J57:J68" si="9">H57+I57</f>
        <v>0</v>
      </c>
      <c r="K57" s="204"/>
    </row>
    <row r="58" spans="1:11" ht="57.6">
      <c r="A58" s="146"/>
      <c r="B58" s="269" t="s">
        <v>243</v>
      </c>
      <c r="C58" s="194" t="s">
        <v>588</v>
      </c>
      <c r="D58" s="139">
        <v>50</v>
      </c>
      <c r="E58" s="141" t="s">
        <v>0</v>
      </c>
      <c r="F58" s="352"/>
      <c r="G58" s="353"/>
      <c r="H58" s="140">
        <f t="shared" ref="H58" si="10">D58*F58</f>
        <v>0</v>
      </c>
      <c r="I58" s="147">
        <f t="shared" ref="I58" si="11">D58*G58</f>
        <v>0</v>
      </c>
      <c r="J58" s="148">
        <f t="shared" ref="J58" si="12">H58+I58</f>
        <v>0</v>
      </c>
      <c r="K58" s="204"/>
    </row>
    <row r="59" spans="1:11" ht="29.4" thickBot="1">
      <c r="A59" s="122"/>
      <c r="B59" s="269" t="s">
        <v>244</v>
      </c>
      <c r="C59" s="194" t="s">
        <v>589</v>
      </c>
      <c r="D59" s="139">
        <v>350</v>
      </c>
      <c r="E59" s="141" t="s">
        <v>0</v>
      </c>
      <c r="F59" s="352"/>
      <c r="G59" s="353"/>
      <c r="H59" s="140">
        <f t="shared" si="7"/>
        <v>0</v>
      </c>
      <c r="I59" s="147">
        <f t="shared" si="8"/>
        <v>0</v>
      </c>
      <c r="J59" s="148">
        <f t="shared" si="9"/>
        <v>0</v>
      </c>
      <c r="K59" s="204"/>
    </row>
    <row r="60" spans="1:11" ht="57.6">
      <c r="A60" s="146"/>
      <c r="B60" s="269" t="s">
        <v>245</v>
      </c>
      <c r="C60" s="194" t="s">
        <v>782</v>
      </c>
      <c r="D60" s="139">
        <v>50</v>
      </c>
      <c r="E60" s="141" t="s">
        <v>0</v>
      </c>
      <c r="F60" s="352"/>
      <c r="G60" s="353"/>
      <c r="H60" s="140">
        <f t="shared" si="7"/>
        <v>0</v>
      </c>
      <c r="I60" s="147">
        <f t="shared" si="8"/>
        <v>0</v>
      </c>
      <c r="J60" s="148">
        <f t="shared" si="9"/>
        <v>0</v>
      </c>
      <c r="K60" s="204"/>
    </row>
    <row r="61" spans="1:11" ht="28.8">
      <c r="A61" s="122"/>
      <c r="B61" s="269" t="s">
        <v>246</v>
      </c>
      <c r="C61" s="194" t="s">
        <v>767</v>
      </c>
      <c r="D61" s="139">
        <v>50</v>
      </c>
      <c r="E61" s="141" t="s">
        <v>0</v>
      </c>
      <c r="F61" s="352"/>
      <c r="G61" s="353"/>
      <c r="H61" s="140">
        <f t="shared" si="7"/>
        <v>0</v>
      </c>
      <c r="I61" s="147">
        <f t="shared" si="8"/>
        <v>0</v>
      </c>
      <c r="J61" s="148">
        <f t="shared" si="9"/>
        <v>0</v>
      </c>
      <c r="K61" s="204"/>
    </row>
    <row r="62" spans="1:11" ht="28.8">
      <c r="A62" s="122"/>
      <c r="B62" s="269" t="s">
        <v>247</v>
      </c>
      <c r="C62" s="194" t="s">
        <v>590</v>
      </c>
      <c r="D62" s="139">
        <v>550</v>
      </c>
      <c r="E62" s="141" t="s">
        <v>0</v>
      </c>
      <c r="F62" s="352"/>
      <c r="G62" s="353"/>
      <c r="H62" s="140">
        <f t="shared" si="7"/>
        <v>0</v>
      </c>
      <c r="I62" s="147">
        <f t="shared" si="8"/>
        <v>0</v>
      </c>
      <c r="J62" s="148">
        <f t="shared" si="9"/>
        <v>0</v>
      </c>
      <c r="K62" s="204"/>
    </row>
    <row r="63" spans="1:11" ht="28.8">
      <c r="A63" s="122"/>
      <c r="B63" s="269" t="s">
        <v>248</v>
      </c>
      <c r="C63" s="194" t="s">
        <v>591</v>
      </c>
      <c r="D63" s="139">
        <v>100</v>
      </c>
      <c r="E63" s="141" t="s">
        <v>0</v>
      </c>
      <c r="F63" s="352"/>
      <c r="G63" s="353"/>
      <c r="H63" s="140">
        <f t="shared" si="7"/>
        <v>0</v>
      </c>
      <c r="I63" s="147">
        <f t="shared" si="8"/>
        <v>0</v>
      </c>
      <c r="J63" s="148">
        <f t="shared" si="9"/>
        <v>0</v>
      </c>
      <c r="K63" s="204"/>
    </row>
    <row r="64" spans="1:11">
      <c r="A64" s="122"/>
      <c r="B64" s="269" t="s">
        <v>249</v>
      </c>
      <c r="C64" s="143" t="s">
        <v>524</v>
      </c>
      <c r="D64" s="139">
        <v>1</v>
      </c>
      <c r="E64" s="141" t="s">
        <v>2</v>
      </c>
      <c r="F64" s="358"/>
      <c r="G64" s="353"/>
      <c r="H64" s="140">
        <f t="shared" si="7"/>
        <v>0</v>
      </c>
      <c r="I64" s="147">
        <f t="shared" si="8"/>
        <v>0</v>
      </c>
      <c r="J64" s="148">
        <f t="shared" si="9"/>
        <v>0</v>
      </c>
      <c r="K64" s="204"/>
    </row>
    <row r="65" spans="1:11">
      <c r="B65" s="269" t="s">
        <v>250</v>
      </c>
      <c r="C65" s="143" t="s">
        <v>35</v>
      </c>
      <c r="D65" s="139">
        <v>1</v>
      </c>
      <c r="E65" s="141" t="s">
        <v>2</v>
      </c>
      <c r="F65" s="358"/>
      <c r="G65" s="353"/>
      <c r="H65" s="140">
        <f t="shared" si="7"/>
        <v>0</v>
      </c>
      <c r="I65" s="147">
        <f t="shared" si="8"/>
        <v>0</v>
      </c>
      <c r="J65" s="148">
        <f t="shared" si="9"/>
        <v>0</v>
      </c>
      <c r="K65" s="204"/>
    </row>
    <row r="66" spans="1:11">
      <c r="B66" s="269" t="s">
        <v>251</v>
      </c>
      <c r="C66" s="143" t="s">
        <v>36</v>
      </c>
      <c r="D66" s="134">
        <v>1</v>
      </c>
      <c r="E66" s="135" t="s">
        <v>2</v>
      </c>
      <c r="F66" s="142"/>
      <c r="G66" s="21"/>
      <c r="H66" s="179">
        <f>SUM(H57:H61)*0.015</f>
        <v>0</v>
      </c>
      <c r="I66" s="147"/>
      <c r="J66" s="148">
        <f t="shared" si="9"/>
        <v>0</v>
      </c>
      <c r="K66" s="204"/>
    </row>
    <row r="67" spans="1:11">
      <c r="B67" s="269" t="s">
        <v>252</v>
      </c>
      <c r="C67" s="143" t="s">
        <v>19</v>
      </c>
      <c r="D67" s="139">
        <v>1</v>
      </c>
      <c r="E67" s="141" t="s">
        <v>2</v>
      </c>
      <c r="F67" s="358"/>
      <c r="G67" s="353"/>
      <c r="H67" s="140">
        <f t="shared" ref="H67:H68" si="13">D67*F67</f>
        <v>0</v>
      </c>
      <c r="I67" s="147">
        <f t="shared" si="8"/>
        <v>0</v>
      </c>
      <c r="J67" s="148">
        <f t="shared" si="9"/>
        <v>0</v>
      </c>
      <c r="K67" s="204"/>
    </row>
    <row r="68" spans="1:11">
      <c r="B68" s="269" t="s">
        <v>253</v>
      </c>
      <c r="C68" s="143" t="s">
        <v>25</v>
      </c>
      <c r="D68" s="180">
        <f>D57</f>
        <v>300</v>
      </c>
      <c r="E68" s="196" t="s">
        <v>0</v>
      </c>
      <c r="F68" s="358"/>
      <c r="G68" s="353"/>
      <c r="H68" s="140">
        <f t="shared" si="13"/>
        <v>0</v>
      </c>
      <c r="I68" s="147">
        <f t="shared" si="8"/>
        <v>0</v>
      </c>
      <c r="J68" s="148">
        <f t="shared" si="9"/>
        <v>0</v>
      </c>
      <c r="K68" s="204"/>
    </row>
    <row r="69" spans="1:11">
      <c r="B69" s="269" t="s">
        <v>254</v>
      </c>
      <c r="C69" s="143" t="s">
        <v>37</v>
      </c>
      <c r="D69" s="139">
        <v>1</v>
      </c>
      <c r="E69" s="141" t="s">
        <v>2</v>
      </c>
      <c r="F69" s="145"/>
      <c r="G69" s="21"/>
      <c r="H69" s="179">
        <f>SUM(H57:H68)*0.03</f>
        <v>0</v>
      </c>
      <c r="I69" s="195">
        <f>SUM(I57:I68)*0.03</f>
        <v>0</v>
      </c>
      <c r="J69" s="148">
        <f t="shared" ref="J69" si="14">H69+I69</f>
        <v>0</v>
      </c>
      <c r="K69" s="204"/>
    </row>
    <row r="70" spans="1:11">
      <c r="B70" s="54"/>
      <c r="C70" s="18"/>
      <c r="D70" s="18"/>
      <c r="E70" s="22"/>
      <c r="F70" s="137"/>
      <c r="G70" s="138"/>
      <c r="H70" s="181">
        <f>SUM(H57:H69)</f>
        <v>0</v>
      </c>
      <c r="I70" s="182">
        <f>SUM(I57:I69)</f>
        <v>0</v>
      </c>
      <c r="J70" s="183">
        <f>H70+I70</f>
        <v>0</v>
      </c>
      <c r="K70" s="204"/>
    </row>
    <row r="71" spans="1:11">
      <c r="B71" s="54"/>
      <c r="C71" s="18"/>
      <c r="D71" s="18"/>
      <c r="E71" s="22"/>
      <c r="F71" s="137"/>
      <c r="G71" s="138"/>
      <c r="H71" s="40"/>
      <c r="I71" s="41"/>
      <c r="J71" s="42"/>
      <c r="K71" s="204"/>
    </row>
    <row r="72" spans="1:11">
      <c r="B72" s="163" t="s">
        <v>273</v>
      </c>
      <c r="C72" s="166" t="s">
        <v>232</v>
      </c>
      <c r="D72" s="167"/>
      <c r="E72" s="164"/>
      <c r="F72" s="168"/>
      <c r="G72" s="165"/>
      <c r="H72" s="169"/>
      <c r="I72" s="170"/>
      <c r="J72" s="171"/>
      <c r="K72" s="204"/>
    </row>
    <row r="73" spans="1:11">
      <c r="B73" s="54"/>
      <c r="C73" s="18"/>
      <c r="D73" s="18"/>
      <c r="E73" s="22"/>
      <c r="F73" s="137"/>
      <c r="G73" s="138"/>
      <c r="H73" s="40"/>
      <c r="I73" s="41"/>
      <c r="J73" s="42"/>
      <c r="K73" s="204"/>
    </row>
    <row r="74" spans="1:11">
      <c r="B74" s="188" t="s">
        <v>272</v>
      </c>
      <c r="C74" s="198" t="s">
        <v>48</v>
      </c>
      <c r="D74" s="172"/>
      <c r="E74" s="173"/>
      <c r="F74" s="174"/>
      <c r="G74" s="175"/>
      <c r="H74" s="176"/>
      <c r="I74" s="177"/>
      <c r="J74" s="178"/>
      <c r="K74" s="204"/>
    </row>
    <row r="75" spans="1:11">
      <c r="B75" s="54"/>
      <c r="C75" s="18"/>
      <c r="D75" s="18"/>
      <c r="E75" s="22"/>
      <c r="F75" s="137"/>
      <c r="G75" s="138"/>
      <c r="H75" s="40"/>
      <c r="I75" s="41"/>
      <c r="J75" s="42"/>
      <c r="K75" s="204"/>
    </row>
    <row r="76" spans="1:11">
      <c r="B76" s="199" t="s">
        <v>255</v>
      </c>
      <c r="C76" s="74" t="s">
        <v>233</v>
      </c>
      <c r="D76" s="75"/>
      <c r="E76" s="76"/>
      <c r="F76" s="77"/>
      <c r="G76" s="78"/>
      <c r="H76" s="79"/>
      <c r="I76" s="80"/>
      <c r="J76" s="81"/>
      <c r="K76" s="204"/>
    </row>
    <row r="77" spans="1:11" s="132" customFormat="1">
      <c r="A77" s="133"/>
      <c r="B77" s="269" t="s">
        <v>256</v>
      </c>
      <c r="C77" s="143" t="s">
        <v>56</v>
      </c>
      <c r="D77" s="139">
        <v>2</v>
      </c>
      <c r="E77" s="141" t="s">
        <v>49</v>
      </c>
      <c r="F77" s="358"/>
      <c r="G77" s="359"/>
      <c r="H77" s="140">
        <f t="shared" ref="H77:H92" si="15">D77*F77</f>
        <v>0</v>
      </c>
      <c r="I77" s="147">
        <f t="shared" ref="I77:I92" si="16">D77*G77</f>
        <v>0</v>
      </c>
      <c r="J77" s="148">
        <f t="shared" ref="J77:J92" si="17">H77+I77</f>
        <v>0</v>
      </c>
      <c r="K77" s="205"/>
    </row>
    <row r="78" spans="1:11" s="132" customFormat="1">
      <c r="A78" s="133"/>
      <c r="B78" s="269" t="s">
        <v>257</v>
      </c>
      <c r="C78" s="143" t="s">
        <v>27</v>
      </c>
      <c r="D78" s="139">
        <v>20</v>
      </c>
      <c r="E78" s="141" t="s">
        <v>22</v>
      </c>
      <c r="F78" s="358"/>
      <c r="G78" s="359"/>
      <c r="H78" s="140">
        <f t="shared" si="15"/>
        <v>0</v>
      </c>
      <c r="I78" s="147">
        <f t="shared" si="16"/>
        <v>0</v>
      </c>
      <c r="J78" s="148">
        <f t="shared" si="17"/>
        <v>0</v>
      </c>
      <c r="K78" s="205"/>
    </row>
    <row r="79" spans="1:11" s="132" customFormat="1" ht="28.8">
      <c r="A79" s="133"/>
      <c r="B79" s="269" t="s">
        <v>258</v>
      </c>
      <c r="C79" s="143" t="s">
        <v>55</v>
      </c>
      <c r="D79" s="139">
        <v>2</v>
      </c>
      <c r="E79" s="141" t="s">
        <v>49</v>
      </c>
      <c r="F79" s="358"/>
      <c r="G79" s="359"/>
      <c r="H79" s="140">
        <f t="shared" si="15"/>
        <v>0</v>
      </c>
      <c r="I79" s="147">
        <f t="shared" si="16"/>
        <v>0</v>
      </c>
      <c r="J79" s="148">
        <f t="shared" si="17"/>
        <v>0</v>
      </c>
      <c r="K79" s="205"/>
    </row>
    <row r="80" spans="1:11" s="132" customFormat="1">
      <c r="A80" s="133"/>
      <c r="B80" s="269" t="s">
        <v>259</v>
      </c>
      <c r="C80" s="143" t="s">
        <v>59</v>
      </c>
      <c r="D80" s="139">
        <v>16</v>
      </c>
      <c r="E80" s="141" t="s">
        <v>22</v>
      </c>
      <c r="F80" s="358"/>
      <c r="G80" s="360"/>
      <c r="H80" s="140">
        <f t="shared" si="15"/>
        <v>0</v>
      </c>
      <c r="I80" s="147">
        <f t="shared" si="16"/>
        <v>0</v>
      </c>
      <c r="J80" s="187">
        <f t="shared" si="17"/>
        <v>0</v>
      </c>
      <c r="K80" s="205"/>
    </row>
    <row r="81" spans="2:11">
      <c r="B81" s="269" t="s">
        <v>260</v>
      </c>
      <c r="C81" s="143" t="s">
        <v>39</v>
      </c>
      <c r="D81" s="134">
        <v>16</v>
      </c>
      <c r="E81" s="141" t="s">
        <v>22</v>
      </c>
      <c r="F81" s="358"/>
      <c r="G81" s="360"/>
      <c r="H81" s="140">
        <f t="shared" si="15"/>
        <v>0</v>
      </c>
      <c r="I81" s="147">
        <f t="shared" si="16"/>
        <v>0</v>
      </c>
      <c r="J81" s="148">
        <f t="shared" si="17"/>
        <v>0</v>
      </c>
      <c r="K81" s="204"/>
    </row>
    <row r="82" spans="2:11">
      <c r="B82" s="269" t="s">
        <v>261</v>
      </c>
      <c r="C82" s="143" t="s">
        <v>28</v>
      </c>
      <c r="D82" s="134">
        <v>160</v>
      </c>
      <c r="E82" s="141" t="s">
        <v>22</v>
      </c>
      <c r="F82" s="358"/>
      <c r="G82" s="359"/>
      <c r="H82" s="140">
        <f t="shared" si="15"/>
        <v>0</v>
      </c>
      <c r="I82" s="147">
        <f t="shared" si="16"/>
        <v>0</v>
      </c>
      <c r="J82" s="148">
        <f t="shared" si="17"/>
        <v>0</v>
      </c>
      <c r="K82" s="204"/>
    </row>
    <row r="83" spans="2:11">
      <c r="B83" s="269" t="s">
        <v>262</v>
      </c>
      <c r="C83" s="143" t="s">
        <v>23</v>
      </c>
      <c r="D83" s="134">
        <v>64</v>
      </c>
      <c r="E83" s="141" t="s">
        <v>22</v>
      </c>
      <c r="F83" s="358"/>
      <c r="G83" s="359"/>
      <c r="H83" s="140">
        <f t="shared" si="15"/>
        <v>0</v>
      </c>
      <c r="I83" s="147">
        <f t="shared" si="16"/>
        <v>0</v>
      </c>
      <c r="J83" s="148">
        <f t="shared" si="17"/>
        <v>0</v>
      </c>
      <c r="K83" s="204"/>
    </row>
    <row r="84" spans="2:11">
      <c r="B84" s="269" t="s">
        <v>263</v>
      </c>
      <c r="C84" s="143" t="s">
        <v>38</v>
      </c>
      <c r="D84" s="134">
        <v>32</v>
      </c>
      <c r="E84" s="141" t="s">
        <v>22</v>
      </c>
      <c r="F84" s="358"/>
      <c r="G84" s="359"/>
      <c r="H84" s="140">
        <f t="shared" si="15"/>
        <v>0</v>
      </c>
      <c r="I84" s="147">
        <f t="shared" si="16"/>
        <v>0</v>
      </c>
      <c r="J84" s="148">
        <f t="shared" si="17"/>
        <v>0</v>
      </c>
      <c r="K84" s="204"/>
    </row>
    <row r="85" spans="2:11">
      <c r="B85" s="269" t="s">
        <v>264</v>
      </c>
      <c r="C85" s="143" t="s">
        <v>547</v>
      </c>
      <c r="D85" s="134">
        <v>32</v>
      </c>
      <c r="E85" s="141" t="s">
        <v>22</v>
      </c>
      <c r="F85" s="358"/>
      <c r="G85" s="359"/>
      <c r="H85" s="140">
        <f t="shared" si="15"/>
        <v>0</v>
      </c>
      <c r="I85" s="147">
        <f t="shared" si="16"/>
        <v>0</v>
      </c>
      <c r="J85" s="148">
        <f t="shared" si="17"/>
        <v>0</v>
      </c>
      <c r="K85" s="204"/>
    </row>
    <row r="86" spans="2:11">
      <c r="B86" s="269" t="s">
        <v>265</v>
      </c>
      <c r="C86" s="143" t="s">
        <v>53</v>
      </c>
      <c r="D86" s="139">
        <v>1</v>
      </c>
      <c r="E86" s="141" t="s">
        <v>2</v>
      </c>
      <c r="F86" s="358"/>
      <c r="G86" s="359"/>
      <c r="H86" s="140">
        <f t="shared" si="15"/>
        <v>0</v>
      </c>
      <c r="I86" s="147">
        <f t="shared" si="16"/>
        <v>0</v>
      </c>
      <c r="J86" s="148">
        <f t="shared" si="17"/>
        <v>0</v>
      </c>
      <c r="K86" s="204"/>
    </row>
    <row r="87" spans="2:11" ht="28.8">
      <c r="B87" s="269" t="s">
        <v>266</v>
      </c>
      <c r="C87" s="143" t="s">
        <v>548</v>
      </c>
      <c r="D87" s="139">
        <v>8</v>
      </c>
      <c r="E87" s="141" t="s">
        <v>22</v>
      </c>
      <c r="F87" s="358"/>
      <c r="G87" s="360"/>
      <c r="H87" s="140">
        <f t="shared" si="15"/>
        <v>0</v>
      </c>
      <c r="I87" s="147">
        <f t="shared" si="16"/>
        <v>0</v>
      </c>
      <c r="J87" s="148">
        <f t="shared" si="17"/>
        <v>0</v>
      </c>
      <c r="K87" s="204"/>
    </row>
    <row r="88" spans="2:11">
      <c r="B88" s="269" t="s">
        <v>267</v>
      </c>
      <c r="C88" s="143" t="s">
        <v>29</v>
      </c>
      <c r="D88" s="139">
        <v>1</v>
      </c>
      <c r="E88" s="141" t="s">
        <v>2</v>
      </c>
      <c r="F88" s="358"/>
      <c r="G88" s="353"/>
      <c r="H88" s="140">
        <f t="shared" si="15"/>
        <v>0</v>
      </c>
      <c r="I88" s="147">
        <f t="shared" si="16"/>
        <v>0</v>
      </c>
      <c r="J88" s="148">
        <f t="shared" si="17"/>
        <v>0</v>
      </c>
      <c r="K88" s="204"/>
    </row>
    <row r="89" spans="2:11">
      <c r="B89" s="269" t="s">
        <v>268</v>
      </c>
      <c r="C89" s="143" t="s">
        <v>24</v>
      </c>
      <c r="D89" s="139">
        <v>16</v>
      </c>
      <c r="E89" s="141" t="s">
        <v>22</v>
      </c>
      <c r="F89" s="358"/>
      <c r="G89" s="359"/>
      <c r="H89" s="140">
        <f t="shared" si="15"/>
        <v>0</v>
      </c>
      <c r="I89" s="147">
        <f t="shared" si="16"/>
        <v>0</v>
      </c>
      <c r="J89" s="148">
        <f t="shared" si="17"/>
        <v>0</v>
      </c>
      <c r="K89" s="204"/>
    </row>
    <row r="90" spans="2:11">
      <c r="B90" s="269" t="s">
        <v>269</v>
      </c>
      <c r="C90" s="143" t="s">
        <v>21</v>
      </c>
      <c r="D90" s="139">
        <v>1</v>
      </c>
      <c r="E90" s="141" t="s">
        <v>2</v>
      </c>
      <c r="F90" s="358"/>
      <c r="G90" s="353"/>
      <c r="H90" s="140">
        <f t="shared" si="15"/>
        <v>0</v>
      </c>
      <c r="I90" s="147">
        <f t="shared" si="16"/>
        <v>0</v>
      </c>
      <c r="J90" s="148">
        <f t="shared" si="17"/>
        <v>0</v>
      </c>
      <c r="K90" s="204"/>
    </row>
    <row r="91" spans="2:11" ht="72">
      <c r="B91" s="269" t="s">
        <v>270</v>
      </c>
      <c r="C91" s="143" t="s">
        <v>26</v>
      </c>
      <c r="D91" s="139">
        <v>1</v>
      </c>
      <c r="E91" s="141" t="s">
        <v>2</v>
      </c>
      <c r="F91" s="358"/>
      <c r="G91" s="359"/>
      <c r="H91" s="140">
        <f t="shared" si="15"/>
        <v>0</v>
      </c>
      <c r="I91" s="147">
        <f t="shared" si="16"/>
        <v>0</v>
      </c>
      <c r="J91" s="148">
        <f t="shared" si="17"/>
        <v>0</v>
      </c>
      <c r="K91" s="204"/>
    </row>
    <row r="92" spans="2:11" ht="43.2">
      <c r="B92" s="269" t="s">
        <v>271</v>
      </c>
      <c r="C92" s="143" t="s">
        <v>54</v>
      </c>
      <c r="D92" s="139">
        <v>1</v>
      </c>
      <c r="E92" s="141" t="s">
        <v>2</v>
      </c>
      <c r="F92" s="358"/>
      <c r="G92" s="353"/>
      <c r="H92" s="140">
        <f t="shared" si="15"/>
        <v>0</v>
      </c>
      <c r="I92" s="147">
        <f t="shared" si="16"/>
        <v>0</v>
      </c>
      <c r="J92" s="148">
        <f t="shared" si="17"/>
        <v>0</v>
      </c>
      <c r="K92" s="204"/>
    </row>
    <row r="93" spans="2:11">
      <c r="B93" s="54"/>
      <c r="C93" s="18"/>
      <c r="D93" s="18"/>
      <c r="E93" s="22"/>
      <c r="F93" s="137"/>
      <c r="G93" s="138"/>
      <c r="H93" s="181">
        <f>SUM(H77:H92)</f>
        <v>0</v>
      </c>
      <c r="I93" s="185">
        <f>SUM(I77:I92)</f>
        <v>0</v>
      </c>
      <c r="J93" s="186">
        <f>H93+I93</f>
        <v>0</v>
      </c>
      <c r="K93" s="204"/>
    </row>
    <row r="94" spans="2:11">
      <c r="B94" s="82"/>
      <c r="C94" s="83"/>
      <c r="D94" s="83"/>
      <c r="E94" s="84"/>
      <c r="F94" s="85"/>
      <c r="G94" s="86"/>
      <c r="H94" s="87"/>
      <c r="I94" s="88"/>
      <c r="J94" s="89"/>
      <c r="K94" s="204"/>
    </row>
    <row r="95" spans="2:11" ht="15" thickBot="1">
      <c r="B95" s="349"/>
      <c r="C95" s="350"/>
      <c r="D95" s="350"/>
      <c r="E95" s="350"/>
      <c r="F95" s="44"/>
      <c r="G95" s="45"/>
      <c r="H95" s="46"/>
      <c r="I95" s="47"/>
      <c r="J95" s="48"/>
      <c r="K95" s="204"/>
    </row>
    <row r="96" spans="2:11" ht="15" thickBot="1">
      <c r="B96" s="49"/>
      <c r="C96" s="50" t="s">
        <v>665</v>
      </c>
      <c r="D96" s="90">
        <v>1</v>
      </c>
      <c r="E96" s="91" t="s">
        <v>2</v>
      </c>
      <c r="F96" s="51"/>
      <c r="G96" s="52"/>
      <c r="H96" s="92">
        <f>H48+H54+H70+H93</f>
        <v>0</v>
      </c>
      <c r="I96" s="92">
        <f>I48+I54+I70+I93</f>
        <v>0</v>
      </c>
      <c r="J96" s="93">
        <f>H96+I96</f>
        <v>0</v>
      </c>
      <c r="K96" s="204"/>
    </row>
    <row r="97" spans="2:11">
      <c r="B97" s="129"/>
      <c r="C97" s="129"/>
      <c r="D97" s="129"/>
      <c r="E97" s="129"/>
      <c r="F97" s="129"/>
      <c r="G97" s="129"/>
      <c r="H97" s="129"/>
      <c r="I97" s="129"/>
      <c r="J97" s="129"/>
      <c r="K97" s="204"/>
    </row>
  </sheetData>
  <sheetProtection algorithmName="SHA-512" hashValue="2tjal+mYnB6arBnLxesewUf0VfRIpCN/g0K9pzYFO8i8jvDMwrIdjU9o4ypdWsog7wC2KyYHwJSDjxBcu07EvA==" saltValue="smXvWdzyDDPubl+MLXPGKw==" spinCount="100000" sheet="1" selectLockedCells="1"/>
  <mergeCells count="8">
    <mergeCell ref="D38:E38"/>
    <mergeCell ref="B95:E95"/>
    <mergeCell ref="H4:H5"/>
    <mergeCell ref="I4:J5"/>
    <mergeCell ref="I9:J9"/>
    <mergeCell ref="I10:J10"/>
    <mergeCell ref="B33:C33"/>
    <mergeCell ref="C36:J36"/>
  </mergeCells>
  <phoneticPr fontId="52" type="noConversion"/>
  <pageMargins left="0.51181102362204722" right="0.51181102362204722" top="0.78740157480314965" bottom="1.0236220472440944" header="0.39370078740157483" footer="0.31496062992125984"/>
  <pageSetup paperSize="9" scale="78" firstPageNumber="2" fitToHeight="4" orientation="landscape" r:id="rId1"/>
  <headerFooter>
    <oddHeader xml:space="preserve">&amp;R&amp;"-,Obyčejné"&amp;16&amp;P/&amp;N  &amp;"Arial CE,Obyčejné"&amp;10 </oddHeader>
  </headerFooter>
  <rowBreaks count="4" manualBreakCount="4">
    <brk id="33" min="1" max="9" man="1"/>
    <brk id="37" min="1" max="9" man="1"/>
    <brk id="55" min="1" max="9" man="1"/>
    <brk id="75" min="1" max="9"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7</vt:i4>
      </vt:variant>
      <vt:variant>
        <vt:lpstr>Pojmenované oblasti</vt:lpstr>
      </vt:variant>
      <vt:variant>
        <vt:i4>13</vt:i4>
      </vt:variant>
    </vt:vector>
  </HeadingPairs>
  <TitlesOfParts>
    <vt:vector size="20" baseType="lpstr">
      <vt:lpstr>Titulní list</vt:lpstr>
      <vt:lpstr>STA</vt:lpstr>
      <vt:lpstr>ACS</vt:lpstr>
      <vt:lpstr>VSS</vt:lpstr>
      <vt:lpstr>UKS</vt:lpstr>
      <vt:lpstr>SP</vt:lpstr>
      <vt:lpstr>SDS</vt:lpstr>
      <vt:lpstr>ACS!Názvy_tisku</vt:lpstr>
      <vt:lpstr>SDS!Názvy_tisku</vt:lpstr>
      <vt:lpstr>SP!Názvy_tisku</vt:lpstr>
      <vt:lpstr>STA!Názvy_tisku</vt:lpstr>
      <vt:lpstr>UKS!Názvy_tisku</vt:lpstr>
      <vt:lpstr>VSS!Názvy_tisku</vt:lpstr>
      <vt:lpstr>ACS!Oblast_tisku</vt:lpstr>
      <vt:lpstr>SDS!Oblast_tisku</vt:lpstr>
      <vt:lpstr>SP!Oblast_tisku</vt:lpstr>
      <vt:lpstr>STA!Oblast_tisku</vt:lpstr>
      <vt:lpstr>'Titulní list'!Oblast_tisku</vt:lpstr>
      <vt:lpstr>UKS!Oblast_tisku</vt:lpstr>
      <vt:lpstr>VSS!Oblast_tisku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kdokolv</dc:creator>
  <cp:lastModifiedBy>Teplý Michal</cp:lastModifiedBy>
  <cp:lastPrinted>2022-11-16T11:08:45Z</cp:lastPrinted>
  <dcterms:created xsi:type="dcterms:W3CDTF">2002-08-19T06:11:56Z</dcterms:created>
  <dcterms:modified xsi:type="dcterms:W3CDTF">2022-11-16T11:25:54Z</dcterms:modified>
</cp:coreProperties>
</file>