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2\074_2022_DS_Breclav\VZT\"/>
    </mc:Choice>
  </mc:AlternateContent>
  <xr:revisionPtr revIDLastSave="0" documentId="13_ncr:1_{C48936B7-9E24-48AE-A309-80332E43EAA2}" xr6:coauthVersionLast="47" xr6:coauthVersionMax="47" xr10:uidLastSave="{00000000-0000-0000-0000-000000000000}"/>
  <bookViews>
    <workbookView xWindow="57480" yWindow="-120" windowWidth="29040" windowHeight="157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Výkaz výměr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'Výkaz výměr'!$1:$7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Stavba!$A$1:$J$60</definedName>
    <definedName name="_xlnm.Print_Area" localSheetId="3">'Výkaz výměr'!$A$1:$X$158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4" i="12" l="1"/>
  <c r="G43" i="12"/>
  <c r="G42" i="12"/>
  <c r="G41" i="12"/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5" i="12"/>
  <c r="I45" i="12"/>
  <c r="K45" i="12"/>
  <c r="O45" i="12"/>
  <c r="Q45" i="12"/>
  <c r="V45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9" i="12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F42" i="1"/>
  <c r="G42" i="1"/>
  <c r="H42" i="1"/>
  <c r="I42" i="1"/>
  <c r="J41" i="1"/>
  <c r="J40" i="1"/>
  <c r="J39" i="1"/>
  <c r="J42" i="1" s="1"/>
  <c r="J28" i="1"/>
  <c r="J26" i="1"/>
  <c r="G38" i="1"/>
  <c r="F38" i="1"/>
  <c r="J23" i="1"/>
  <c r="J24" i="1"/>
  <c r="J25" i="1"/>
  <c r="J27" i="1"/>
  <c r="E24" i="1"/>
  <c r="E26" i="1"/>
  <c r="G8" i="12" l="1"/>
  <c r="I49" i="1" s="1"/>
  <c r="K31" i="12"/>
  <c r="I8" i="12"/>
  <c r="M45" i="12"/>
  <c r="G31" i="12"/>
  <c r="I51" i="1" s="1"/>
  <c r="O59" i="12"/>
  <c r="V69" i="12"/>
  <c r="K134" i="12"/>
  <c r="O8" i="12"/>
  <c r="O69" i="12"/>
  <c r="K74" i="12"/>
  <c r="K128" i="12"/>
  <c r="I134" i="12"/>
  <c r="I128" i="12"/>
  <c r="I74" i="12"/>
  <c r="Q69" i="12"/>
  <c r="G59" i="12"/>
  <c r="I53" i="1" s="1"/>
  <c r="I31" i="12"/>
  <c r="K8" i="12"/>
  <c r="V128" i="12"/>
  <c r="G128" i="12"/>
  <c r="I57" i="1" s="1"/>
  <c r="V80" i="12"/>
  <c r="I69" i="12"/>
  <c r="V74" i="12"/>
  <c r="V12" i="12"/>
  <c r="V59" i="12"/>
  <c r="Q12" i="12"/>
  <c r="I148" i="12"/>
  <c r="Q128" i="12"/>
  <c r="I80" i="12"/>
  <c r="O80" i="12"/>
  <c r="Q74" i="12"/>
  <c r="G148" i="12"/>
  <c r="Q134" i="12"/>
  <c r="O128" i="12"/>
  <c r="O74" i="12"/>
  <c r="I12" i="12"/>
  <c r="O12" i="12"/>
  <c r="O134" i="12"/>
  <c r="V134" i="12"/>
  <c r="K80" i="12"/>
  <c r="K59" i="12"/>
  <c r="Q46" i="12"/>
  <c r="V31" i="12"/>
  <c r="G46" i="12"/>
  <c r="I52" i="1" s="1"/>
  <c r="O31" i="12"/>
  <c r="V148" i="12"/>
  <c r="K12" i="12"/>
  <c r="G12" i="12"/>
  <c r="I50" i="1" s="1"/>
  <c r="K148" i="12"/>
  <c r="O148" i="12"/>
  <c r="G69" i="12"/>
  <c r="I54" i="1" s="1"/>
  <c r="G80" i="12"/>
  <c r="I56" i="1" s="1"/>
  <c r="K69" i="12"/>
  <c r="O46" i="12"/>
  <c r="Q31" i="12"/>
  <c r="V8" i="12"/>
  <c r="Q59" i="12"/>
  <c r="I59" i="12"/>
  <c r="V46" i="12"/>
  <c r="K46" i="12"/>
  <c r="Q8" i="12"/>
  <c r="Q148" i="12"/>
  <c r="Q80" i="12"/>
  <c r="I46" i="12"/>
  <c r="M134" i="12"/>
  <c r="M74" i="12"/>
  <c r="M59" i="12"/>
  <c r="M31" i="12"/>
  <c r="M148" i="12"/>
  <c r="M47" i="12"/>
  <c r="M46" i="12" s="1"/>
  <c r="M8" i="12"/>
  <c r="M129" i="12"/>
  <c r="M128" i="12" s="1"/>
  <c r="M83" i="12"/>
  <c r="M80" i="12" s="1"/>
  <c r="M15" i="12"/>
  <c r="M12" i="12" s="1"/>
  <c r="G74" i="12"/>
  <c r="I55" i="1" s="1"/>
  <c r="M71" i="12"/>
  <c r="M69" i="12" s="1"/>
  <c r="G134" i="12"/>
  <c r="I16" i="1" l="1"/>
  <c r="I59" i="1"/>
  <c r="I20" i="1"/>
  <c r="I58" i="1"/>
  <c r="I19" i="1"/>
  <c r="I60" i="1" l="1"/>
  <c r="J53" i="1" s="1"/>
  <c r="I21" i="1"/>
  <c r="G25" i="1" s="1"/>
  <c r="G26" i="1" s="1"/>
  <c r="G29" i="1" s="1"/>
  <c r="J57" i="1" l="1"/>
  <c r="J56" i="1"/>
  <c r="J52" i="1"/>
  <c r="J59" i="1"/>
  <c r="J54" i="1"/>
  <c r="J50" i="1"/>
  <c r="J58" i="1"/>
  <c r="J49" i="1"/>
  <c r="J51" i="1"/>
  <c r="J55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Adéla</author>
  </authors>
  <commentList>
    <comment ref="S6" authorId="0" shapeId="0" xr:uid="{310918D4-D7F9-4BC7-9106-2E9844CBAA7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CEA9E37-FD1C-4F2B-8593-112C6D7AB46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<sst xmlns="http://schemas.openxmlformats.org/spreadsheetml/2006/main" count="1145" uniqueCount="384">
  <si>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</si>
  <si>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</si>
  <si>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</si>
  <si>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</si>
  <si>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</si>
  <si>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</si>
  <si>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</si>
  <si>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</si>
  <si>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</si>
  <si>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</si>
  <si>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</si>
  <si>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</si>
  <si>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</si>
  <si>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</si>
  <si>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</si>
  <si>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</si>
  <si>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</si>
  <si>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</si>
  <si>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</si>
  <si>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</si>
  <si>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</si>
  <si>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</si>
  <si>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</si>
  <si>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</si>
  <si>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</si>
  <si>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</si>
  <si>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</si>
  <si>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</si>
  <si>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</si>
  <si>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</si>
  <si>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</si>
  <si>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</si>
  <si>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</si>
  <si>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</si>
  <si>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</si>
  <si>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</si>
  <si>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</si>
  <si>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</si>
  <si>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</si>
  <si>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</si>
  <si>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</si>
  <si>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</si>
  <si>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3</t>
  </si>
  <si>
    <t>VZT</t>
  </si>
  <si>
    <t>2-5.NP</t>
  </si>
  <si>
    <t>Objekt:</t>
  </si>
  <si>
    <t>2022_074</t>
  </si>
  <si>
    <t>DS Břeclav</t>
  </si>
  <si>
    <t>Stavba</t>
  </si>
  <si>
    <t>Celkem za stavbu</t>
  </si>
  <si>
    <t>CZK</t>
  </si>
  <si>
    <t>Rekapitulace dílů</t>
  </si>
  <si>
    <t>Typ dílu</t>
  </si>
  <si>
    <t>01</t>
  </si>
  <si>
    <t>02</t>
  </si>
  <si>
    <t>03</t>
  </si>
  <si>
    <t>04</t>
  </si>
  <si>
    <t>05</t>
  </si>
  <si>
    <t>Ostatní</t>
  </si>
  <si>
    <t>06</t>
  </si>
  <si>
    <t>07</t>
  </si>
  <si>
    <t>08</t>
  </si>
  <si>
    <t>Potrubí</t>
  </si>
  <si>
    <t>10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</si>
  <si>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</si>
  <si>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</si>
  <si>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</si>
  <si>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</si>
  <si>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</si>
  <si>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</si>
  <si>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</si>
  <si>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</si>
  <si>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</si>
  <si>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</si>
  <si>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</si>
  <si>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</si>
  <si>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</si>
  <si>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</si>
  <si>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</si>
  <si>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</si>
  <si>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</si>
  <si>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</si>
  <si>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</si>
  <si>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</si>
  <si>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</si>
  <si>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</si>
  <si>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</si>
  <si>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</si>
  <si>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</si>
  <si>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</si>
  <si>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</si>
  <si>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</si>
  <si>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</si>
  <si>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01VZT001</t>
  </si>
  <si>
    <t>Vzduchotechnická jednotka s rekuperací v interiérovém provedení; Qp=Qo=3200 m3/h; vodní ohřev  25,66 kW; včetně MaR; pružných manžet, filtrů a uzavíracích klapek; rozměr (ŠxDxV) 960x3050x1670 mm</t>
  </si>
  <si>
    <t xml:space="preserve">ks    </t>
  </si>
  <si>
    <t>Vlastní</t>
  </si>
  <si>
    <t>Indiv</t>
  </si>
  <si>
    <t>Specifikace</t>
  </si>
  <si>
    <t>POL3_</t>
  </si>
  <si>
    <t>01VZT002</t>
  </si>
  <si>
    <t>Nástěnná vzduchotechnická jednotka s rekuperací; Qo=Qp=300 m3/h; 250 Pa; vestavěný elektrický  předehřev včetně ovladače a desky</t>
  </si>
  <si>
    <t>01VZT003</t>
  </si>
  <si>
    <t>Regulace pro VZT jednotku (komponenty MaR)</t>
  </si>
  <si>
    <t>02RVZT004</t>
  </si>
  <si>
    <t>Potrubní axiální ventilátor, d315 mm; Qp=1750 m3/h, 250 Pa; příkon 0,37 kW; napětí 3x400 V/50 Hz</t>
  </si>
  <si>
    <t>R-položka</t>
  </si>
  <si>
    <t>POL12_0</t>
  </si>
  <si>
    <t>02RVZT001</t>
  </si>
  <si>
    <t>Radiální ventilátor do kruhového potrubí s nastavitelným doběhem  d100 mm; Qo=30 m3/h; Pex=170 Pa; el. příkon 26 W; napájení 230 V/50 Hz; 2,2 kg; proud 0,12 A</t>
  </si>
  <si>
    <t>02RVZT002</t>
  </si>
  <si>
    <t>Radiální ventilátor do kruhového potrubí s nastavitelným doběhem d100 mm, Qo=50 m3/h; Pex=130 Pa; el. příkon 26 W; napájení 230 V/50 Hz; 2,2 kg; proud 0,12 A</t>
  </si>
  <si>
    <t>02RVZT003</t>
  </si>
  <si>
    <t>Radiální ventilátor do kruhového potrubí s nastavitelným doběhem d100 mm, Qo=90 m3/h; Pex=2200 Pa; el. příkon 68 W; napájení 230 V/50 Hz; 2,2 kg; proud 0,20 A</t>
  </si>
  <si>
    <t>02RVZT005</t>
  </si>
  <si>
    <t>Potrubní axiální ventilátor, d315 mm; Qp=2150 m3/h, 250 Pa; příkon 0,37 kW; napětí 3x400 V/50 Hz</t>
  </si>
  <si>
    <t>02RVZT006</t>
  </si>
  <si>
    <t>Potrubní axiální ventilátor, d315 mm; Qp=2150 m3/h, 300 Pa; příkon 0,55 kW; napětí 3x400 V/50 Hz</t>
  </si>
  <si>
    <t>02RVZT007</t>
  </si>
  <si>
    <t>Potrubní axiální ventilátor, d450 mm; Qp=6800 m3/h, 300 Pa; příkon 1,50 kW; napětí 3x400 V/50 Hz</t>
  </si>
  <si>
    <t>02RVZT008</t>
  </si>
  <si>
    <t>Potrubní axiální ventilátor, d450 mm; Qp=6800 m3/h, 250 Pa; příkon 1,50 kW; napětí 3x400 V/50 Hz</t>
  </si>
  <si>
    <t>02RVZT009</t>
  </si>
  <si>
    <t>02RVZT010</t>
  </si>
  <si>
    <t>Potrubní axiální ventilátor, d400 mm; Qp=5950 m3/h, 250 Pa; příkon 1,10 kW; napětí 3x400 V/50 Hz</t>
  </si>
  <si>
    <t>02RVZT011</t>
  </si>
  <si>
    <t>02RVZT012</t>
  </si>
  <si>
    <t>02RVZT013</t>
  </si>
  <si>
    <t>Pružná manžeta d400 mm</t>
  </si>
  <si>
    <t>02RVZT014</t>
  </si>
  <si>
    <t>Pružná manžeta d450 mm</t>
  </si>
  <si>
    <t>02RVZT015</t>
  </si>
  <si>
    <t>Montážní patka pro axiální ventilátor d315 mm</t>
  </si>
  <si>
    <t>02RVZT016</t>
  </si>
  <si>
    <t>Montážní patka pro axiální ventilátor d400 mm</t>
  </si>
  <si>
    <t>02RVZT017</t>
  </si>
  <si>
    <t>Montážní patka pro axiální ventilátor d450 mm</t>
  </si>
  <si>
    <t>02RVZT018</t>
  </si>
  <si>
    <t>Pružná manžeta d315 mm</t>
  </si>
  <si>
    <t>03VZT002</t>
  </si>
  <si>
    <t>Jímka kondenzátu čtyřhranná 500x160 mm</t>
  </si>
  <si>
    <t>03VZT001</t>
  </si>
  <si>
    <t>Jímka kondenzátu čtyřhranná 400x160 mm</t>
  </si>
  <si>
    <t>Jímka kondenzátu čtyřhranná 200x160 mm</t>
  </si>
  <si>
    <t>03VZT003</t>
  </si>
  <si>
    <t>Jímka kondenzátu čtyřhranná 500x250 mm</t>
  </si>
  <si>
    <t>03VZT004</t>
  </si>
  <si>
    <t>Jímka kondenzátu čtyřhranná 1000x250 mm</t>
  </si>
  <si>
    <t>03VZT005</t>
  </si>
  <si>
    <t>Jímka kondenzátu kruhová d125 mm</t>
  </si>
  <si>
    <t>03VZT006</t>
  </si>
  <si>
    <t>Jímka kondenzátu kruhová d100 mm</t>
  </si>
  <si>
    <t>03VZT007</t>
  </si>
  <si>
    <t>Jímka kondenzátu čtyřhranná 200x140 mm</t>
  </si>
  <si>
    <t>03VZT008</t>
  </si>
  <si>
    <t>Jímka kondenzátu čtyřhranná 560x560 mm</t>
  </si>
  <si>
    <t>03VZT009</t>
  </si>
  <si>
    <t>Jímka kondenzátu čtyřhranná 560x450 mm</t>
  </si>
  <si>
    <t>04VZT011</t>
  </si>
  <si>
    <t>Kovová jednořadá výustka na potrubí s regulační klapkou 400x200 mm</t>
  </si>
  <si>
    <t>04VZT012</t>
  </si>
  <si>
    <t>Kovová krycí mřížka 630x500 mm</t>
  </si>
  <si>
    <t>04VZT001</t>
  </si>
  <si>
    <t>Přívodní dvouřadá mřížka na potrubí kovová, 400x100 mm s regulační klapkou, provedení RAL</t>
  </si>
  <si>
    <t>04VZT002</t>
  </si>
  <si>
    <t>Přívodní jednořadá mřížka na potrubí kovová, 400x200 mm s regulační klapkou, provedení RAL</t>
  </si>
  <si>
    <t>04VZT003</t>
  </si>
  <si>
    <t>Přívodní jednořadá mřížka na potrubí kovová, 800x300 mm s regulační klapkou, provedení RAL</t>
  </si>
  <si>
    <t>04VZT004</t>
  </si>
  <si>
    <t>Přívodní jednořadá mřížka na potrubí kovová, 1000x200 mm s regulační klapkou, provedení RAL</t>
  </si>
  <si>
    <t>04VZT005</t>
  </si>
  <si>
    <t>Odvodní jednořadá mřížka na potrubí kovová, 400x100 mm s regulační klapkou, provedení RAL</t>
  </si>
  <si>
    <t>04VZT006</t>
  </si>
  <si>
    <t>Odvodní jednořadá mřížka na potrubí kovová, 500x600 mm s regulační klapkou, provedení RAL</t>
  </si>
  <si>
    <t>04VZT007</t>
  </si>
  <si>
    <t>Kovová mříž 1250x1000 mm s průtočnou plochou minimálně 1 m2</t>
  </si>
  <si>
    <t>04VZT008</t>
  </si>
  <si>
    <t>Kovový talířový ventil přívodní d125 mm, včetně montážního kroužku</t>
  </si>
  <si>
    <t>04VZT009</t>
  </si>
  <si>
    <t>Kovový talířový ventil odvodní d125 mm, včetně montážního kroužku</t>
  </si>
  <si>
    <t>04VZT010</t>
  </si>
  <si>
    <t>Kovový talířový ventil odvodní d160 mm. včetně montážního kroužku</t>
  </si>
  <si>
    <t>05VZT005</t>
  </si>
  <si>
    <t>Regulační klapka čtyřhranná těsná 500x630 mm se servopohonem 230 V + signalizace polohy</t>
  </si>
  <si>
    <t>05VZT006</t>
  </si>
  <si>
    <t>Regulační klapka čtyřhranná těsná 500x500 mm se servopohonem 230 V + signalizace polohy</t>
  </si>
  <si>
    <t>05VZT001</t>
  </si>
  <si>
    <t>Stěnová mřížka kovová, průtočná plocha Amin= 0,014 m2; 200x100 mm - dodávka stavby (součást dveří) necenit</t>
  </si>
  <si>
    <t>05VZT002</t>
  </si>
  <si>
    <t>Dveřní mřížka kovová, průtočná plocha Amin= 0,042 m2; 300x200 mm - dodávka stavby (součást dveří) necenit</t>
  </si>
  <si>
    <t>05VZT003</t>
  </si>
  <si>
    <t>Dveřní mřížka kovová, průtočná plocha Amin= 0,070 m2; 500x200 mm - dodávka stavby (součást dveří) necenit</t>
  </si>
  <si>
    <t>05VZT004</t>
  </si>
  <si>
    <t>Dveřní mřížka kovová, průtočná plocha Amin= 0,105 m2; 500x300 mm - dodávka stavby (součást dveří) necenit</t>
  </si>
  <si>
    <t>05VZT007</t>
  </si>
  <si>
    <t>Regulační klapka čtyřhranná těsná 500x250 mm se servopohonem 230 V + signalizace polohy</t>
  </si>
  <si>
    <t>05VZT009</t>
  </si>
  <si>
    <t>Regulační klapka čtyřhranná těsná 1250x500 mm se servopohonem 230 V + signalizace polohy</t>
  </si>
  <si>
    <t>05VZT011</t>
  </si>
  <si>
    <t>Regulační klapka čtyřhranná těsná 400x200 mm ruční</t>
  </si>
  <si>
    <t>06VZT001</t>
  </si>
  <si>
    <t>Kulisový tlumič hluku 710x450x1000 mm, 3xkulisa 100 mm, délka 1000 mm, včetně náběhových  a odtokových hran</t>
  </si>
  <si>
    <t>06VZT002</t>
  </si>
  <si>
    <t>Kulisový tlumič hluku 710x500x1000 mm, 4xkulisa 100 mm, délka 1000 mm, včetně náběhových  a odtokových hran</t>
  </si>
  <si>
    <t>06VZT003</t>
  </si>
  <si>
    <t>Kulisový tlumič hluku 900x500x1750 mm, 6xkulisa 100 mm, délka 1750 mm, včetně náběhových  a odtokových hran</t>
  </si>
  <si>
    <t>06VZT004</t>
  </si>
  <si>
    <t>Kulisový tlumič hluku 800x500x1750 mm, 5xkulisa 100 mm, délka 1750 mm, včetně náběhových  a odtokových hran</t>
  </si>
  <si>
    <t>07VZT001</t>
  </si>
  <si>
    <t>Protidešťová žaluzie se sítí proti hmyzu 500x630 mm, včetně upevňovacího rámu a okapnice</t>
  </si>
  <si>
    <t>07VZT002</t>
  </si>
  <si>
    <t>Šikmý nasávací kus se sítí proti hmyzu 400x300 mm</t>
  </si>
  <si>
    <t>07VZT003</t>
  </si>
  <si>
    <t>Šikmý výfukový kus se sítí proti hmyzu 500x300 mm</t>
  </si>
  <si>
    <t>07VZT004</t>
  </si>
  <si>
    <t>Protidešťová žaluzie se sítí proti hmyzu 1250x500 mm, včetně upevňovacího rámu a okapnice</t>
  </si>
  <si>
    <t>07VZT005</t>
  </si>
  <si>
    <t>Protidešťová žaluzie se sítí proti hmyzu 500x500 mm, včetně upevňovacího rámu a okapnice</t>
  </si>
  <si>
    <t>08VZT005</t>
  </si>
  <si>
    <t>Potrubí VZT čtyřhranné přírubové sk. I. 500x160 mm, včetně tvarovek, montážního, spojovacího a kotvícího materiálu</t>
  </si>
  <si>
    <t xml:space="preserve">m     </t>
  </si>
  <si>
    <t>08VZT006</t>
  </si>
  <si>
    <t>Potrubí VZT čtyřhranné přírubové sk. I. 500x200 mm, včetně tvarovek, montážního, spojovacího a kotvícího materiálu</t>
  </si>
  <si>
    <t>VZT potrubí čtyřhranné přírubové sk. I; 400x140 mm; včetně tvarovek, montážního, spojovacího  a kotvícího materiálu</t>
  </si>
  <si>
    <t>08VZT007</t>
  </si>
  <si>
    <t>VZT potrubí čtyřhranné přírubové sk. I; 500x140 mm; včetně tvarovek, montážního, spojovacího  a kotvícího materiálu</t>
  </si>
  <si>
    <t>Potrubí VZT čtyřhranné přírubové sk. I. 355x250 mm, včetně tvarovek, montážního, spojovacího a kotvícího materiálu</t>
  </si>
  <si>
    <t>08VZT008</t>
  </si>
  <si>
    <t>VZT potrubí čtyřhranné přírubové sk. I; 560x315 mm; včetně tvarovek, montážního, spojovacího  a kotvícího materiálu</t>
  </si>
  <si>
    <t>08VZT009</t>
  </si>
  <si>
    <t>VZT potrubí čtyřhranné přírubové sk. I; 630x140 mm; včetně tvarovek, montážního, spojovacího  a kotvícího materiálu</t>
  </si>
  <si>
    <t>Potrubí VZT čtyřhranné přírubové sk. I. 500x500 mm, včetně tvarovek, montážního, spojovacího a kotvícího materiálu</t>
  </si>
  <si>
    <t>08VZT010</t>
  </si>
  <si>
    <t>VZT potrubí čtyřhranné přírubové sk. I; 800x315 mm; včetně tvarovek, montážního, spojovacího  a kotvícího materiálu</t>
  </si>
  <si>
    <t>08VZT012</t>
  </si>
  <si>
    <t>VZT potrubí čtyřhranné přírubové sk. I; 500x2000 mm; včetně tvarovek, montážního, spojovacího  a kotvícího materiálu</t>
  </si>
  <si>
    <t>08VZT013</t>
  </si>
  <si>
    <t>VZT potrubí čtyřhranné přírubové sk. I; 800x140 mm; včetně tvarovek, montážního, spojovacího  a kotvícího materiálu</t>
  </si>
  <si>
    <t>08VZT001</t>
  </si>
  <si>
    <t>Spiro potrubí z pozink. plechu; d100 mm; včetně tvarovek, montážního, spojovacího a kotvícího materiálu</t>
  </si>
  <si>
    <t>08VZT002</t>
  </si>
  <si>
    <t>Spiro potrubí z pozink. plechu; d125 mm; včetně tvarovek, montážního, spojovacího a kotvícího materiálu</t>
  </si>
  <si>
    <t>08VZT003</t>
  </si>
  <si>
    <t>Flexihadice ve zvukově tlumícím provedení d100 mm, délka 10 metrů</t>
  </si>
  <si>
    <t>08VZT004</t>
  </si>
  <si>
    <t>VZT potrubí čtyřhranné přírubové sk. I; 200x140 mm; včetně tvarovek, montážního, spojovacího  a kotvícího materiálu</t>
  </si>
  <si>
    <t>VZT potrubí čtyřhranné přírubové sk. I; 315x100 mm; včetně tvarovek, montážního, spojovacího  a kotvícího materiálu</t>
  </si>
  <si>
    <t>VZT potrubí čtyřhranné přírubové sk. I; 500x600 mm; včetně tvarovek, montážního, spojovacího  a kotvícího materiálu</t>
  </si>
  <si>
    <t>Potrubí VZT čtyřhranné přírubové sk. I. 500x400 mm, včetně tvarovek, montážního, spojovacího a kotvícího materiálu</t>
  </si>
  <si>
    <t>VZT potrubí čtyřhranné přírubové sk. I; 500x250 mm; včetně tvarovek, montážního, spojovacího  a kotvícího materiálu</t>
  </si>
  <si>
    <t>VZT potrubí čtyřhranné přírubové sk. I; 200x160 mm; včetně tvarovek, montážního, spojovacího  a kotvícího materiálu</t>
  </si>
  <si>
    <t>08VZT011</t>
  </si>
  <si>
    <t>VZT potrubí čtyřhranné přírubové sk. I; 800x300 mm; včetně tvarovek, montážního, spojovacího  a kotvícího materiálu</t>
  </si>
  <si>
    <t>VZT potrubí čtyřhranné přírubové sk. I; 100x180 mm; včetně tvarovek, montážního, spojovacího  a kotvícího materiálu</t>
  </si>
  <si>
    <t>VZT potrubí čtyřhranné přírubové sk. I; 100x315 mm; včetně tvarovek, montážního, spojovacího  a kotvícího materiálu</t>
  </si>
  <si>
    <t>08VZT014</t>
  </si>
  <si>
    <t>VZT potrubí čtyřhranné přírubové sk. I; 560x450 mm; včetně tvarovek, montážního, spojovacího  a kotvícího materiálu</t>
  </si>
  <si>
    <t>08VZT015</t>
  </si>
  <si>
    <t>VZT potrubí čtyřhranné přírubové sk. I; 560x560 mm; včetně tvarovek, montážního, spojovacího  a kotvícího materiálu</t>
  </si>
  <si>
    <t>08VZT016</t>
  </si>
  <si>
    <t>VZT potrubí čtyřhranné přírubové sk. I; 1000x250 mm; včetně tvarovek, montážního, spojovacího  a kotvícího materiálu</t>
  </si>
  <si>
    <t>08VZT017</t>
  </si>
  <si>
    <t>VZT potrubí čtyřhranné přírubové sk. I; 1000x315 mm; včetně tvarovek, montážního, spojovacího  a kotvícího materiálu</t>
  </si>
  <si>
    <t>08VZT018</t>
  </si>
  <si>
    <t>VZT potrubí čtyřhranné přírubové sk. I; 500x300 mm; včetně tvarovek, montážního, spojovacího  a kotvícího materiálu</t>
  </si>
  <si>
    <t>08VZT019</t>
  </si>
  <si>
    <t>VZT potrubí čtyřhranné přírubové sk. I; 400x300 mm; včetně tvarovek, montážního, spojovacího  a kotvícího materiálu</t>
  </si>
  <si>
    <t>08VZT020</t>
  </si>
  <si>
    <t>VZT potrubí čtyřhranné přírubové sk. I; 1250x500 mm; včetně tvarovek, montážního, spojovacího  a kotvícího materiálu</t>
  </si>
  <si>
    <t>08VZT021</t>
  </si>
  <si>
    <t>VZT potrubí čtyřhranné přírubové sk. I; 710x450 mm; včetně tvarovek, montážního, spojovacího  a kotvícího materiálu</t>
  </si>
  <si>
    <t>08VZT022</t>
  </si>
  <si>
    <t>VZT potrubí čtyřhranné přírubové sk. I; 630x500 mm; včetně tvarovek, montážního, spojovacího  a kotvícího materiálu</t>
  </si>
  <si>
    <t>08VZT023</t>
  </si>
  <si>
    <t>VZT potrubí čtyřhranné přírubové sk. I; 1250x1000 mm; včetně tvarovek, montážního, spojovacího  a kotvícího materiálu</t>
  </si>
  <si>
    <t>08VZT024</t>
  </si>
  <si>
    <t>VZT potrubí čtyřhranné přírubové sk. I; 1250x315 mm; včetně tvarovek, montážního, spojovacího  a kotvícího materiálu</t>
  </si>
  <si>
    <t>08VZT025</t>
  </si>
  <si>
    <t>VZT potrubí čtyřhranné přírubové sk. I; 1250x250 mm; včetně tvarovek, montážního, spojovacího  a kotvícího materiálu</t>
  </si>
  <si>
    <t>08VZT026</t>
  </si>
  <si>
    <t>VZT potrubí čtyřhranné přírubové sk. I; 900x500 mm; včetně tvarovek, montážního, spojovacího  a kotvícího materiálu</t>
  </si>
  <si>
    <t>08VZT027</t>
  </si>
  <si>
    <t>VZT potrubí čtyřhranné přírubové sk. I; 800x500 mm; včetně tvarovek, montážního, spojovacího  a kotvícího materiálu</t>
  </si>
  <si>
    <t>08VZT028</t>
  </si>
  <si>
    <t>VZT potrubí čtyřhranné přírubové sk. I; 900x630 mm; včetně tvarovek, montážního, spojovacího  a kotvícího materiálu</t>
  </si>
  <si>
    <t>08VZT029</t>
  </si>
  <si>
    <t>VZT potrubí čtyřhranné přírubové sk. I; 800x630 mm; včetně tvarovek, montážního, spojovacího  a kotvícího materiálu</t>
  </si>
  <si>
    <t>08VZT030</t>
  </si>
  <si>
    <t>VZT potrubí čtyřhranné přírubové sk. I; 630x160 mm; včetně tvarovek, montážního, spojovacího  a kotvícího materiálu</t>
  </si>
  <si>
    <t>08VZT031</t>
  </si>
  <si>
    <t>VZT potrubí čtyřhranné přírubové sk. I; 400x160 mm; včetně tvarovek, montážního, spojovacího  a kotvícího materiálu</t>
  </si>
  <si>
    <t>08VZT032</t>
  </si>
  <si>
    <t>VZT potrubí čtyřhranné přírubové sk. I; 900x160 mm; včetně tvarovek, montážního, spojovacího  a kotvícího materiálu</t>
  </si>
  <si>
    <t>08VZT033</t>
  </si>
  <si>
    <t>VZT potrubí čtyřhranné přírubové sk. I; 400x200 mm; včetně tvarovek, montážního, spojovacího  a kotvícího materiálu</t>
  </si>
  <si>
    <t>08VZT034</t>
  </si>
  <si>
    <t>VZT potrubí čtyřhranné přírubové sk. I; 400x315 mm; včetně tvarovek, montážního, spojovacího  a kotvícího materiálu</t>
  </si>
  <si>
    <t>08VZT035</t>
  </si>
  <si>
    <t>Flexihadice ve zvukově tlumícím provedení d180 mm, délka 10 metrů</t>
  </si>
  <si>
    <t>08VZT036</t>
  </si>
  <si>
    <t>Spiro potrubí z pozink. plechu; d180 mm; včetně tvarovek, montážního, spojovacího a kotvícího materiálu</t>
  </si>
  <si>
    <t>08VZT037</t>
  </si>
  <si>
    <t>Spiro potrubí z pozink. plechu; d160 mm; včetně tvarovek, montážního, spojovacího a kotvícího materiálu</t>
  </si>
  <si>
    <t>t</t>
  </si>
  <si>
    <t>Práce</t>
  </si>
  <si>
    <t>POL1_</t>
  </si>
  <si>
    <t>10VZT001</t>
  </si>
  <si>
    <t>Izolace VZT potrubí z kamenné vlny tl.40 mm, včetně montážního, spojovacího a kotvícího materiálu</t>
  </si>
  <si>
    <t xml:space="preserve">m2    </t>
  </si>
  <si>
    <t>10VZT002</t>
  </si>
  <si>
    <t>Oplechování VZT potrubí pozink plechem tl. min. 0,6 mm</t>
  </si>
  <si>
    <t>10VZT004</t>
  </si>
  <si>
    <t>Izolace VZT potrubí z kamenné vlny tl.60 mm, včetně montážního, spojovacího a kotvícího materiálu</t>
  </si>
  <si>
    <t>10VZT005</t>
  </si>
  <si>
    <t>Izolace ze syntetického kaučuku, parotěsná tl. 19 mm</t>
  </si>
  <si>
    <t>10VZT006</t>
  </si>
  <si>
    <t>Izolace VZT potrubí z kamenné vlny tl. 40 mm s požární odolností EI45, včetně montážního spojovacího a kotvícího materiálu</t>
  </si>
  <si>
    <t>VN001</t>
  </si>
  <si>
    <t>Zaregulování</t>
  </si>
  <si>
    <t>VN002</t>
  </si>
  <si>
    <t>Komplexní vyzkoušení a zprovoznění, koordinace s MaR, uvedení zařízení do provozu</t>
  </si>
  <si>
    <t>Kalkul</t>
  </si>
  <si>
    <t>VN003</t>
  </si>
  <si>
    <t>BOZP</t>
  </si>
  <si>
    <t>VN004</t>
  </si>
  <si>
    <t>Autorský dozor včetně dopravy</t>
  </si>
  <si>
    <t xml:space="preserve">hod   </t>
  </si>
  <si>
    <t>VN005</t>
  </si>
  <si>
    <t>Mimostaveništní doprava</t>
  </si>
  <si>
    <t>VN006</t>
  </si>
  <si>
    <t>Přesun hmot pro VZT</t>
  </si>
  <si>
    <t>VN007</t>
  </si>
  <si>
    <t>Dokumentace skutečného provedení stavby</t>
  </si>
  <si>
    <t>VN008</t>
  </si>
  <si>
    <t>Koordinace s ostatními profesemi</t>
  </si>
  <si>
    <t>VN009</t>
  </si>
  <si>
    <t>Provozní řád</t>
  </si>
  <si>
    <t>VN010</t>
  </si>
  <si>
    <t>Utěsnění prostupů požárně dělících konstrukcí s odolností do EI 120 - balení protipožární pěny včetně identifikačních štítků</t>
  </si>
  <si>
    <t>VN011</t>
  </si>
  <si>
    <t>Zařízení staveniště</t>
  </si>
  <si>
    <t>VN012</t>
  </si>
  <si>
    <t>Pronájem montážních kostek</t>
  </si>
  <si>
    <t xml:space="preserve">den   </t>
  </si>
  <si>
    <t>VN013</t>
  </si>
  <si>
    <t>Pronájem jeřábu včetně dopravy</t>
  </si>
  <si>
    <t>ON005</t>
  </si>
  <si>
    <t>ON001</t>
  </si>
  <si>
    <t>Montáž zařízení VZT a potrubí</t>
  </si>
  <si>
    <t>ON002</t>
  </si>
  <si>
    <t>Drobná stavební výpomoc</t>
  </si>
  <si>
    <t>ON003</t>
  </si>
  <si>
    <t>Orientační štítky</t>
  </si>
  <si>
    <t>ON004</t>
  </si>
  <si>
    <t>Kompletační činnost</t>
  </si>
  <si>
    <t>ON007</t>
  </si>
  <si>
    <t>ON008</t>
  </si>
  <si>
    <t>ON009</t>
  </si>
  <si>
    <t>END</t>
  </si>
  <si>
    <t>Ventilátory</t>
  </si>
  <si>
    <t>Potrubní elementy</t>
  </si>
  <si>
    <t>Distribuční elementy</t>
  </si>
  <si>
    <t>Tlumiče</t>
  </si>
  <si>
    <t>Koncové elementy</t>
  </si>
  <si>
    <t>Izolace</t>
  </si>
  <si>
    <t>VZT jednotky</t>
  </si>
  <si>
    <t>03VZT010</t>
  </si>
  <si>
    <t>03VZT011</t>
  </si>
  <si>
    <t>03VZT012</t>
  </si>
  <si>
    <t>03VZT013</t>
  </si>
  <si>
    <t>Jímka kondenzátu čtyřhranná 500x630 mm</t>
  </si>
  <si>
    <t>Jímka kondenzátu čtyřhranná 400x315 mm</t>
  </si>
  <si>
    <t>Jímka kondenzátu čtyřhranná 800x630 mm</t>
  </si>
  <si>
    <t>Jímka kondenzátu čtyřhranná 900x630 mm</t>
  </si>
  <si>
    <t>Nosné prvky pro osazení vzt jednotek, včetně upevňovacích prvků - dodávka stavby (NECENIT)</t>
  </si>
  <si>
    <t>Odvod kondenzátu od VZT jednotek včetně odvodu kondenzátu ze stoupajících potrubí - dodávka ZTI (NECENIT)</t>
  </si>
  <si>
    <t>Napájení a uzemnění všech elektrických zařízení - dodávka elektro (NECENIT)</t>
  </si>
  <si>
    <t>Utěsnění parotěsnou rovinou, kotvící prvky - dodávka stavby (NECENIT)</t>
  </si>
  <si>
    <t>SO01a</t>
  </si>
  <si>
    <t>1</t>
  </si>
  <si>
    <t>Výkaz výměr stavby</t>
  </si>
  <si>
    <t>Výkaz výměr:</t>
  </si>
  <si>
    <t>Výkaz výměr</t>
  </si>
  <si>
    <t>VV: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</si>
</sst>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0" xfId="0" applyNumberFormat="1" applyFont="1"/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5.8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74" t="s">
        <v>40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2" t="s">
        <v>380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2"/>
      <c r="B2" s="77" t="s">
        <v>23</v>
      </c>
      <c r="C2" s="78"/>
      <c r="D2" s="79" t="s">
        <v>46</v>
      </c>
      <c r="E2" s="218" t="s">
        <v>47</v>
      </c>
      <c r="F2" s="219"/>
      <c r="G2" s="219"/>
      <c r="H2" s="219"/>
      <c r="I2" s="219"/>
      <c r="J2" s="220"/>
      <c r="O2" s="1"/>
    </row>
    <row r="3" spans="1:15" ht="27" customHeight="1" x14ac:dyDescent="0.2">
      <c r="A3" s="2"/>
      <c r="B3" s="80" t="s">
        <v>45</v>
      </c>
      <c r="C3" s="78"/>
      <c r="D3" s="81" t="s">
        <v>378</v>
      </c>
      <c r="E3" s="221" t="s">
        <v>44</v>
      </c>
      <c r="F3" s="222"/>
      <c r="G3" s="222"/>
      <c r="H3" s="222"/>
      <c r="I3" s="222"/>
      <c r="J3" s="223"/>
    </row>
    <row r="4" spans="1:15" ht="23.25" customHeight="1" x14ac:dyDescent="0.2">
      <c r="A4" s="76">
        <v>3559</v>
      </c>
      <c r="B4" s="82" t="s">
        <v>381</v>
      </c>
      <c r="C4" s="83"/>
      <c r="D4" s="84" t="s">
        <v>379</v>
      </c>
      <c r="E4" s="201" t="s">
        <v>43</v>
      </c>
      <c r="F4" s="202"/>
      <c r="G4" s="202"/>
      <c r="H4" s="202"/>
      <c r="I4" s="202"/>
      <c r="J4" s="203"/>
    </row>
    <row r="5" spans="1:15" ht="24" customHeight="1" x14ac:dyDescent="0.2">
      <c r="A5" s="2"/>
      <c r="B5" s="31" t="s">
        <v>22</v>
      </c>
      <c r="D5" s="206"/>
      <c r="E5" s="207"/>
      <c r="F5" s="207"/>
      <c r="G5" s="207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08"/>
      <c r="E6" s="209"/>
      <c r="F6" s="209"/>
      <c r="G6" s="209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0"/>
      <c r="F7" s="211"/>
      <c r="G7" s="21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5"/>
      <c r="E11" s="225"/>
      <c r="F11" s="225"/>
      <c r="G11" s="225"/>
      <c r="H11" s="18" t="s">
        <v>41</v>
      </c>
      <c r="I11" s="22"/>
      <c r="J11" s="8"/>
    </row>
    <row r="12" spans="1:15" ht="15.75" customHeight="1" x14ac:dyDescent="0.2">
      <c r="A12" s="2"/>
      <c r="B12" s="28"/>
      <c r="C12" s="55"/>
      <c r="D12" s="200"/>
      <c r="E12" s="200"/>
      <c r="F12" s="200"/>
      <c r="G12" s="200"/>
      <c r="H12" s="18" t="s">
        <v>35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4"/>
      <c r="F13" s="205"/>
      <c r="G13" s="20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24"/>
      <c r="F15" s="224"/>
      <c r="G15" s="226"/>
      <c r="H15" s="226"/>
      <c r="I15" s="226" t="s">
        <v>30</v>
      </c>
      <c r="J15" s="227"/>
    </row>
    <row r="16" spans="1:15" ht="23.25" customHeight="1" x14ac:dyDescent="0.2">
      <c r="A16" s="137" t="s">
        <v>25</v>
      </c>
      <c r="B16" s="38" t="s">
        <v>25</v>
      </c>
      <c r="C16" s="62"/>
      <c r="D16" s="63"/>
      <c r="E16" s="189"/>
      <c r="F16" s="190"/>
      <c r="G16" s="189"/>
      <c r="H16" s="190"/>
      <c r="I16" s="189">
        <f>'Výkaz výměr'!G8+'Výkaz výměr'!G12+'Výkaz výměr'!G31+'Výkaz výměr'!G46+'Výkaz výměr'!G59+'Výkaz výměr'!G69+'Výkaz výměr'!G74+'Výkaz výměr'!G80+'Výkaz výměr'!G128</f>
        <v>0</v>
      </c>
      <c r="J16" s="191"/>
    </row>
    <row r="17" spans="1:10" ht="23.25" customHeight="1" x14ac:dyDescent="0.2">
      <c r="A17" s="137" t="s">
        <v>26</v>
      </c>
      <c r="B17" s="38" t="s">
        <v>26</v>
      </c>
      <c r="C17" s="62"/>
      <c r="D17" s="63"/>
      <c r="E17" s="189"/>
      <c r="F17" s="190"/>
      <c r="G17" s="189"/>
      <c r="H17" s="190"/>
      <c r="I17" s="189">
        <v>0</v>
      </c>
      <c r="J17" s="191"/>
    </row>
    <row r="18" spans="1:10" ht="23.25" customHeight="1" x14ac:dyDescent="0.2">
      <c r="A18" s="137" t="s">
        <v>27</v>
      </c>
      <c r="B18" s="38" t="s">
        <v>27</v>
      </c>
      <c r="C18" s="62"/>
      <c r="D18" s="63"/>
      <c r="E18" s="189"/>
      <c r="F18" s="190"/>
      <c r="G18" s="189"/>
      <c r="H18" s="190"/>
      <c r="I18" s="189">
        <v>0</v>
      </c>
      <c r="J18" s="191"/>
    </row>
    <row r="19" spans="1:10" ht="23.25" customHeight="1" x14ac:dyDescent="0.2">
      <c r="A19" s="137" t="s">
        <v>64</v>
      </c>
      <c r="B19" s="38" t="s">
        <v>28</v>
      </c>
      <c r="C19" s="62"/>
      <c r="D19" s="63"/>
      <c r="E19" s="189"/>
      <c r="F19" s="190"/>
      <c r="G19" s="189"/>
      <c r="H19" s="190"/>
      <c r="I19" s="189">
        <f>'Výkaz výměr'!G134</f>
        <v>0</v>
      </c>
      <c r="J19" s="191"/>
    </row>
    <row r="20" spans="1:10" ht="23.25" customHeight="1" x14ac:dyDescent="0.2">
      <c r="A20" s="137" t="s">
        <v>65</v>
      </c>
      <c r="B20" s="38" t="s">
        <v>29</v>
      </c>
      <c r="C20" s="62"/>
      <c r="D20" s="63"/>
      <c r="E20" s="189"/>
      <c r="F20" s="190"/>
      <c r="G20" s="189"/>
      <c r="H20" s="190"/>
      <c r="I20" s="189">
        <f>'Výkaz výměr'!G148</f>
        <v>0</v>
      </c>
      <c r="J20" s="191"/>
    </row>
    <row r="21" spans="1:10" ht="23.25" customHeight="1" x14ac:dyDescent="0.2">
      <c r="A21" s="2"/>
      <c r="B21" s="48" t="s">
        <v>30</v>
      </c>
      <c r="C21" s="64"/>
      <c r="D21" s="65"/>
      <c r="E21" s="192"/>
      <c r="F21" s="228"/>
      <c r="G21" s="192"/>
      <c r="H21" s="228"/>
      <c r="I21" s="192">
        <f>SUM(I16:J20)</f>
        <v>0</v>
      </c>
      <c r="J21" s="193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87">
        <v>0</v>
      </c>
      <c r="H23" s="188"/>
      <c r="I23" s="188"/>
      <c r="J23" s="40" t="str">
        <f t="shared" ref="J23:J28" si="0">Mena</f>
        <v>CZK</v>
      </c>
    </row>
    <row r="24" spans="1:10" ht="23.25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85">
        <v>0</v>
      </c>
      <c r="H24" s="186"/>
      <c r="I24" s="18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87">
        <f>I21</f>
        <v>0</v>
      </c>
      <c r="H25" s="188"/>
      <c r="I25" s="188"/>
      <c r="J25" s="40" t="str">
        <f t="shared" si="0"/>
        <v>CZK</v>
      </c>
    </row>
    <row r="26" spans="1:10" ht="23.25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15">
        <f>ZakladDPHZakl*21%</f>
        <v>0</v>
      </c>
      <c r="H26" s="216"/>
      <c r="I26" s="216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217">
        <v>0</v>
      </c>
      <c r="H27" s="217"/>
      <c r="I27" s="217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24</v>
      </c>
      <c r="C28" s="112"/>
      <c r="D28" s="112"/>
      <c r="E28" s="113"/>
      <c r="F28" s="114"/>
      <c r="G28" s="194">
        <v>3979964.25</v>
      </c>
      <c r="H28" s="195"/>
      <c r="I28" s="195"/>
      <c r="J28" s="115" t="str">
        <f t="shared" si="0"/>
        <v>CZK</v>
      </c>
    </row>
    <row r="29" spans="1:10" ht="27.75" customHeight="1" thickBot="1" x14ac:dyDescent="0.25">
      <c r="A29" s="2"/>
      <c r="B29" s="111" t="s">
        <v>36</v>
      </c>
      <c r="C29" s="116"/>
      <c r="D29" s="116"/>
      <c r="E29" s="116"/>
      <c r="F29" s="117"/>
      <c r="G29" s="194">
        <f>ZakladDPHZakl+DPHZakl+Zaokrouhleni</f>
        <v>0</v>
      </c>
      <c r="H29" s="194"/>
      <c r="I29" s="194"/>
      <c r="J29" s="118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6"/>
      <c r="E34" s="197"/>
      <c r="G34" s="198"/>
      <c r="H34" s="199"/>
      <c r="I34" s="199"/>
      <c r="J34" s="25"/>
    </row>
    <row r="35" spans="1:10" ht="12.75" customHeight="1" x14ac:dyDescent="0.2">
      <c r="A35" s="2"/>
      <c r="B35" s="2"/>
      <c r="D35" s="184" t="s">
        <v>2</v>
      </c>
      <c r="E35" s="18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48</v>
      </c>
      <c r="C39" s="179"/>
      <c r="D39" s="179"/>
      <c r="E39" s="179"/>
      <c r="F39" s="98">
        <v>0</v>
      </c>
      <c r="G39" s="99">
        <v>3979964.25</v>
      </c>
      <c r="H39" s="100">
        <v>835792.49</v>
      </c>
      <c r="I39" s="100">
        <v>4815756.74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42</v>
      </c>
      <c r="C40" s="180" t="s">
        <v>44</v>
      </c>
      <c r="D40" s="180"/>
      <c r="E40" s="180"/>
      <c r="F40" s="103">
        <v>0</v>
      </c>
      <c r="G40" s="104">
        <v>3979964.25</v>
      </c>
      <c r="H40" s="104">
        <v>835792.49</v>
      </c>
      <c r="I40" s="104">
        <v>4815756.74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42</v>
      </c>
      <c r="C41" s="179" t="s">
        <v>43</v>
      </c>
      <c r="D41" s="179"/>
      <c r="E41" s="179"/>
      <c r="F41" s="107">
        <v>0</v>
      </c>
      <c r="G41" s="100">
        <v>3979964.25</v>
      </c>
      <c r="H41" s="100">
        <v>835792.49</v>
      </c>
      <c r="I41" s="100">
        <v>4815756.74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181" t="s">
        <v>49</v>
      </c>
      <c r="C42" s="182"/>
      <c r="D42" s="182"/>
      <c r="E42" s="183"/>
      <c r="F42" s="108">
        <f>SUMIF(A39:A41,"=1",F39:F41)</f>
        <v>0</v>
      </c>
      <c r="G42" s="109">
        <f>SUMIF(A39:A41,"=1",G39:G41)</f>
        <v>3979964.25</v>
      </c>
      <c r="H42" s="109">
        <f>SUMIF(A39:A41,"=1",H39:H41)</f>
        <v>835792.49</v>
      </c>
      <c r="I42" s="109">
        <f>SUMIF(A39:A41,"=1",I39:I41)</f>
        <v>4815756.74</v>
      </c>
      <c r="J42" s="110">
        <f>SUMIF(A39:A41,"=1",J39:J41)</f>
        <v>100</v>
      </c>
    </row>
    <row r="46" spans="1:10" ht="15.75" x14ac:dyDescent="0.25">
      <c r="B46" s="119" t="s">
        <v>51</v>
      </c>
    </row>
    <row r="48" spans="1:10" ht="25.5" customHeight="1" x14ac:dyDescent="0.2">
      <c r="A48" s="121"/>
      <c r="B48" s="124" t="s">
        <v>17</v>
      </c>
      <c r="C48" s="124" t="s">
        <v>5</v>
      </c>
      <c r="D48" s="125"/>
      <c r="E48" s="125"/>
      <c r="F48" s="126" t="s">
        <v>52</v>
      </c>
      <c r="G48" s="126"/>
      <c r="H48" s="126"/>
      <c r="I48" s="126" t="s">
        <v>30</v>
      </c>
      <c r="J48" s="126" t="s">
        <v>0</v>
      </c>
    </row>
    <row r="49" spans="1:10" ht="36.75" customHeight="1" x14ac:dyDescent="0.2">
      <c r="A49" s="122"/>
      <c r="B49" s="127" t="s">
        <v>53</v>
      </c>
      <c r="C49" s="175" t="s">
        <v>365</v>
      </c>
      <c r="D49" s="176"/>
      <c r="E49" s="176"/>
      <c r="F49" s="135" t="s">
        <v>25</v>
      </c>
      <c r="G49" s="128"/>
      <c r="H49" s="128"/>
      <c r="I49" s="128">
        <f>'Výkaz výměr'!G8</f>
        <v>0</v>
      </c>
      <c r="J49" s="133" t="str">
        <f>IF(I60=0,"",I49/I60*100)</f>
        <v/>
      </c>
    </row>
    <row r="50" spans="1:10" ht="36.75" customHeight="1" x14ac:dyDescent="0.2">
      <c r="A50" s="122"/>
      <c r="B50" s="127" t="s">
        <v>54</v>
      </c>
      <c r="C50" s="177" t="s">
        <v>359</v>
      </c>
      <c r="D50" s="178"/>
      <c r="E50" s="178"/>
      <c r="F50" s="135" t="s">
        <v>25</v>
      </c>
      <c r="G50" s="128"/>
      <c r="H50" s="128"/>
      <c r="I50" s="128">
        <f>'Výkaz výměr'!G12</f>
        <v>0</v>
      </c>
      <c r="J50" s="133" t="str">
        <f>IF(I60=0,"",I50/I60*100)</f>
        <v/>
      </c>
    </row>
    <row r="51" spans="1:10" ht="36.75" customHeight="1" x14ac:dyDescent="0.2">
      <c r="A51" s="122"/>
      <c r="B51" s="127" t="s">
        <v>55</v>
      </c>
      <c r="C51" s="175" t="s">
        <v>360</v>
      </c>
      <c r="D51" s="176"/>
      <c r="E51" s="176"/>
      <c r="F51" s="135" t="s">
        <v>25</v>
      </c>
      <c r="G51" s="128"/>
      <c r="H51" s="128"/>
      <c r="I51" s="128">
        <f>'Výkaz výměr'!G31</f>
        <v>0</v>
      </c>
      <c r="J51" s="133" t="str">
        <f>IF(I60=0,"",I51/I60*100)</f>
        <v/>
      </c>
    </row>
    <row r="52" spans="1:10" ht="36.75" customHeight="1" x14ac:dyDescent="0.2">
      <c r="A52" s="122"/>
      <c r="B52" s="127" t="s">
        <v>56</v>
      </c>
      <c r="C52" s="175" t="s">
        <v>361</v>
      </c>
      <c r="D52" s="176"/>
      <c r="E52" s="176"/>
      <c r="F52" s="135" t="s">
        <v>25</v>
      </c>
      <c r="G52" s="128"/>
      <c r="H52" s="128"/>
      <c r="I52" s="128">
        <f>'Výkaz výměr'!G46</f>
        <v>0</v>
      </c>
      <c r="J52" s="133" t="str">
        <f>IF(I60=0,"",I52/I60*100)</f>
        <v/>
      </c>
    </row>
    <row r="53" spans="1:10" ht="36.75" customHeight="1" x14ac:dyDescent="0.2">
      <c r="A53" s="122"/>
      <c r="B53" s="127" t="s">
        <v>57</v>
      </c>
      <c r="C53" s="175" t="s">
        <v>58</v>
      </c>
      <c r="D53" s="176"/>
      <c r="E53" s="176"/>
      <c r="F53" s="135" t="s">
        <v>25</v>
      </c>
      <c r="G53" s="128"/>
      <c r="H53" s="128"/>
      <c r="I53" s="128">
        <f>'Výkaz výměr'!G59</f>
        <v>0</v>
      </c>
      <c r="J53" s="133" t="str">
        <f>IF(I60=0,"",I53/I60*100)</f>
        <v/>
      </c>
    </row>
    <row r="54" spans="1:10" ht="36.75" customHeight="1" x14ac:dyDescent="0.2">
      <c r="A54" s="122"/>
      <c r="B54" s="127" t="s">
        <v>59</v>
      </c>
      <c r="C54" s="175" t="s">
        <v>362</v>
      </c>
      <c r="D54" s="176"/>
      <c r="E54" s="176"/>
      <c r="F54" s="135" t="s">
        <v>25</v>
      </c>
      <c r="G54" s="128"/>
      <c r="H54" s="128"/>
      <c r="I54" s="128">
        <f>'Výkaz výměr'!G69</f>
        <v>0</v>
      </c>
      <c r="J54" s="133" t="str">
        <f>IF(I60=0,"",I54/I60*100)</f>
        <v/>
      </c>
    </row>
    <row r="55" spans="1:10" ht="36.75" customHeight="1" x14ac:dyDescent="0.2">
      <c r="A55" s="122"/>
      <c r="B55" s="127" t="s">
        <v>60</v>
      </c>
      <c r="C55" s="175" t="s">
        <v>363</v>
      </c>
      <c r="D55" s="176"/>
      <c r="E55" s="176"/>
      <c r="F55" s="135" t="s">
        <v>25</v>
      </c>
      <c r="G55" s="128"/>
      <c r="H55" s="128"/>
      <c r="I55" s="128">
        <f>'Výkaz výměr'!G74</f>
        <v>0</v>
      </c>
      <c r="J55" s="133" t="str">
        <f>IF(I60=0,"",I55/I60*100)</f>
        <v/>
      </c>
    </row>
    <row r="56" spans="1:10" ht="36.75" customHeight="1" x14ac:dyDescent="0.2">
      <c r="A56" s="122"/>
      <c r="B56" s="127" t="s">
        <v>61</v>
      </c>
      <c r="C56" s="175" t="s">
        <v>62</v>
      </c>
      <c r="D56" s="176"/>
      <c r="E56" s="176"/>
      <c r="F56" s="135" t="s">
        <v>25</v>
      </c>
      <c r="G56" s="128"/>
      <c r="H56" s="128"/>
      <c r="I56" s="128">
        <f>'Výkaz výměr'!G80</f>
        <v>0</v>
      </c>
      <c r="J56" s="133" t="str">
        <f>IF(I60=0,"",I56/I60*100)</f>
        <v/>
      </c>
    </row>
    <row r="57" spans="1:10" ht="36.75" customHeight="1" x14ac:dyDescent="0.2">
      <c r="A57" s="122"/>
      <c r="B57" s="127" t="s">
        <v>63</v>
      </c>
      <c r="C57" s="175" t="s">
        <v>364</v>
      </c>
      <c r="D57" s="176"/>
      <c r="E57" s="176"/>
      <c r="F57" s="135" t="s">
        <v>25</v>
      </c>
      <c r="G57" s="128"/>
      <c r="H57" s="128"/>
      <c r="I57" s="128">
        <f>'Výkaz výměr'!G128</f>
        <v>0</v>
      </c>
      <c r="J57" s="133" t="str">
        <f>IF(I60=0,"",I57/I60*100)</f>
        <v/>
      </c>
    </row>
    <row r="58" spans="1:10" ht="36.75" customHeight="1" x14ac:dyDescent="0.2">
      <c r="A58" s="122"/>
      <c r="B58" s="127" t="s">
        <v>64</v>
      </c>
      <c r="C58" s="175" t="s">
        <v>28</v>
      </c>
      <c r="D58" s="176"/>
      <c r="E58" s="176"/>
      <c r="F58" s="135" t="s">
        <v>64</v>
      </c>
      <c r="G58" s="128"/>
      <c r="H58" s="128"/>
      <c r="I58" s="128">
        <f>'Výkaz výměr'!G134</f>
        <v>0</v>
      </c>
      <c r="J58" s="133" t="str">
        <f>IF(I60=0,"",I58/I60*100)</f>
        <v/>
      </c>
    </row>
    <row r="59" spans="1:10" ht="36.75" customHeight="1" x14ac:dyDescent="0.2">
      <c r="A59" s="122"/>
      <c r="B59" s="127" t="s">
        <v>65</v>
      </c>
      <c r="C59" s="175" t="s">
        <v>29</v>
      </c>
      <c r="D59" s="176"/>
      <c r="E59" s="176"/>
      <c r="F59" s="135" t="s">
        <v>65</v>
      </c>
      <c r="G59" s="128"/>
      <c r="H59" s="128"/>
      <c r="I59" s="128">
        <f>'Výkaz výměr'!G148</f>
        <v>0</v>
      </c>
      <c r="J59" s="133" t="str">
        <f>IF(I60=0,"",I59/I60*100)</f>
        <v/>
      </c>
    </row>
    <row r="60" spans="1:10" ht="25.5" customHeight="1" x14ac:dyDescent="0.2">
      <c r="A60" s="123"/>
      <c r="B60" s="129" t="s">
        <v>1</v>
      </c>
      <c r="C60" s="130"/>
      <c r="D60" s="131"/>
      <c r="E60" s="131"/>
      <c r="F60" s="136"/>
      <c r="G60" s="132"/>
      <c r="H60" s="132"/>
      <c r="I60" s="132">
        <f>SUM(I49:I59)</f>
        <v>0</v>
      </c>
      <c r="J60" s="134">
        <f>SUM(J49:J59)</f>
        <v>0</v>
      </c>
    </row>
    <row r="61" spans="1:10" x14ac:dyDescent="0.2">
      <c r="F61" s="85"/>
      <c r="G61" s="85"/>
      <c r="H61" s="85"/>
      <c r="I61" s="85"/>
      <c r="J61" s="86"/>
    </row>
    <row r="62" spans="1:10" x14ac:dyDescent="0.2">
      <c r="F62" s="85"/>
      <c r="G62" s="85"/>
      <c r="H62" s="85"/>
      <c r="I62" s="85"/>
      <c r="J62" s="86"/>
    </row>
    <row r="63" spans="1:10" x14ac:dyDescent="0.2">
      <c r="F63" s="85"/>
      <c r="G63" s="85"/>
      <c r="H63" s="85"/>
      <c r="I63" s="85"/>
      <c r="J63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50" t="s">
        <v>7</v>
      </c>
      <c r="B2" s="49"/>
      <c r="C2" s="231"/>
      <c r="D2" s="231"/>
      <c r="E2" s="231"/>
      <c r="F2" s="231"/>
      <c r="G2" s="232"/>
    </row>
    <row r="3" spans="1:7" ht="24.95" customHeight="1" x14ac:dyDescent="0.2">
      <c r="A3" s="50" t="s">
        <v>8</v>
      </c>
      <c r="B3" s="49"/>
      <c r="C3" s="231"/>
      <c r="D3" s="231"/>
      <c r="E3" s="231"/>
      <c r="F3" s="231"/>
      <c r="G3" s="232"/>
    </row>
    <row r="4" spans="1:7" ht="24.95" customHeight="1" x14ac:dyDescent="0.2">
      <c r="A4" s="50" t="s">
        <v>9</v>
      </c>
      <c r="B4" s="49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18ABC-E27F-46C6-912C-EB4BA126A7E3}">
  <sheetPr>
    <outlinePr summaryBelow="0"/>
  </sheetPr>
  <dimension ref="A1:BH4999"/>
  <sheetViews>
    <sheetView workbookViewId="0">
      <pane ySplit="7" topLeftCell="A134" activePane="bottomLeft" state="frozen"/>
      <selection pane="bottomLeft" activeCell="F157" sqref="F157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6" max="26" width="10" bestFit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382</v>
      </c>
      <c r="B1" s="233"/>
      <c r="C1" s="233"/>
      <c r="D1" s="233"/>
      <c r="E1" s="233"/>
      <c r="F1" s="233"/>
      <c r="G1" s="233"/>
      <c r="AG1" t="s">
        <v>66</v>
      </c>
    </row>
    <row r="2" spans="1:60" ht="24.95" customHeight="1" x14ac:dyDescent="0.2">
      <c r="A2" s="138" t="s">
        <v>7</v>
      </c>
      <c r="B2" s="49" t="s">
        <v>46</v>
      </c>
      <c r="C2" s="234" t="s">
        <v>47</v>
      </c>
      <c r="D2" s="235"/>
      <c r="E2" s="235"/>
      <c r="F2" s="235"/>
      <c r="G2" s="236"/>
      <c r="AG2" t="s">
        <v>67</v>
      </c>
    </row>
    <row r="3" spans="1:60" ht="24.95" customHeight="1" x14ac:dyDescent="0.2">
      <c r="A3" s="138" t="s">
        <v>8</v>
      </c>
      <c r="B3" s="49" t="s">
        <v>378</v>
      </c>
      <c r="C3" s="234" t="s">
        <v>44</v>
      </c>
      <c r="D3" s="235"/>
      <c r="E3" s="235"/>
      <c r="F3" s="235"/>
      <c r="G3" s="236"/>
      <c r="AC3" s="120" t="s">
        <v>67</v>
      </c>
      <c r="AG3" t="s">
        <v>68</v>
      </c>
    </row>
    <row r="4" spans="1:60" ht="24.95" customHeight="1" x14ac:dyDescent="0.2">
      <c r="A4" s="139" t="s">
        <v>383</v>
      </c>
      <c r="B4" s="140" t="s">
        <v>379</v>
      </c>
      <c r="C4" s="237" t="s">
        <v>43</v>
      </c>
      <c r="D4" s="238"/>
      <c r="E4" s="238"/>
      <c r="F4" s="238"/>
      <c r="G4" s="239"/>
      <c r="AG4" t="s">
        <v>69</v>
      </c>
    </row>
    <row r="5" spans="1:60" x14ac:dyDescent="0.2">
      <c r="D5" s="10"/>
    </row>
    <row r="6" spans="1:60" ht="38.25" x14ac:dyDescent="0.2">
      <c r="A6" s="142" t="s">
        <v>70</v>
      </c>
      <c r="B6" s="144" t="s">
        <v>71</v>
      </c>
      <c r="C6" s="144" t="s">
        <v>72</v>
      </c>
      <c r="D6" s="143" t="s">
        <v>73</v>
      </c>
      <c r="E6" s="142" t="s">
        <v>74</v>
      </c>
      <c r="F6" s="141" t="s">
        <v>75</v>
      </c>
      <c r="G6" s="142" t="s">
        <v>30</v>
      </c>
      <c r="H6" s="145" t="s">
        <v>31</v>
      </c>
      <c r="I6" s="145" t="s">
        <v>76</v>
      </c>
      <c r="J6" s="145" t="s">
        <v>32</v>
      </c>
      <c r="K6" s="145" t="s">
        <v>77</v>
      </c>
      <c r="L6" s="145" t="s">
        <v>78</v>
      </c>
      <c r="M6" s="145" t="s">
        <v>79</v>
      </c>
      <c r="N6" s="145" t="s">
        <v>80</v>
      </c>
      <c r="O6" s="145" t="s">
        <v>81</v>
      </c>
      <c r="P6" s="145" t="s">
        <v>82</v>
      </c>
      <c r="Q6" s="145" t="s">
        <v>83</v>
      </c>
      <c r="R6" s="145" t="s">
        <v>84</v>
      </c>
      <c r="S6" s="145" t="s">
        <v>85</v>
      </c>
      <c r="T6" s="145" t="s">
        <v>86</v>
      </c>
      <c r="U6" s="145" t="s">
        <v>87</v>
      </c>
      <c r="V6" s="145" t="s">
        <v>88</v>
      </c>
      <c r="W6" s="145" t="s">
        <v>89</v>
      </c>
      <c r="X6" s="145" t="s">
        <v>90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1" t="s">
        <v>91</v>
      </c>
      <c r="B8" s="152" t="s">
        <v>53</v>
      </c>
      <c r="C8" s="168" t="s">
        <v>365</v>
      </c>
      <c r="D8" s="153"/>
      <c r="E8" s="154"/>
      <c r="F8" s="155"/>
      <c r="G8" s="156">
        <f>SUMIF(AG9:AG11,"&lt;&gt;NOR",G9:G11)</f>
        <v>0</v>
      </c>
      <c r="H8" s="150"/>
      <c r="I8" s="150">
        <f>SUM(I9:I11)</f>
        <v>801299</v>
      </c>
      <c r="J8" s="150"/>
      <c r="K8" s="150">
        <f>SUM(K9:K11)</f>
        <v>0</v>
      </c>
      <c r="L8" s="150"/>
      <c r="M8" s="150">
        <f>SUM(M9:M11)</f>
        <v>0</v>
      </c>
      <c r="N8" s="150"/>
      <c r="O8" s="150">
        <f>SUM(O9:O11)</f>
        <v>0</v>
      </c>
      <c r="P8" s="150"/>
      <c r="Q8" s="150">
        <f>SUM(Q9:Q11)</f>
        <v>0</v>
      </c>
      <c r="R8" s="150"/>
      <c r="S8" s="150"/>
      <c r="T8" s="150"/>
      <c r="U8" s="150"/>
      <c r="V8" s="150">
        <f>SUM(V9:V11)</f>
        <v>0</v>
      </c>
      <c r="W8" s="150"/>
      <c r="X8" s="150"/>
      <c r="AG8" t="s">
        <v>92</v>
      </c>
    </row>
    <row r="9" spans="1:60" ht="56.25" outlineLevel="1" x14ac:dyDescent="0.2">
      <c r="A9" s="162">
        <v>1</v>
      </c>
      <c r="B9" s="163" t="s">
        <v>93</v>
      </c>
      <c r="C9" s="169" t="s">
        <v>94</v>
      </c>
      <c r="D9" s="164" t="s">
        <v>95</v>
      </c>
      <c r="E9" s="165">
        <v>1</v>
      </c>
      <c r="F9" s="166">
        <v>0</v>
      </c>
      <c r="G9" s="167">
        <f>ROUND(E9*F9,2)</f>
        <v>0</v>
      </c>
      <c r="H9" s="149">
        <v>314696</v>
      </c>
      <c r="I9" s="149">
        <f>ROUND(E9*H9,2)</f>
        <v>314696</v>
      </c>
      <c r="J9" s="149">
        <v>0</v>
      </c>
      <c r="K9" s="149">
        <f>ROUND(E9*J9,2)</f>
        <v>0</v>
      </c>
      <c r="L9" s="149">
        <v>21</v>
      </c>
      <c r="M9" s="149">
        <f>G9*(1+L9/100)</f>
        <v>0</v>
      </c>
      <c r="N9" s="149">
        <v>0</v>
      </c>
      <c r="O9" s="149">
        <f>ROUND(E9*N9,2)</f>
        <v>0</v>
      </c>
      <c r="P9" s="149">
        <v>0</v>
      </c>
      <c r="Q9" s="149">
        <f>ROUND(E9*P9,2)</f>
        <v>0</v>
      </c>
      <c r="R9" s="149"/>
      <c r="S9" s="149" t="s">
        <v>96</v>
      </c>
      <c r="T9" s="149" t="s">
        <v>97</v>
      </c>
      <c r="U9" s="149">
        <v>0</v>
      </c>
      <c r="V9" s="149">
        <f>ROUND(E9*U9,2)</f>
        <v>0</v>
      </c>
      <c r="W9" s="149"/>
      <c r="X9" s="149" t="s">
        <v>98</v>
      </c>
      <c r="Y9" s="146"/>
      <c r="Z9" s="146"/>
      <c r="AA9" s="146"/>
      <c r="AB9" s="146"/>
      <c r="AC9" s="146"/>
      <c r="AD9" s="146"/>
      <c r="AE9" s="146"/>
      <c r="AF9" s="146"/>
      <c r="AG9" s="146" t="s">
        <v>99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33.75" outlineLevel="1" x14ac:dyDescent="0.2">
      <c r="A10" s="162">
        <v>2</v>
      </c>
      <c r="B10" s="163" t="s">
        <v>100</v>
      </c>
      <c r="C10" s="169" t="s">
        <v>101</v>
      </c>
      <c r="D10" s="164" t="s">
        <v>95</v>
      </c>
      <c r="E10" s="165">
        <v>4</v>
      </c>
      <c r="F10" s="166">
        <v>0</v>
      </c>
      <c r="G10" s="167">
        <f>ROUND(E10*F10,2)</f>
        <v>0</v>
      </c>
      <c r="H10" s="149">
        <v>91903</v>
      </c>
      <c r="I10" s="149">
        <f>ROUND(E10*H10,2)</f>
        <v>367612</v>
      </c>
      <c r="J10" s="149">
        <v>0</v>
      </c>
      <c r="K10" s="149">
        <f>ROUND(E10*J10,2)</f>
        <v>0</v>
      </c>
      <c r="L10" s="149">
        <v>21</v>
      </c>
      <c r="M10" s="149">
        <f>G10*(1+L10/100)</f>
        <v>0</v>
      </c>
      <c r="N10" s="149">
        <v>0</v>
      </c>
      <c r="O10" s="149">
        <f>ROUND(E10*N10,2)</f>
        <v>0</v>
      </c>
      <c r="P10" s="149">
        <v>0</v>
      </c>
      <c r="Q10" s="149">
        <f>ROUND(E10*P10,2)</f>
        <v>0</v>
      </c>
      <c r="R10" s="149"/>
      <c r="S10" s="149" t="s">
        <v>96</v>
      </c>
      <c r="T10" s="149" t="s">
        <v>97</v>
      </c>
      <c r="U10" s="149">
        <v>0</v>
      </c>
      <c r="V10" s="149">
        <f>ROUND(E10*U10,2)</f>
        <v>0</v>
      </c>
      <c r="W10" s="149"/>
      <c r="X10" s="149" t="s">
        <v>98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99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2">
        <v>3</v>
      </c>
      <c r="B11" s="163" t="s">
        <v>102</v>
      </c>
      <c r="C11" s="169" t="s">
        <v>103</v>
      </c>
      <c r="D11" s="164" t="s">
        <v>95</v>
      </c>
      <c r="E11" s="165">
        <v>1</v>
      </c>
      <c r="F11" s="166">
        <v>0</v>
      </c>
      <c r="G11" s="167">
        <f>ROUND(E11*F11,2)</f>
        <v>0</v>
      </c>
      <c r="H11" s="149">
        <v>118991</v>
      </c>
      <c r="I11" s="149">
        <f>ROUND(E11*H11,2)</f>
        <v>118991</v>
      </c>
      <c r="J11" s="149">
        <v>0</v>
      </c>
      <c r="K11" s="149">
        <f>ROUND(E11*J11,2)</f>
        <v>0</v>
      </c>
      <c r="L11" s="149">
        <v>21</v>
      </c>
      <c r="M11" s="149">
        <f>G11*(1+L11/100)</f>
        <v>0</v>
      </c>
      <c r="N11" s="149">
        <v>0</v>
      </c>
      <c r="O11" s="149">
        <f>ROUND(E11*N11,2)</f>
        <v>0</v>
      </c>
      <c r="P11" s="149">
        <v>0</v>
      </c>
      <c r="Q11" s="149">
        <f>ROUND(E11*P11,2)</f>
        <v>0</v>
      </c>
      <c r="R11" s="149"/>
      <c r="S11" s="149" t="s">
        <v>96</v>
      </c>
      <c r="T11" s="149" t="s">
        <v>97</v>
      </c>
      <c r="U11" s="149">
        <v>0</v>
      </c>
      <c r="V11" s="149">
        <f>ROUND(E11*U11,2)</f>
        <v>0</v>
      </c>
      <c r="W11" s="149"/>
      <c r="X11" s="149" t="s">
        <v>98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99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151" t="s">
        <v>91</v>
      </c>
      <c r="B12" s="152" t="s">
        <v>54</v>
      </c>
      <c r="C12" s="168" t="s">
        <v>359</v>
      </c>
      <c r="D12" s="153"/>
      <c r="E12" s="154"/>
      <c r="F12" s="155"/>
      <c r="G12" s="156">
        <f>SUMIF(AG13:AG30,"&lt;&gt;NOR",G13:G30)</f>
        <v>0</v>
      </c>
      <c r="H12" s="150"/>
      <c r="I12" s="150">
        <f>SUM(I13:I30)</f>
        <v>694818.79999999981</v>
      </c>
      <c r="J12" s="150"/>
      <c r="K12" s="150">
        <f>SUM(K13:K30)</f>
        <v>0</v>
      </c>
      <c r="L12" s="150"/>
      <c r="M12" s="150">
        <f>SUM(M13:M30)</f>
        <v>0</v>
      </c>
      <c r="N12" s="150"/>
      <c r="O12" s="150">
        <f>SUM(O13:O30)</f>
        <v>0</v>
      </c>
      <c r="P12" s="150"/>
      <c r="Q12" s="150">
        <f>SUM(Q13:Q30)</f>
        <v>0</v>
      </c>
      <c r="R12" s="150"/>
      <c r="S12" s="150"/>
      <c r="T12" s="150"/>
      <c r="U12" s="150"/>
      <c r="V12" s="150">
        <f>SUM(V13:V30)</f>
        <v>0</v>
      </c>
      <c r="W12" s="150"/>
      <c r="X12" s="150"/>
      <c r="AG12" t="s">
        <v>92</v>
      </c>
    </row>
    <row r="13" spans="1:60" ht="22.5" outlineLevel="1" x14ac:dyDescent="0.2">
      <c r="A13" s="162">
        <v>4</v>
      </c>
      <c r="B13" s="163" t="s">
        <v>104</v>
      </c>
      <c r="C13" s="169" t="s">
        <v>105</v>
      </c>
      <c r="D13" s="164" t="s">
        <v>95</v>
      </c>
      <c r="E13" s="165">
        <v>1</v>
      </c>
      <c r="F13" s="166">
        <v>0</v>
      </c>
      <c r="G13" s="167">
        <f t="shared" ref="G13:G30" si="0">ROUND(E13*F13,2)</f>
        <v>0</v>
      </c>
      <c r="H13" s="149">
        <v>35841.120000000003</v>
      </c>
      <c r="I13" s="149">
        <f t="shared" ref="I13:I30" si="1">ROUND(E13*H13,2)</f>
        <v>35841.120000000003</v>
      </c>
      <c r="J13" s="149">
        <v>0</v>
      </c>
      <c r="K13" s="149">
        <f t="shared" ref="K13:K30" si="2">ROUND(E13*J13,2)</f>
        <v>0</v>
      </c>
      <c r="L13" s="149">
        <v>21</v>
      </c>
      <c r="M13" s="149">
        <f t="shared" ref="M13:M30" si="3">G13*(1+L13/100)</f>
        <v>0</v>
      </c>
      <c r="N13" s="149">
        <v>0</v>
      </c>
      <c r="O13" s="149">
        <f t="shared" ref="O13:O30" si="4">ROUND(E13*N13,2)</f>
        <v>0</v>
      </c>
      <c r="P13" s="149">
        <v>0</v>
      </c>
      <c r="Q13" s="149">
        <f t="shared" ref="Q13:Q30" si="5">ROUND(E13*P13,2)</f>
        <v>0</v>
      </c>
      <c r="R13" s="149"/>
      <c r="S13" s="149" t="s">
        <v>96</v>
      </c>
      <c r="T13" s="149" t="s">
        <v>97</v>
      </c>
      <c r="U13" s="149">
        <v>0</v>
      </c>
      <c r="V13" s="149">
        <f t="shared" ref="V13:V30" si="6">ROUND(E13*U13,2)</f>
        <v>0</v>
      </c>
      <c r="W13" s="149"/>
      <c r="X13" s="149" t="s">
        <v>106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107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45" outlineLevel="1" x14ac:dyDescent="0.2">
      <c r="A14" s="162">
        <v>5</v>
      </c>
      <c r="B14" s="163" t="s">
        <v>108</v>
      </c>
      <c r="C14" s="169" t="s">
        <v>109</v>
      </c>
      <c r="D14" s="164" t="s">
        <v>95</v>
      </c>
      <c r="E14" s="165">
        <v>4</v>
      </c>
      <c r="F14" s="166">
        <v>0</v>
      </c>
      <c r="G14" s="167">
        <f t="shared" si="0"/>
        <v>0</v>
      </c>
      <c r="H14" s="149">
        <v>6410</v>
      </c>
      <c r="I14" s="149">
        <f t="shared" si="1"/>
        <v>25640</v>
      </c>
      <c r="J14" s="149">
        <v>0</v>
      </c>
      <c r="K14" s="149">
        <f t="shared" si="2"/>
        <v>0</v>
      </c>
      <c r="L14" s="149">
        <v>21</v>
      </c>
      <c r="M14" s="149">
        <f t="shared" si="3"/>
        <v>0</v>
      </c>
      <c r="N14" s="149">
        <v>0</v>
      </c>
      <c r="O14" s="149">
        <f t="shared" si="4"/>
        <v>0</v>
      </c>
      <c r="P14" s="149">
        <v>0</v>
      </c>
      <c r="Q14" s="149">
        <f t="shared" si="5"/>
        <v>0</v>
      </c>
      <c r="R14" s="149"/>
      <c r="S14" s="149" t="s">
        <v>96</v>
      </c>
      <c r="T14" s="149" t="s">
        <v>97</v>
      </c>
      <c r="U14" s="149">
        <v>0</v>
      </c>
      <c r="V14" s="149">
        <f t="shared" si="6"/>
        <v>0</v>
      </c>
      <c r="W14" s="149"/>
      <c r="X14" s="149" t="s">
        <v>98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99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45" outlineLevel="1" x14ac:dyDescent="0.2">
      <c r="A15" s="162">
        <v>6</v>
      </c>
      <c r="B15" s="163" t="s">
        <v>110</v>
      </c>
      <c r="C15" s="169" t="s">
        <v>111</v>
      </c>
      <c r="D15" s="164" t="s">
        <v>95</v>
      </c>
      <c r="E15" s="165">
        <v>8</v>
      </c>
      <c r="F15" s="166">
        <v>0</v>
      </c>
      <c r="G15" s="167">
        <f t="shared" si="0"/>
        <v>0</v>
      </c>
      <c r="H15" s="149">
        <v>6410</v>
      </c>
      <c r="I15" s="149">
        <f t="shared" si="1"/>
        <v>51280</v>
      </c>
      <c r="J15" s="149">
        <v>0</v>
      </c>
      <c r="K15" s="149">
        <f t="shared" si="2"/>
        <v>0</v>
      </c>
      <c r="L15" s="149">
        <v>21</v>
      </c>
      <c r="M15" s="149">
        <f t="shared" si="3"/>
        <v>0</v>
      </c>
      <c r="N15" s="149">
        <v>0</v>
      </c>
      <c r="O15" s="149">
        <f t="shared" si="4"/>
        <v>0</v>
      </c>
      <c r="P15" s="149">
        <v>0</v>
      </c>
      <c r="Q15" s="149">
        <f t="shared" si="5"/>
        <v>0</v>
      </c>
      <c r="R15" s="149"/>
      <c r="S15" s="149" t="s">
        <v>96</v>
      </c>
      <c r="T15" s="149" t="s">
        <v>97</v>
      </c>
      <c r="U15" s="149">
        <v>0</v>
      </c>
      <c r="V15" s="149">
        <f t="shared" si="6"/>
        <v>0</v>
      </c>
      <c r="W15" s="149"/>
      <c r="X15" s="149" t="s">
        <v>98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99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45" outlineLevel="1" x14ac:dyDescent="0.2">
      <c r="A16" s="162">
        <v>7</v>
      </c>
      <c r="B16" s="163" t="s">
        <v>112</v>
      </c>
      <c r="C16" s="169" t="s">
        <v>113</v>
      </c>
      <c r="D16" s="164" t="s">
        <v>95</v>
      </c>
      <c r="E16" s="165">
        <v>30</v>
      </c>
      <c r="F16" s="166">
        <v>0</v>
      </c>
      <c r="G16" s="167">
        <f t="shared" si="0"/>
        <v>0</v>
      </c>
      <c r="H16" s="149">
        <v>7061</v>
      </c>
      <c r="I16" s="149">
        <f t="shared" si="1"/>
        <v>211830</v>
      </c>
      <c r="J16" s="149">
        <v>0</v>
      </c>
      <c r="K16" s="149">
        <f t="shared" si="2"/>
        <v>0</v>
      </c>
      <c r="L16" s="149">
        <v>21</v>
      </c>
      <c r="M16" s="149">
        <f t="shared" si="3"/>
        <v>0</v>
      </c>
      <c r="N16" s="149">
        <v>0</v>
      </c>
      <c r="O16" s="149">
        <f t="shared" si="4"/>
        <v>0</v>
      </c>
      <c r="P16" s="149">
        <v>0</v>
      </c>
      <c r="Q16" s="149">
        <f t="shared" si="5"/>
        <v>0</v>
      </c>
      <c r="R16" s="149"/>
      <c r="S16" s="149" t="s">
        <v>96</v>
      </c>
      <c r="T16" s="149" t="s">
        <v>97</v>
      </c>
      <c r="U16" s="149">
        <v>0</v>
      </c>
      <c r="V16" s="149">
        <f t="shared" si="6"/>
        <v>0</v>
      </c>
      <c r="W16" s="149"/>
      <c r="X16" s="149" t="s">
        <v>98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99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 x14ac:dyDescent="0.2">
      <c r="A17" s="162">
        <v>8</v>
      </c>
      <c r="B17" s="163" t="s">
        <v>114</v>
      </c>
      <c r="C17" s="169" t="s">
        <v>115</v>
      </c>
      <c r="D17" s="164" t="s">
        <v>95</v>
      </c>
      <c r="E17" s="165">
        <v>1</v>
      </c>
      <c r="F17" s="166">
        <v>0</v>
      </c>
      <c r="G17" s="167">
        <f t="shared" si="0"/>
        <v>0</v>
      </c>
      <c r="H17" s="149">
        <v>35841.120000000003</v>
      </c>
      <c r="I17" s="149">
        <f t="shared" si="1"/>
        <v>35841.120000000003</v>
      </c>
      <c r="J17" s="149">
        <v>0</v>
      </c>
      <c r="K17" s="149">
        <f t="shared" si="2"/>
        <v>0</v>
      </c>
      <c r="L17" s="149">
        <v>21</v>
      </c>
      <c r="M17" s="149">
        <f t="shared" si="3"/>
        <v>0</v>
      </c>
      <c r="N17" s="149">
        <v>0</v>
      </c>
      <c r="O17" s="149">
        <f t="shared" si="4"/>
        <v>0</v>
      </c>
      <c r="P17" s="149">
        <v>0</v>
      </c>
      <c r="Q17" s="149">
        <f t="shared" si="5"/>
        <v>0</v>
      </c>
      <c r="R17" s="149"/>
      <c r="S17" s="149" t="s">
        <v>96</v>
      </c>
      <c r="T17" s="149" t="s">
        <v>97</v>
      </c>
      <c r="U17" s="149">
        <v>0</v>
      </c>
      <c r="V17" s="149">
        <f t="shared" si="6"/>
        <v>0</v>
      </c>
      <c r="W17" s="149"/>
      <c r="X17" s="149" t="s">
        <v>98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99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62">
        <v>9</v>
      </c>
      <c r="B18" s="163" t="s">
        <v>116</v>
      </c>
      <c r="C18" s="169" t="s">
        <v>117</v>
      </c>
      <c r="D18" s="164" t="s">
        <v>95</v>
      </c>
      <c r="E18" s="165">
        <v>1</v>
      </c>
      <c r="F18" s="166">
        <v>0</v>
      </c>
      <c r="G18" s="167">
        <f t="shared" si="0"/>
        <v>0</v>
      </c>
      <c r="H18" s="149">
        <v>36084</v>
      </c>
      <c r="I18" s="149">
        <f t="shared" si="1"/>
        <v>36084</v>
      </c>
      <c r="J18" s="149">
        <v>0</v>
      </c>
      <c r="K18" s="149">
        <f t="shared" si="2"/>
        <v>0</v>
      </c>
      <c r="L18" s="149">
        <v>21</v>
      </c>
      <c r="M18" s="149">
        <f t="shared" si="3"/>
        <v>0</v>
      </c>
      <c r="N18" s="149">
        <v>0</v>
      </c>
      <c r="O18" s="149">
        <f t="shared" si="4"/>
        <v>0</v>
      </c>
      <c r="P18" s="149">
        <v>0</v>
      </c>
      <c r="Q18" s="149">
        <f t="shared" si="5"/>
        <v>0</v>
      </c>
      <c r="R18" s="149"/>
      <c r="S18" s="149" t="s">
        <v>96</v>
      </c>
      <c r="T18" s="149" t="s">
        <v>97</v>
      </c>
      <c r="U18" s="149">
        <v>0</v>
      </c>
      <c r="V18" s="149">
        <f t="shared" si="6"/>
        <v>0</v>
      </c>
      <c r="W18" s="149"/>
      <c r="X18" s="149" t="s">
        <v>98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99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 x14ac:dyDescent="0.2">
      <c r="A19" s="162">
        <v>10</v>
      </c>
      <c r="B19" s="163" t="s">
        <v>118</v>
      </c>
      <c r="C19" s="169" t="s">
        <v>119</v>
      </c>
      <c r="D19" s="164" t="s">
        <v>95</v>
      </c>
      <c r="E19" s="165">
        <v>1</v>
      </c>
      <c r="F19" s="166">
        <v>0</v>
      </c>
      <c r="G19" s="167">
        <f t="shared" si="0"/>
        <v>0</v>
      </c>
      <c r="H19" s="149">
        <v>40810.839999999997</v>
      </c>
      <c r="I19" s="149">
        <f t="shared" si="1"/>
        <v>40810.839999999997</v>
      </c>
      <c r="J19" s="149">
        <v>0</v>
      </c>
      <c r="K19" s="149">
        <f t="shared" si="2"/>
        <v>0</v>
      </c>
      <c r="L19" s="149">
        <v>21</v>
      </c>
      <c r="M19" s="149">
        <f t="shared" si="3"/>
        <v>0</v>
      </c>
      <c r="N19" s="149">
        <v>0</v>
      </c>
      <c r="O19" s="149">
        <f t="shared" si="4"/>
        <v>0</v>
      </c>
      <c r="P19" s="149">
        <v>0</v>
      </c>
      <c r="Q19" s="149">
        <f t="shared" si="5"/>
        <v>0</v>
      </c>
      <c r="R19" s="149"/>
      <c r="S19" s="149" t="s">
        <v>96</v>
      </c>
      <c r="T19" s="149" t="s">
        <v>97</v>
      </c>
      <c r="U19" s="149">
        <v>0</v>
      </c>
      <c r="V19" s="149">
        <f t="shared" si="6"/>
        <v>0</v>
      </c>
      <c r="W19" s="149"/>
      <c r="X19" s="149" t="s">
        <v>98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99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62">
        <v>11</v>
      </c>
      <c r="B20" s="163" t="s">
        <v>120</v>
      </c>
      <c r="C20" s="169" t="s">
        <v>121</v>
      </c>
      <c r="D20" s="164" t="s">
        <v>95</v>
      </c>
      <c r="E20" s="165">
        <v>1</v>
      </c>
      <c r="F20" s="166">
        <v>0</v>
      </c>
      <c r="G20" s="167">
        <f t="shared" si="0"/>
        <v>0</v>
      </c>
      <c r="H20" s="149">
        <v>40810.839999999997</v>
      </c>
      <c r="I20" s="149">
        <f t="shared" si="1"/>
        <v>40810.839999999997</v>
      </c>
      <c r="J20" s="149">
        <v>0</v>
      </c>
      <c r="K20" s="149">
        <f t="shared" si="2"/>
        <v>0</v>
      </c>
      <c r="L20" s="149">
        <v>21</v>
      </c>
      <c r="M20" s="149">
        <f t="shared" si="3"/>
        <v>0</v>
      </c>
      <c r="N20" s="149">
        <v>0</v>
      </c>
      <c r="O20" s="149">
        <f t="shared" si="4"/>
        <v>0</v>
      </c>
      <c r="P20" s="149">
        <v>0</v>
      </c>
      <c r="Q20" s="149">
        <f t="shared" si="5"/>
        <v>0</v>
      </c>
      <c r="R20" s="149"/>
      <c r="S20" s="149" t="s">
        <v>96</v>
      </c>
      <c r="T20" s="149" t="s">
        <v>97</v>
      </c>
      <c r="U20" s="149">
        <v>0</v>
      </c>
      <c r="V20" s="149">
        <f t="shared" si="6"/>
        <v>0</v>
      </c>
      <c r="W20" s="149"/>
      <c r="X20" s="149" t="s">
        <v>98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99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62">
        <v>12</v>
      </c>
      <c r="B21" s="163" t="s">
        <v>122</v>
      </c>
      <c r="C21" s="169" t="s">
        <v>121</v>
      </c>
      <c r="D21" s="164" t="s">
        <v>95</v>
      </c>
      <c r="E21" s="165">
        <v>1</v>
      </c>
      <c r="F21" s="166">
        <v>0</v>
      </c>
      <c r="G21" s="167">
        <f t="shared" si="0"/>
        <v>0</v>
      </c>
      <c r="H21" s="149">
        <v>40810.839999999997</v>
      </c>
      <c r="I21" s="149">
        <f t="shared" si="1"/>
        <v>40810.839999999997</v>
      </c>
      <c r="J21" s="149">
        <v>0</v>
      </c>
      <c r="K21" s="149">
        <f t="shared" si="2"/>
        <v>0</v>
      </c>
      <c r="L21" s="149">
        <v>21</v>
      </c>
      <c r="M21" s="149">
        <f t="shared" si="3"/>
        <v>0</v>
      </c>
      <c r="N21" s="149">
        <v>0</v>
      </c>
      <c r="O21" s="149">
        <f t="shared" si="4"/>
        <v>0</v>
      </c>
      <c r="P21" s="149">
        <v>0</v>
      </c>
      <c r="Q21" s="149">
        <f t="shared" si="5"/>
        <v>0</v>
      </c>
      <c r="R21" s="149"/>
      <c r="S21" s="149" t="s">
        <v>96</v>
      </c>
      <c r="T21" s="149" t="s">
        <v>97</v>
      </c>
      <c r="U21" s="149">
        <v>0</v>
      </c>
      <c r="V21" s="149">
        <f t="shared" si="6"/>
        <v>0</v>
      </c>
      <c r="W21" s="149"/>
      <c r="X21" s="149" t="s">
        <v>98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99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 x14ac:dyDescent="0.2">
      <c r="A22" s="162">
        <v>13</v>
      </c>
      <c r="B22" s="163" t="s">
        <v>123</v>
      </c>
      <c r="C22" s="169" t="s">
        <v>124</v>
      </c>
      <c r="D22" s="164" t="s">
        <v>95</v>
      </c>
      <c r="E22" s="165">
        <v>1</v>
      </c>
      <c r="F22" s="166">
        <v>0</v>
      </c>
      <c r="G22" s="167">
        <f t="shared" si="0"/>
        <v>0</v>
      </c>
      <c r="H22" s="149">
        <v>36678.6</v>
      </c>
      <c r="I22" s="149">
        <f t="shared" si="1"/>
        <v>36678.6</v>
      </c>
      <c r="J22" s="149">
        <v>0</v>
      </c>
      <c r="K22" s="149">
        <f t="shared" si="2"/>
        <v>0</v>
      </c>
      <c r="L22" s="149">
        <v>21</v>
      </c>
      <c r="M22" s="149">
        <f t="shared" si="3"/>
        <v>0</v>
      </c>
      <c r="N22" s="149">
        <v>0</v>
      </c>
      <c r="O22" s="149">
        <f t="shared" si="4"/>
        <v>0</v>
      </c>
      <c r="P22" s="149">
        <v>0</v>
      </c>
      <c r="Q22" s="149">
        <f t="shared" si="5"/>
        <v>0</v>
      </c>
      <c r="R22" s="149"/>
      <c r="S22" s="149" t="s">
        <v>96</v>
      </c>
      <c r="T22" s="149" t="s">
        <v>97</v>
      </c>
      <c r="U22" s="149">
        <v>0</v>
      </c>
      <c r="V22" s="149">
        <f t="shared" si="6"/>
        <v>0</v>
      </c>
      <c r="W22" s="149"/>
      <c r="X22" s="149" t="s">
        <v>98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99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outlineLevel="1" x14ac:dyDescent="0.2">
      <c r="A23" s="162">
        <v>14</v>
      </c>
      <c r="B23" s="163" t="s">
        <v>125</v>
      </c>
      <c r="C23" s="169" t="s">
        <v>124</v>
      </c>
      <c r="D23" s="164" t="s">
        <v>95</v>
      </c>
      <c r="E23" s="165">
        <v>1</v>
      </c>
      <c r="F23" s="166">
        <v>0</v>
      </c>
      <c r="G23" s="167">
        <f t="shared" si="0"/>
        <v>0</v>
      </c>
      <c r="H23" s="149">
        <v>36678.6</v>
      </c>
      <c r="I23" s="149">
        <f t="shared" si="1"/>
        <v>36678.6</v>
      </c>
      <c r="J23" s="149">
        <v>0</v>
      </c>
      <c r="K23" s="149">
        <f t="shared" si="2"/>
        <v>0</v>
      </c>
      <c r="L23" s="149">
        <v>21</v>
      </c>
      <c r="M23" s="149">
        <f t="shared" si="3"/>
        <v>0</v>
      </c>
      <c r="N23" s="149">
        <v>0</v>
      </c>
      <c r="O23" s="149">
        <f t="shared" si="4"/>
        <v>0</v>
      </c>
      <c r="P23" s="149">
        <v>0</v>
      </c>
      <c r="Q23" s="149">
        <f t="shared" si="5"/>
        <v>0</v>
      </c>
      <c r="R23" s="149"/>
      <c r="S23" s="149" t="s">
        <v>96</v>
      </c>
      <c r="T23" s="149" t="s">
        <v>97</v>
      </c>
      <c r="U23" s="149">
        <v>0</v>
      </c>
      <c r="V23" s="149">
        <f t="shared" si="6"/>
        <v>0</v>
      </c>
      <c r="W23" s="149"/>
      <c r="X23" s="149" t="s">
        <v>98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99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outlineLevel="1" x14ac:dyDescent="0.2">
      <c r="A24" s="162">
        <v>15</v>
      </c>
      <c r="B24" s="163" t="s">
        <v>126</v>
      </c>
      <c r="C24" s="169" t="s">
        <v>119</v>
      </c>
      <c r="D24" s="164" t="s">
        <v>95</v>
      </c>
      <c r="E24" s="165">
        <v>1</v>
      </c>
      <c r="F24" s="166">
        <v>0</v>
      </c>
      <c r="G24" s="167">
        <f t="shared" si="0"/>
        <v>0</v>
      </c>
      <c r="H24" s="149">
        <v>40810.839999999997</v>
      </c>
      <c r="I24" s="149">
        <f t="shared" si="1"/>
        <v>40810.839999999997</v>
      </c>
      <c r="J24" s="149">
        <v>0</v>
      </c>
      <c r="K24" s="149">
        <f t="shared" si="2"/>
        <v>0</v>
      </c>
      <c r="L24" s="149">
        <v>21</v>
      </c>
      <c r="M24" s="149">
        <f t="shared" si="3"/>
        <v>0</v>
      </c>
      <c r="N24" s="149">
        <v>0</v>
      </c>
      <c r="O24" s="149">
        <f t="shared" si="4"/>
        <v>0</v>
      </c>
      <c r="P24" s="149">
        <v>0</v>
      </c>
      <c r="Q24" s="149">
        <f t="shared" si="5"/>
        <v>0</v>
      </c>
      <c r="R24" s="149"/>
      <c r="S24" s="149" t="s">
        <v>96</v>
      </c>
      <c r="T24" s="149" t="s">
        <v>97</v>
      </c>
      <c r="U24" s="149">
        <v>0</v>
      </c>
      <c r="V24" s="149">
        <f t="shared" si="6"/>
        <v>0</v>
      </c>
      <c r="W24" s="149"/>
      <c r="X24" s="149" t="s">
        <v>98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99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2">
        <v>16</v>
      </c>
      <c r="B25" s="163" t="s">
        <v>127</v>
      </c>
      <c r="C25" s="169" t="s">
        <v>128</v>
      </c>
      <c r="D25" s="164" t="s">
        <v>95</v>
      </c>
      <c r="E25" s="165">
        <v>4</v>
      </c>
      <c r="F25" s="166">
        <v>0</v>
      </c>
      <c r="G25" s="167">
        <f t="shared" si="0"/>
        <v>0</v>
      </c>
      <c r="H25" s="149">
        <v>3073</v>
      </c>
      <c r="I25" s="149">
        <f t="shared" si="1"/>
        <v>12292</v>
      </c>
      <c r="J25" s="149">
        <v>0</v>
      </c>
      <c r="K25" s="149">
        <f t="shared" si="2"/>
        <v>0</v>
      </c>
      <c r="L25" s="149">
        <v>21</v>
      </c>
      <c r="M25" s="149">
        <f t="shared" si="3"/>
        <v>0</v>
      </c>
      <c r="N25" s="149">
        <v>0</v>
      </c>
      <c r="O25" s="149">
        <f t="shared" si="4"/>
        <v>0</v>
      </c>
      <c r="P25" s="149">
        <v>0</v>
      </c>
      <c r="Q25" s="149">
        <f t="shared" si="5"/>
        <v>0</v>
      </c>
      <c r="R25" s="149"/>
      <c r="S25" s="149" t="s">
        <v>96</v>
      </c>
      <c r="T25" s="149" t="s">
        <v>97</v>
      </c>
      <c r="U25" s="149">
        <v>0</v>
      </c>
      <c r="V25" s="149">
        <f t="shared" si="6"/>
        <v>0</v>
      </c>
      <c r="W25" s="149"/>
      <c r="X25" s="149" t="s">
        <v>98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99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62">
        <v>17</v>
      </c>
      <c r="B26" s="163" t="s">
        <v>129</v>
      </c>
      <c r="C26" s="169" t="s">
        <v>130</v>
      </c>
      <c r="D26" s="164" t="s">
        <v>95</v>
      </c>
      <c r="E26" s="165">
        <v>8</v>
      </c>
      <c r="F26" s="166">
        <v>0</v>
      </c>
      <c r="G26" s="167">
        <f t="shared" si="0"/>
        <v>0</v>
      </c>
      <c r="H26" s="149">
        <v>3168</v>
      </c>
      <c r="I26" s="149">
        <f t="shared" si="1"/>
        <v>25344</v>
      </c>
      <c r="J26" s="149">
        <v>0</v>
      </c>
      <c r="K26" s="149">
        <f t="shared" si="2"/>
        <v>0</v>
      </c>
      <c r="L26" s="149">
        <v>21</v>
      </c>
      <c r="M26" s="149">
        <f t="shared" si="3"/>
        <v>0</v>
      </c>
      <c r="N26" s="149">
        <v>0</v>
      </c>
      <c r="O26" s="149">
        <f t="shared" si="4"/>
        <v>0</v>
      </c>
      <c r="P26" s="149">
        <v>0</v>
      </c>
      <c r="Q26" s="149">
        <f t="shared" si="5"/>
        <v>0</v>
      </c>
      <c r="R26" s="149"/>
      <c r="S26" s="149" t="s">
        <v>96</v>
      </c>
      <c r="T26" s="149" t="s">
        <v>97</v>
      </c>
      <c r="U26" s="149">
        <v>0</v>
      </c>
      <c r="V26" s="149">
        <f t="shared" si="6"/>
        <v>0</v>
      </c>
      <c r="W26" s="149"/>
      <c r="X26" s="149" t="s">
        <v>98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99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2">
        <v>18</v>
      </c>
      <c r="B27" s="163" t="s">
        <v>131</v>
      </c>
      <c r="C27" s="169" t="s">
        <v>132</v>
      </c>
      <c r="D27" s="164" t="s">
        <v>95</v>
      </c>
      <c r="E27" s="165">
        <v>6</v>
      </c>
      <c r="F27" s="166">
        <v>0</v>
      </c>
      <c r="G27" s="167">
        <f t="shared" si="0"/>
        <v>0</v>
      </c>
      <c r="H27" s="149">
        <v>476</v>
      </c>
      <c r="I27" s="149">
        <f t="shared" si="1"/>
        <v>2856</v>
      </c>
      <c r="J27" s="149">
        <v>0</v>
      </c>
      <c r="K27" s="149">
        <f t="shared" si="2"/>
        <v>0</v>
      </c>
      <c r="L27" s="149">
        <v>21</v>
      </c>
      <c r="M27" s="149">
        <f t="shared" si="3"/>
        <v>0</v>
      </c>
      <c r="N27" s="149">
        <v>0</v>
      </c>
      <c r="O27" s="149">
        <f t="shared" si="4"/>
        <v>0</v>
      </c>
      <c r="P27" s="149">
        <v>0</v>
      </c>
      <c r="Q27" s="149">
        <f t="shared" si="5"/>
        <v>0</v>
      </c>
      <c r="R27" s="149"/>
      <c r="S27" s="149" t="s">
        <v>96</v>
      </c>
      <c r="T27" s="149" t="s">
        <v>97</v>
      </c>
      <c r="U27" s="149">
        <v>0</v>
      </c>
      <c r="V27" s="149">
        <f t="shared" si="6"/>
        <v>0</v>
      </c>
      <c r="W27" s="149"/>
      <c r="X27" s="149" t="s">
        <v>98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99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2">
        <v>19</v>
      </c>
      <c r="B28" s="163" t="s">
        <v>133</v>
      </c>
      <c r="C28" s="169" t="s">
        <v>134</v>
      </c>
      <c r="D28" s="164" t="s">
        <v>95</v>
      </c>
      <c r="E28" s="165">
        <v>4</v>
      </c>
      <c r="F28" s="166">
        <v>0</v>
      </c>
      <c r="G28" s="167">
        <f t="shared" si="0"/>
        <v>0</v>
      </c>
      <c r="H28" s="149">
        <v>582</v>
      </c>
      <c r="I28" s="149">
        <f t="shared" si="1"/>
        <v>2328</v>
      </c>
      <c r="J28" s="149">
        <v>0</v>
      </c>
      <c r="K28" s="149">
        <f t="shared" si="2"/>
        <v>0</v>
      </c>
      <c r="L28" s="149">
        <v>21</v>
      </c>
      <c r="M28" s="149">
        <f t="shared" si="3"/>
        <v>0</v>
      </c>
      <c r="N28" s="149">
        <v>0</v>
      </c>
      <c r="O28" s="149">
        <f t="shared" si="4"/>
        <v>0</v>
      </c>
      <c r="P28" s="149">
        <v>0</v>
      </c>
      <c r="Q28" s="149">
        <f t="shared" si="5"/>
        <v>0</v>
      </c>
      <c r="R28" s="149"/>
      <c r="S28" s="149" t="s">
        <v>96</v>
      </c>
      <c r="T28" s="149" t="s">
        <v>97</v>
      </c>
      <c r="U28" s="149">
        <v>0</v>
      </c>
      <c r="V28" s="149">
        <f t="shared" si="6"/>
        <v>0</v>
      </c>
      <c r="W28" s="149"/>
      <c r="X28" s="149" t="s">
        <v>98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99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2">
        <v>20</v>
      </c>
      <c r="B29" s="163" t="s">
        <v>135</v>
      </c>
      <c r="C29" s="169" t="s">
        <v>136</v>
      </c>
      <c r="D29" s="164" t="s">
        <v>95</v>
      </c>
      <c r="E29" s="165">
        <v>8</v>
      </c>
      <c r="F29" s="166">
        <v>0</v>
      </c>
      <c r="G29" s="167">
        <f t="shared" si="0"/>
        <v>0</v>
      </c>
      <c r="H29" s="149">
        <v>609</v>
      </c>
      <c r="I29" s="149">
        <f t="shared" si="1"/>
        <v>4872</v>
      </c>
      <c r="J29" s="149">
        <v>0</v>
      </c>
      <c r="K29" s="149">
        <f t="shared" si="2"/>
        <v>0</v>
      </c>
      <c r="L29" s="149">
        <v>21</v>
      </c>
      <c r="M29" s="149">
        <f t="shared" si="3"/>
        <v>0</v>
      </c>
      <c r="N29" s="149">
        <v>0</v>
      </c>
      <c r="O29" s="149">
        <f t="shared" si="4"/>
        <v>0</v>
      </c>
      <c r="P29" s="149">
        <v>0</v>
      </c>
      <c r="Q29" s="149">
        <f t="shared" si="5"/>
        <v>0</v>
      </c>
      <c r="R29" s="149"/>
      <c r="S29" s="149" t="s">
        <v>96</v>
      </c>
      <c r="T29" s="149" t="s">
        <v>97</v>
      </c>
      <c r="U29" s="149">
        <v>0</v>
      </c>
      <c r="V29" s="149">
        <f t="shared" si="6"/>
        <v>0</v>
      </c>
      <c r="W29" s="149"/>
      <c r="X29" s="149" t="s">
        <v>98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99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62">
        <v>21</v>
      </c>
      <c r="B30" s="163" t="s">
        <v>137</v>
      </c>
      <c r="C30" s="169" t="s">
        <v>138</v>
      </c>
      <c r="D30" s="164" t="s">
        <v>95</v>
      </c>
      <c r="E30" s="165">
        <v>6</v>
      </c>
      <c r="F30" s="166">
        <v>0</v>
      </c>
      <c r="G30" s="167">
        <f t="shared" si="0"/>
        <v>0</v>
      </c>
      <c r="H30" s="149">
        <v>2335</v>
      </c>
      <c r="I30" s="149">
        <f t="shared" si="1"/>
        <v>14010</v>
      </c>
      <c r="J30" s="149">
        <v>0</v>
      </c>
      <c r="K30" s="149">
        <f t="shared" si="2"/>
        <v>0</v>
      </c>
      <c r="L30" s="149">
        <v>21</v>
      </c>
      <c r="M30" s="149">
        <f t="shared" si="3"/>
        <v>0</v>
      </c>
      <c r="N30" s="149">
        <v>0</v>
      </c>
      <c r="O30" s="149">
        <f t="shared" si="4"/>
        <v>0</v>
      </c>
      <c r="P30" s="149">
        <v>0</v>
      </c>
      <c r="Q30" s="149">
        <f t="shared" si="5"/>
        <v>0</v>
      </c>
      <c r="R30" s="149"/>
      <c r="S30" s="149" t="s">
        <v>96</v>
      </c>
      <c r="T30" s="149" t="s">
        <v>97</v>
      </c>
      <c r="U30" s="149">
        <v>0</v>
      </c>
      <c r="V30" s="149">
        <f t="shared" si="6"/>
        <v>0</v>
      </c>
      <c r="W30" s="149"/>
      <c r="X30" s="149" t="s">
        <v>98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99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x14ac:dyDescent="0.2">
      <c r="A31" s="151" t="s">
        <v>91</v>
      </c>
      <c r="B31" s="152" t="s">
        <v>55</v>
      </c>
      <c r="C31" s="168" t="s">
        <v>360</v>
      </c>
      <c r="D31" s="153"/>
      <c r="E31" s="154"/>
      <c r="F31" s="155"/>
      <c r="G31" s="156">
        <f>SUMIF(AG32:AG45,"&lt;&gt;NOR",G32:G45)</f>
        <v>0</v>
      </c>
      <c r="H31" s="150"/>
      <c r="I31" s="150">
        <f>SUM(I32:I45)</f>
        <v>36293</v>
      </c>
      <c r="J31" s="150"/>
      <c r="K31" s="150">
        <f>SUM(K32:K45)</f>
        <v>0</v>
      </c>
      <c r="L31" s="150"/>
      <c r="M31" s="150">
        <f>SUM(M32:M45)</f>
        <v>0</v>
      </c>
      <c r="N31" s="150"/>
      <c r="O31" s="150">
        <f>SUM(O32:O45)</f>
        <v>0</v>
      </c>
      <c r="P31" s="150"/>
      <c r="Q31" s="150">
        <f>SUM(Q32:Q45)</f>
        <v>0</v>
      </c>
      <c r="R31" s="150"/>
      <c r="S31" s="150"/>
      <c r="T31" s="150"/>
      <c r="U31" s="150"/>
      <c r="V31" s="150">
        <f>SUM(V32:V45)</f>
        <v>0</v>
      </c>
      <c r="W31" s="150"/>
      <c r="X31" s="150"/>
      <c r="AG31" t="s">
        <v>92</v>
      </c>
    </row>
    <row r="32" spans="1:60" outlineLevel="1" x14ac:dyDescent="0.2">
      <c r="A32" s="162">
        <v>22</v>
      </c>
      <c r="B32" s="163" t="s">
        <v>139</v>
      </c>
      <c r="C32" s="169" t="s">
        <v>140</v>
      </c>
      <c r="D32" s="164" t="s">
        <v>95</v>
      </c>
      <c r="E32" s="165">
        <v>1</v>
      </c>
      <c r="F32" s="166">
        <v>0</v>
      </c>
      <c r="G32" s="167">
        <f t="shared" ref="G32:G45" si="7">ROUND(E32*F32,2)</f>
        <v>0</v>
      </c>
      <c r="H32" s="149">
        <v>1386</v>
      </c>
      <c r="I32" s="149">
        <f t="shared" ref="I32:I45" si="8">ROUND(E32*H32,2)</f>
        <v>1386</v>
      </c>
      <c r="J32" s="149">
        <v>0</v>
      </c>
      <c r="K32" s="149">
        <f t="shared" ref="K32:K45" si="9">ROUND(E32*J32,2)</f>
        <v>0</v>
      </c>
      <c r="L32" s="149">
        <v>21</v>
      </c>
      <c r="M32" s="149">
        <f t="shared" ref="M32:M45" si="10">G32*(1+L32/100)</f>
        <v>0</v>
      </c>
      <c r="N32" s="149">
        <v>0</v>
      </c>
      <c r="O32" s="149">
        <f t="shared" ref="O32:O45" si="11">ROUND(E32*N32,2)</f>
        <v>0</v>
      </c>
      <c r="P32" s="149">
        <v>0</v>
      </c>
      <c r="Q32" s="149">
        <f t="shared" ref="Q32:Q45" si="12">ROUND(E32*P32,2)</f>
        <v>0</v>
      </c>
      <c r="R32" s="149"/>
      <c r="S32" s="149" t="s">
        <v>96</v>
      </c>
      <c r="T32" s="149" t="s">
        <v>97</v>
      </c>
      <c r="U32" s="149">
        <v>0</v>
      </c>
      <c r="V32" s="149">
        <f t="shared" ref="V32:V45" si="13">ROUND(E32*U32,2)</f>
        <v>0</v>
      </c>
      <c r="W32" s="149"/>
      <c r="X32" s="149" t="s">
        <v>106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107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62">
        <v>23</v>
      </c>
      <c r="B33" s="163" t="s">
        <v>141</v>
      </c>
      <c r="C33" s="169" t="s">
        <v>142</v>
      </c>
      <c r="D33" s="164" t="s">
        <v>95</v>
      </c>
      <c r="E33" s="165">
        <v>10</v>
      </c>
      <c r="F33" s="166">
        <v>0</v>
      </c>
      <c r="G33" s="167">
        <f t="shared" si="7"/>
        <v>0</v>
      </c>
      <c r="H33" s="149">
        <v>1176</v>
      </c>
      <c r="I33" s="149">
        <f t="shared" si="8"/>
        <v>11760</v>
      </c>
      <c r="J33" s="149">
        <v>0</v>
      </c>
      <c r="K33" s="149">
        <f t="shared" si="9"/>
        <v>0</v>
      </c>
      <c r="L33" s="149">
        <v>21</v>
      </c>
      <c r="M33" s="149">
        <f t="shared" si="10"/>
        <v>0</v>
      </c>
      <c r="N33" s="149">
        <v>0</v>
      </c>
      <c r="O33" s="149">
        <f t="shared" si="11"/>
        <v>0</v>
      </c>
      <c r="P33" s="149">
        <v>0</v>
      </c>
      <c r="Q33" s="149">
        <f t="shared" si="12"/>
        <v>0</v>
      </c>
      <c r="R33" s="149"/>
      <c r="S33" s="149" t="s">
        <v>96</v>
      </c>
      <c r="T33" s="149" t="s">
        <v>97</v>
      </c>
      <c r="U33" s="149">
        <v>0</v>
      </c>
      <c r="V33" s="149">
        <f t="shared" si="13"/>
        <v>0</v>
      </c>
      <c r="W33" s="149"/>
      <c r="X33" s="149" t="s">
        <v>98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99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2">
        <v>24</v>
      </c>
      <c r="B34" s="163" t="s">
        <v>139</v>
      </c>
      <c r="C34" s="169" t="s">
        <v>143</v>
      </c>
      <c r="D34" s="164" t="s">
        <v>95</v>
      </c>
      <c r="E34" s="165">
        <v>3</v>
      </c>
      <c r="F34" s="166">
        <v>0</v>
      </c>
      <c r="G34" s="167">
        <f t="shared" si="7"/>
        <v>0</v>
      </c>
      <c r="H34" s="149">
        <v>756</v>
      </c>
      <c r="I34" s="149">
        <f t="shared" si="8"/>
        <v>2268</v>
      </c>
      <c r="J34" s="149">
        <v>0</v>
      </c>
      <c r="K34" s="149">
        <f t="shared" si="9"/>
        <v>0</v>
      </c>
      <c r="L34" s="149">
        <v>21</v>
      </c>
      <c r="M34" s="149">
        <f t="shared" si="10"/>
        <v>0</v>
      </c>
      <c r="N34" s="149">
        <v>0</v>
      </c>
      <c r="O34" s="149">
        <f t="shared" si="11"/>
        <v>0</v>
      </c>
      <c r="P34" s="149">
        <v>0</v>
      </c>
      <c r="Q34" s="149">
        <f t="shared" si="12"/>
        <v>0</v>
      </c>
      <c r="R34" s="149"/>
      <c r="S34" s="149" t="s">
        <v>96</v>
      </c>
      <c r="T34" s="149" t="s">
        <v>97</v>
      </c>
      <c r="U34" s="149">
        <v>0</v>
      </c>
      <c r="V34" s="149">
        <f t="shared" si="13"/>
        <v>0</v>
      </c>
      <c r="W34" s="149"/>
      <c r="X34" s="149" t="s">
        <v>98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99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62">
        <v>25</v>
      </c>
      <c r="B35" s="163" t="s">
        <v>144</v>
      </c>
      <c r="C35" s="169" t="s">
        <v>145</v>
      </c>
      <c r="D35" s="164" t="s">
        <v>95</v>
      </c>
      <c r="E35" s="165">
        <v>2</v>
      </c>
      <c r="F35" s="166">
        <v>0</v>
      </c>
      <c r="G35" s="167">
        <f t="shared" si="7"/>
        <v>0</v>
      </c>
      <c r="H35" s="149">
        <v>1575</v>
      </c>
      <c r="I35" s="149">
        <f t="shared" si="8"/>
        <v>3150</v>
      </c>
      <c r="J35" s="149">
        <v>0</v>
      </c>
      <c r="K35" s="149">
        <f t="shared" si="9"/>
        <v>0</v>
      </c>
      <c r="L35" s="149">
        <v>21</v>
      </c>
      <c r="M35" s="149">
        <f t="shared" si="10"/>
        <v>0</v>
      </c>
      <c r="N35" s="149">
        <v>0</v>
      </c>
      <c r="O35" s="149">
        <f t="shared" si="11"/>
        <v>0</v>
      </c>
      <c r="P35" s="149">
        <v>0</v>
      </c>
      <c r="Q35" s="149">
        <f t="shared" si="12"/>
        <v>0</v>
      </c>
      <c r="R35" s="149"/>
      <c r="S35" s="149" t="s">
        <v>96</v>
      </c>
      <c r="T35" s="149" t="s">
        <v>97</v>
      </c>
      <c r="U35" s="149">
        <v>0</v>
      </c>
      <c r="V35" s="149">
        <f t="shared" si="13"/>
        <v>0</v>
      </c>
      <c r="W35" s="149"/>
      <c r="X35" s="149" t="s">
        <v>98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99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2">
        <v>26</v>
      </c>
      <c r="B36" s="163" t="s">
        <v>146</v>
      </c>
      <c r="C36" s="169" t="s">
        <v>147</v>
      </c>
      <c r="D36" s="164" t="s">
        <v>95</v>
      </c>
      <c r="E36" s="165">
        <v>2</v>
      </c>
      <c r="F36" s="166">
        <v>0</v>
      </c>
      <c r="G36" s="167">
        <f t="shared" si="7"/>
        <v>0</v>
      </c>
      <c r="H36" s="149">
        <v>2625</v>
      </c>
      <c r="I36" s="149">
        <f t="shared" si="8"/>
        <v>5250</v>
      </c>
      <c r="J36" s="149">
        <v>0</v>
      </c>
      <c r="K36" s="149">
        <f t="shared" si="9"/>
        <v>0</v>
      </c>
      <c r="L36" s="149">
        <v>21</v>
      </c>
      <c r="M36" s="149">
        <f t="shared" si="10"/>
        <v>0</v>
      </c>
      <c r="N36" s="149">
        <v>0</v>
      </c>
      <c r="O36" s="149">
        <f t="shared" si="11"/>
        <v>0</v>
      </c>
      <c r="P36" s="149">
        <v>0</v>
      </c>
      <c r="Q36" s="149">
        <f t="shared" si="12"/>
        <v>0</v>
      </c>
      <c r="R36" s="149"/>
      <c r="S36" s="149" t="s">
        <v>96</v>
      </c>
      <c r="T36" s="149" t="s">
        <v>97</v>
      </c>
      <c r="U36" s="149">
        <v>0</v>
      </c>
      <c r="V36" s="149">
        <f t="shared" si="13"/>
        <v>0</v>
      </c>
      <c r="W36" s="149"/>
      <c r="X36" s="149" t="s">
        <v>98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99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2">
        <v>27</v>
      </c>
      <c r="B37" s="163" t="s">
        <v>148</v>
      </c>
      <c r="C37" s="169" t="s">
        <v>149</v>
      </c>
      <c r="D37" s="164" t="s">
        <v>95</v>
      </c>
      <c r="E37" s="165">
        <v>8</v>
      </c>
      <c r="F37" s="166">
        <v>0</v>
      </c>
      <c r="G37" s="167">
        <f t="shared" si="7"/>
        <v>0</v>
      </c>
      <c r="H37" s="149">
        <v>214</v>
      </c>
      <c r="I37" s="149">
        <f t="shared" si="8"/>
        <v>1712</v>
      </c>
      <c r="J37" s="149">
        <v>0</v>
      </c>
      <c r="K37" s="149">
        <f t="shared" si="9"/>
        <v>0</v>
      </c>
      <c r="L37" s="149">
        <v>21</v>
      </c>
      <c r="M37" s="149">
        <f t="shared" si="10"/>
        <v>0</v>
      </c>
      <c r="N37" s="149">
        <v>0</v>
      </c>
      <c r="O37" s="149">
        <f t="shared" si="11"/>
        <v>0</v>
      </c>
      <c r="P37" s="149">
        <v>0</v>
      </c>
      <c r="Q37" s="149">
        <f t="shared" si="12"/>
        <v>0</v>
      </c>
      <c r="R37" s="149"/>
      <c r="S37" s="149" t="s">
        <v>96</v>
      </c>
      <c r="T37" s="149" t="s">
        <v>97</v>
      </c>
      <c r="U37" s="149">
        <v>0</v>
      </c>
      <c r="V37" s="149">
        <f t="shared" si="13"/>
        <v>0</v>
      </c>
      <c r="W37" s="149"/>
      <c r="X37" s="149" t="s">
        <v>98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99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62">
        <v>28</v>
      </c>
      <c r="B38" s="163" t="s">
        <v>150</v>
      </c>
      <c r="C38" s="169" t="s">
        <v>151</v>
      </c>
      <c r="D38" s="164" t="s">
        <v>95</v>
      </c>
      <c r="E38" s="165">
        <v>3</v>
      </c>
      <c r="F38" s="166">
        <v>0</v>
      </c>
      <c r="G38" s="167">
        <f t="shared" si="7"/>
        <v>0</v>
      </c>
      <c r="H38" s="149">
        <v>194</v>
      </c>
      <c r="I38" s="149">
        <f t="shared" si="8"/>
        <v>582</v>
      </c>
      <c r="J38" s="149">
        <v>0</v>
      </c>
      <c r="K38" s="149">
        <f t="shared" si="9"/>
        <v>0</v>
      </c>
      <c r="L38" s="149">
        <v>21</v>
      </c>
      <c r="M38" s="149">
        <f t="shared" si="10"/>
        <v>0</v>
      </c>
      <c r="N38" s="149">
        <v>0</v>
      </c>
      <c r="O38" s="149">
        <f t="shared" si="11"/>
        <v>0</v>
      </c>
      <c r="P38" s="149">
        <v>0</v>
      </c>
      <c r="Q38" s="149">
        <f t="shared" si="12"/>
        <v>0</v>
      </c>
      <c r="R38" s="149"/>
      <c r="S38" s="149" t="s">
        <v>96</v>
      </c>
      <c r="T38" s="149" t="s">
        <v>97</v>
      </c>
      <c r="U38" s="149">
        <v>0</v>
      </c>
      <c r="V38" s="149">
        <f t="shared" si="13"/>
        <v>0</v>
      </c>
      <c r="W38" s="149"/>
      <c r="X38" s="149" t="s">
        <v>98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99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2">
        <v>29</v>
      </c>
      <c r="B39" s="163" t="s">
        <v>152</v>
      </c>
      <c r="C39" s="169" t="s">
        <v>153</v>
      </c>
      <c r="D39" s="164" t="s">
        <v>95</v>
      </c>
      <c r="E39" s="165">
        <v>8</v>
      </c>
      <c r="F39" s="166">
        <v>0</v>
      </c>
      <c r="G39" s="167">
        <f t="shared" si="7"/>
        <v>0</v>
      </c>
      <c r="H39" s="149">
        <v>714</v>
      </c>
      <c r="I39" s="149">
        <f t="shared" si="8"/>
        <v>5712</v>
      </c>
      <c r="J39" s="149">
        <v>0</v>
      </c>
      <c r="K39" s="149">
        <f t="shared" si="9"/>
        <v>0</v>
      </c>
      <c r="L39" s="149">
        <v>21</v>
      </c>
      <c r="M39" s="149">
        <f t="shared" si="10"/>
        <v>0</v>
      </c>
      <c r="N39" s="149">
        <v>0</v>
      </c>
      <c r="O39" s="149">
        <f t="shared" si="11"/>
        <v>0</v>
      </c>
      <c r="P39" s="149">
        <v>0</v>
      </c>
      <c r="Q39" s="149">
        <f t="shared" si="12"/>
        <v>0</v>
      </c>
      <c r="R39" s="149"/>
      <c r="S39" s="149" t="s">
        <v>96</v>
      </c>
      <c r="T39" s="149" t="s">
        <v>97</v>
      </c>
      <c r="U39" s="149">
        <v>0</v>
      </c>
      <c r="V39" s="149">
        <f t="shared" si="13"/>
        <v>0</v>
      </c>
      <c r="W39" s="149"/>
      <c r="X39" s="149" t="s">
        <v>98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99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2">
        <v>30</v>
      </c>
      <c r="B40" s="163" t="s">
        <v>154</v>
      </c>
      <c r="C40" s="169" t="s">
        <v>155</v>
      </c>
      <c r="D40" s="164" t="s">
        <v>95</v>
      </c>
      <c r="E40" s="165">
        <v>1</v>
      </c>
      <c r="F40" s="166">
        <v>0</v>
      </c>
      <c r="G40" s="167">
        <f t="shared" si="7"/>
        <v>0</v>
      </c>
      <c r="H40" s="149">
        <v>2352</v>
      </c>
      <c r="I40" s="149">
        <f t="shared" si="8"/>
        <v>2352</v>
      </c>
      <c r="J40" s="149">
        <v>0</v>
      </c>
      <c r="K40" s="149">
        <f t="shared" si="9"/>
        <v>0</v>
      </c>
      <c r="L40" s="149">
        <v>21</v>
      </c>
      <c r="M40" s="149">
        <f t="shared" si="10"/>
        <v>0</v>
      </c>
      <c r="N40" s="149">
        <v>0</v>
      </c>
      <c r="O40" s="149">
        <f t="shared" si="11"/>
        <v>0</v>
      </c>
      <c r="P40" s="149">
        <v>0</v>
      </c>
      <c r="Q40" s="149">
        <f t="shared" si="12"/>
        <v>0</v>
      </c>
      <c r="R40" s="149"/>
      <c r="S40" s="149" t="s">
        <v>96</v>
      </c>
      <c r="T40" s="149" t="s">
        <v>97</v>
      </c>
      <c r="U40" s="149">
        <v>0</v>
      </c>
      <c r="V40" s="149">
        <f t="shared" si="13"/>
        <v>0</v>
      </c>
      <c r="W40" s="149"/>
      <c r="X40" s="149" t="s">
        <v>98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99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2">
        <v>31</v>
      </c>
      <c r="B41" s="163" t="s">
        <v>156</v>
      </c>
      <c r="C41" s="169" t="s">
        <v>157</v>
      </c>
      <c r="D41" s="164" t="s">
        <v>95</v>
      </c>
      <c r="E41" s="165">
        <v>1</v>
      </c>
      <c r="F41" s="166">
        <v>0</v>
      </c>
      <c r="G41" s="167">
        <f t="shared" ref="G41:G44" si="14">ROUND(E41*F41,2)</f>
        <v>0</v>
      </c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62">
        <v>32</v>
      </c>
      <c r="B42" s="163" t="s">
        <v>366</v>
      </c>
      <c r="C42" s="169" t="s">
        <v>370</v>
      </c>
      <c r="D42" s="164" t="s">
        <v>95</v>
      </c>
      <c r="E42" s="165">
        <v>2</v>
      </c>
      <c r="F42" s="166">
        <v>0</v>
      </c>
      <c r="G42" s="167">
        <f t="shared" si="14"/>
        <v>0</v>
      </c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2">
        <v>33</v>
      </c>
      <c r="B43" s="163" t="s">
        <v>367</v>
      </c>
      <c r="C43" s="169" t="s">
        <v>371</v>
      </c>
      <c r="D43" s="164" t="s">
        <v>95</v>
      </c>
      <c r="E43" s="165">
        <v>2</v>
      </c>
      <c r="F43" s="166">
        <v>0</v>
      </c>
      <c r="G43" s="167">
        <f t="shared" si="14"/>
        <v>0</v>
      </c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62">
        <v>34</v>
      </c>
      <c r="B44" s="163" t="s">
        <v>368</v>
      </c>
      <c r="C44" s="169" t="s">
        <v>372</v>
      </c>
      <c r="D44" s="164" t="s">
        <v>95</v>
      </c>
      <c r="E44" s="165">
        <v>1</v>
      </c>
      <c r="F44" s="166">
        <v>0</v>
      </c>
      <c r="G44" s="167">
        <f t="shared" si="14"/>
        <v>0</v>
      </c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2">
        <v>35</v>
      </c>
      <c r="B45" s="163" t="s">
        <v>369</v>
      </c>
      <c r="C45" s="169" t="s">
        <v>373</v>
      </c>
      <c r="D45" s="164" t="s">
        <v>95</v>
      </c>
      <c r="E45" s="165">
        <v>1</v>
      </c>
      <c r="F45" s="166">
        <v>0</v>
      </c>
      <c r="G45" s="167">
        <f t="shared" si="7"/>
        <v>0</v>
      </c>
      <c r="H45" s="149">
        <v>2121</v>
      </c>
      <c r="I45" s="149">
        <f t="shared" si="8"/>
        <v>2121</v>
      </c>
      <c r="J45" s="149">
        <v>0</v>
      </c>
      <c r="K45" s="149">
        <f t="shared" si="9"/>
        <v>0</v>
      </c>
      <c r="L45" s="149">
        <v>21</v>
      </c>
      <c r="M45" s="149">
        <f t="shared" si="10"/>
        <v>0</v>
      </c>
      <c r="N45" s="149">
        <v>0</v>
      </c>
      <c r="O45" s="149">
        <f t="shared" si="11"/>
        <v>0</v>
      </c>
      <c r="P45" s="149">
        <v>0</v>
      </c>
      <c r="Q45" s="149">
        <f t="shared" si="12"/>
        <v>0</v>
      </c>
      <c r="R45" s="149"/>
      <c r="S45" s="149" t="s">
        <v>96</v>
      </c>
      <c r="T45" s="149" t="s">
        <v>97</v>
      </c>
      <c r="U45" s="149">
        <v>0</v>
      </c>
      <c r="V45" s="149">
        <f t="shared" si="13"/>
        <v>0</v>
      </c>
      <c r="W45" s="149"/>
      <c r="X45" s="149" t="s">
        <v>98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99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x14ac:dyDescent="0.2">
      <c r="A46" s="151" t="s">
        <v>91</v>
      </c>
      <c r="B46" s="152" t="s">
        <v>56</v>
      </c>
      <c r="C46" s="168" t="s">
        <v>361</v>
      </c>
      <c r="D46" s="153"/>
      <c r="E46" s="154"/>
      <c r="F46" s="155"/>
      <c r="G46" s="156">
        <f>SUMIF(AG47:AG58,"&lt;&gt;NOR",G47:G58)</f>
        <v>0</v>
      </c>
      <c r="H46" s="150"/>
      <c r="I46" s="150">
        <f>SUM(I47:I58)</f>
        <v>79647</v>
      </c>
      <c r="J46" s="150"/>
      <c r="K46" s="150">
        <f>SUM(K47:K58)</f>
        <v>0</v>
      </c>
      <c r="L46" s="150"/>
      <c r="M46" s="150">
        <f>SUM(M47:M58)</f>
        <v>0</v>
      </c>
      <c r="N46" s="150"/>
      <c r="O46" s="150">
        <f>SUM(O47:O58)</f>
        <v>0</v>
      </c>
      <c r="P46" s="150"/>
      <c r="Q46" s="150">
        <f>SUM(Q47:Q58)</f>
        <v>0</v>
      </c>
      <c r="R46" s="150"/>
      <c r="S46" s="150"/>
      <c r="T46" s="150"/>
      <c r="U46" s="150"/>
      <c r="V46" s="150">
        <f>SUM(V47:V58)</f>
        <v>0</v>
      </c>
      <c r="W46" s="150"/>
      <c r="X46" s="150"/>
      <c r="AG46" t="s">
        <v>92</v>
      </c>
    </row>
    <row r="47" spans="1:60" ht="22.5" outlineLevel="1" x14ac:dyDescent="0.2">
      <c r="A47" s="162">
        <v>36</v>
      </c>
      <c r="B47" s="163" t="s">
        <v>158</v>
      </c>
      <c r="C47" s="169" t="s">
        <v>159</v>
      </c>
      <c r="D47" s="164" t="s">
        <v>95</v>
      </c>
      <c r="E47" s="165">
        <v>5</v>
      </c>
      <c r="F47" s="166">
        <v>0</v>
      </c>
      <c r="G47" s="167">
        <f t="shared" ref="G47:G58" si="15">ROUND(E47*F47,2)</f>
        <v>0</v>
      </c>
      <c r="H47" s="149">
        <v>1177</v>
      </c>
      <c r="I47" s="149">
        <f t="shared" ref="I47:I58" si="16">ROUND(E47*H47,2)</f>
        <v>5885</v>
      </c>
      <c r="J47" s="149">
        <v>0</v>
      </c>
      <c r="K47" s="149">
        <f t="shared" ref="K47:K58" si="17">ROUND(E47*J47,2)</f>
        <v>0</v>
      </c>
      <c r="L47" s="149">
        <v>21</v>
      </c>
      <c r="M47" s="149">
        <f t="shared" ref="M47:M58" si="18">G47*(1+L47/100)</f>
        <v>0</v>
      </c>
      <c r="N47" s="149">
        <v>0</v>
      </c>
      <c r="O47" s="149">
        <f t="shared" ref="O47:O58" si="19">ROUND(E47*N47,2)</f>
        <v>0</v>
      </c>
      <c r="P47" s="149">
        <v>0</v>
      </c>
      <c r="Q47" s="149">
        <f t="shared" ref="Q47:Q58" si="20">ROUND(E47*P47,2)</f>
        <v>0</v>
      </c>
      <c r="R47" s="149"/>
      <c r="S47" s="149" t="s">
        <v>96</v>
      </c>
      <c r="T47" s="149" t="s">
        <v>97</v>
      </c>
      <c r="U47" s="149">
        <v>0</v>
      </c>
      <c r="V47" s="149">
        <f t="shared" ref="V47:V58" si="21">ROUND(E47*U47,2)</f>
        <v>0</v>
      </c>
      <c r="W47" s="149"/>
      <c r="X47" s="149" t="s">
        <v>106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107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62">
        <v>37</v>
      </c>
      <c r="B48" s="163" t="s">
        <v>160</v>
      </c>
      <c r="C48" s="169" t="s">
        <v>161</v>
      </c>
      <c r="D48" s="164" t="s">
        <v>95</v>
      </c>
      <c r="E48" s="165">
        <v>1</v>
      </c>
      <c r="F48" s="166">
        <v>0</v>
      </c>
      <c r="G48" s="167">
        <f t="shared" si="15"/>
        <v>0</v>
      </c>
      <c r="H48" s="149">
        <v>800</v>
      </c>
      <c r="I48" s="149">
        <f t="shared" si="16"/>
        <v>800</v>
      </c>
      <c r="J48" s="149">
        <v>0</v>
      </c>
      <c r="K48" s="149">
        <f t="shared" si="17"/>
        <v>0</v>
      </c>
      <c r="L48" s="149">
        <v>21</v>
      </c>
      <c r="M48" s="149">
        <f t="shared" si="18"/>
        <v>0</v>
      </c>
      <c r="N48" s="149">
        <v>0</v>
      </c>
      <c r="O48" s="149">
        <f t="shared" si="19"/>
        <v>0</v>
      </c>
      <c r="P48" s="149">
        <v>0</v>
      </c>
      <c r="Q48" s="149">
        <f t="shared" si="20"/>
        <v>0</v>
      </c>
      <c r="R48" s="149"/>
      <c r="S48" s="149" t="s">
        <v>96</v>
      </c>
      <c r="T48" s="149" t="s">
        <v>97</v>
      </c>
      <c r="U48" s="149">
        <v>0</v>
      </c>
      <c r="V48" s="149">
        <f t="shared" si="21"/>
        <v>0</v>
      </c>
      <c r="W48" s="149"/>
      <c r="X48" s="149" t="s">
        <v>106</v>
      </c>
      <c r="Y48" s="146"/>
      <c r="Z48" s="146"/>
      <c r="AA48" s="146"/>
      <c r="AB48" s="146"/>
      <c r="AC48" s="146"/>
      <c r="AD48" s="146"/>
      <c r="AE48" s="146"/>
      <c r="AF48" s="146"/>
      <c r="AG48" s="146" t="s">
        <v>107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outlineLevel="1" x14ac:dyDescent="0.2">
      <c r="A49" s="162">
        <v>38</v>
      </c>
      <c r="B49" s="163" t="s">
        <v>162</v>
      </c>
      <c r="C49" s="169" t="s">
        <v>163</v>
      </c>
      <c r="D49" s="164" t="s">
        <v>95</v>
      </c>
      <c r="E49" s="165">
        <v>6</v>
      </c>
      <c r="F49" s="166">
        <v>0</v>
      </c>
      <c r="G49" s="167">
        <f t="shared" si="15"/>
        <v>0</v>
      </c>
      <c r="H49" s="149">
        <v>1177</v>
      </c>
      <c r="I49" s="149">
        <f t="shared" si="16"/>
        <v>7062</v>
      </c>
      <c r="J49" s="149">
        <v>0</v>
      </c>
      <c r="K49" s="149">
        <f t="shared" si="17"/>
        <v>0</v>
      </c>
      <c r="L49" s="149">
        <v>21</v>
      </c>
      <c r="M49" s="149">
        <f t="shared" si="18"/>
        <v>0</v>
      </c>
      <c r="N49" s="149">
        <v>0</v>
      </c>
      <c r="O49" s="149">
        <f t="shared" si="19"/>
        <v>0</v>
      </c>
      <c r="P49" s="149">
        <v>0</v>
      </c>
      <c r="Q49" s="149">
        <f t="shared" si="20"/>
        <v>0</v>
      </c>
      <c r="R49" s="149"/>
      <c r="S49" s="149" t="s">
        <v>96</v>
      </c>
      <c r="T49" s="149" t="s">
        <v>97</v>
      </c>
      <c r="U49" s="149">
        <v>0</v>
      </c>
      <c r="V49" s="149">
        <f t="shared" si="21"/>
        <v>0</v>
      </c>
      <c r="W49" s="149"/>
      <c r="X49" s="149" t="s">
        <v>98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99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2.5" outlineLevel="1" x14ac:dyDescent="0.2">
      <c r="A50" s="162">
        <v>39</v>
      </c>
      <c r="B50" s="163" t="s">
        <v>164</v>
      </c>
      <c r="C50" s="169" t="s">
        <v>165</v>
      </c>
      <c r="D50" s="164" t="s">
        <v>95</v>
      </c>
      <c r="E50" s="165">
        <v>1</v>
      </c>
      <c r="F50" s="166">
        <v>0</v>
      </c>
      <c r="G50" s="167">
        <f t="shared" si="15"/>
        <v>0</v>
      </c>
      <c r="H50" s="149">
        <v>1341</v>
      </c>
      <c r="I50" s="149">
        <f t="shared" si="16"/>
        <v>1341</v>
      </c>
      <c r="J50" s="149">
        <v>0</v>
      </c>
      <c r="K50" s="149">
        <f t="shared" si="17"/>
        <v>0</v>
      </c>
      <c r="L50" s="149">
        <v>21</v>
      </c>
      <c r="M50" s="149">
        <f t="shared" si="18"/>
        <v>0</v>
      </c>
      <c r="N50" s="149">
        <v>0</v>
      </c>
      <c r="O50" s="149">
        <f t="shared" si="19"/>
        <v>0</v>
      </c>
      <c r="P50" s="149">
        <v>0</v>
      </c>
      <c r="Q50" s="149">
        <f t="shared" si="20"/>
        <v>0</v>
      </c>
      <c r="R50" s="149"/>
      <c r="S50" s="149" t="s">
        <v>96</v>
      </c>
      <c r="T50" s="149" t="s">
        <v>97</v>
      </c>
      <c r="U50" s="149">
        <v>0</v>
      </c>
      <c r="V50" s="149">
        <f t="shared" si="21"/>
        <v>0</v>
      </c>
      <c r="W50" s="149"/>
      <c r="X50" s="149" t="s">
        <v>98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99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outlineLevel="1" x14ac:dyDescent="0.2">
      <c r="A51" s="162">
        <v>40</v>
      </c>
      <c r="B51" s="163" t="s">
        <v>166</v>
      </c>
      <c r="C51" s="169" t="s">
        <v>167</v>
      </c>
      <c r="D51" s="164" t="s">
        <v>95</v>
      </c>
      <c r="E51" s="165">
        <v>8</v>
      </c>
      <c r="F51" s="166">
        <v>0</v>
      </c>
      <c r="G51" s="167">
        <f t="shared" si="15"/>
        <v>0</v>
      </c>
      <c r="H51" s="149">
        <v>2520</v>
      </c>
      <c r="I51" s="149">
        <f t="shared" si="16"/>
        <v>20160</v>
      </c>
      <c r="J51" s="149">
        <v>0</v>
      </c>
      <c r="K51" s="149">
        <f t="shared" si="17"/>
        <v>0</v>
      </c>
      <c r="L51" s="149">
        <v>21</v>
      </c>
      <c r="M51" s="149">
        <f t="shared" si="18"/>
        <v>0</v>
      </c>
      <c r="N51" s="149">
        <v>0</v>
      </c>
      <c r="O51" s="149">
        <f t="shared" si="19"/>
        <v>0</v>
      </c>
      <c r="P51" s="149">
        <v>0</v>
      </c>
      <c r="Q51" s="149">
        <f t="shared" si="20"/>
        <v>0</v>
      </c>
      <c r="R51" s="149"/>
      <c r="S51" s="149" t="s">
        <v>96</v>
      </c>
      <c r="T51" s="149" t="s">
        <v>97</v>
      </c>
      <c r="U51" s="149">
        <v>0</v>
      </c>
      <c r="V51" s="149">
        <f t="shared" si="21"/>
        <v>0</v>
      </c>
      <c r="W51" s="149"/>
      <c r="X51" s="149" t="s">
        <v>98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99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 x14ac:dyDescent="0.2">
      <c r="A52" s="162">
        <v>41</v>
      </c>
      <c r="B52" s="163" t="s">
        <v>168</v>
      </c>
      <c r="C52" s="169" t="s">
        <v>169</v>
      </c>
      <c r="D52" s="164" t="s">
        <v>95</v>
      </c>
      <c r="E52" s="165">
        <v>1</v>
      </c>
      <c r="F52" s="166">
        <v>0</v>
      </c>
      <c r="G52" s="167">
        <f t="shared" si="15"/>
        <v>0</v>
      </c>
      <c r="H52" s="149">
        <v>2419</v>
      </c>
      <c r="I52" s="149">
        <f t="shared" si="16"/>
        <v>2419</v>
      </c>
      <c r="J52" s="149">
        <v>0</v>
      </c>
      <c r="K52" s="149">
        <f t="shared" si="17"/>
        <v>0</v>
      </c>
      <c r="L52" s="149">
        <v>21</v>
      </c>
      <c r="M52" s="149">
        <f t="shared" si="18"/>
        <v>0</v>
      </c>
      <c r="N52" s="149">
        <v>0</v>
      </c>
      <c r="O52" s="149">
        <f t="shared" si="19"/>
        <v>0</v>
      </c>
      <c r="P52" s="149">
        <v>0</v>
      </c>
      <c r="Q52" s="149">
        <f t="shared" si="20"/>
        <v>0</v>
      </c>
      <c r="R52" s="149"/>
      <c r="S52" s="149" t="s">
        <v>96</v>
      </c>
      <c r="T52" s="149" t="s">
        <v>97</v>
      </c>
      <c r="U52" s="149">
        <v>0</v>
      </c>
      <c r="V52" s="149">
        <f t="shared" si="21"/>
        <v>0</v>
      </c>
      <c r="W52" s="149"/>
      <c r="X52" s="149" t="s">
        <v>98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99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ht="22.5" outlineLevel="1" x14ac:dyDescent="0.2">
      <c r="A53" s="162">
        <v>42</v>
      </c>
      <c r="B53" s="163" t="s">
        <v>170</v>
      </c>
      <c r="C53" s="169" t="s">
        <v>171</v>
      </c>
      <c r="D53" s="164" t="s">
        <v>95</v>
      </c>
      <c r="E53" s="165">
        <v>6</v>
      </c>
      <c r="F53" s="166">
        <v>0</v>
      </c>
      <c r="G53" s="167">
        <f t="shared" si="15"/>
        <v>0</v>
      </c>
      <c r="H53" s="149">
        <v>960</v>
      </c>
      <c r="I53" s="149">
        <f t="shared" si="16"/>
        <v>5760</v>
      </c>
      <c r="J53" s="149">
        <v>0</v>
      </c>
      <c r="K53" s="149">
        <f t="shared" si="17"/>
        <v>0</v>
      </c>
      <c r="L53" s="149">
        <v>21</v>
      </c>
      <c r="M53" s="149">
        <f t="shared" si="18"/>
        <v>0</v>
      </c>
      <c r="N53" s="149">
        <v>0</v>
      </c>
      <c r="O53" s="149">
        <f t="shared" si="19"/>
        <v>0</v>
      </c>
      <c r="P53" s="149">
        <v>0</v>
      </c>
      <c r="Q53" s="149">
        <f t="shared" si="20"/>
        <v>0</v>
      </c>
      <c r="R53" s="149"/>
      <c r="S53" s="149" t="s">
        <v>96</v>
      </c>
      <c r="T53" s="149" t="s">
        <v>97</v>
      </c>
      <c r="U53" s="149">
        <v>0</v>
      </c>
      <c r="V53" s="149">
        <f t="shared" si="21"/>
        <v>0</v>
      </c>
      <c r="W53" s="149"/>
      <c r="X53" s="149" t="s">
        <v>98</v>
      </c>
      <c r="Y53" s="146"/>
      <c r="Z53" s="146"/>
      <c r="AA53" s="146"/>
      <c r="AB53" s="146"/>
      <c r="AC53" s="146"/>
      <c r="AD53" s="146"/>
      <c r="AE53" s="146"/>
      <c r="AF53" s="146"/>
      <c r="AG53" s="146" t="s">
        <v>99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outlineLevel="1" x14ac:dyDescent="0.2">
      <c r="A54" s="162">
        <v>43</v>
      </c>
      <c r="B54" s="163" t="s">
        <v>172</v>
      </c>
      <c r="C54" s="169" t="s">
        <v>173</v>
      </c>
      <c r="D54" s="164" t="s">
        <v>95</v>
      </c>
      <c r="E54" s="165">
        <v>1</v>
      </c>
      <c r="F54" s="166">
        <v>0</v>
      </c>
      <c r="G54" s="167">
        <f t="shared" si="15"/>
        <v>0</v>
      </c>
      <c r="H54" s="149">
        <v>2707</v>
      </c>
      <c r="I54" s="149">
        <f t="shared" si="16"/>
        <v>2707</v>
      </c>
      <c r="J54" s="149">
        <v>0</v>
      </c>
      <c r="K54" s="149">
        <f t="shared" si="17"/>
        <v>0</v>
      </c>
      <c r="L54" s="149">
        <v>21</v>
      </c>
      <c r="M54" s="149">
        <f t="shared" si="18"/>
        <v>0</v>
      </c>
      <c r="N54" s="149">
        <v>0</v>
      </c>
      <c r="O54" s="149">
        <f t="shared" si="19"/>
        <v>0</v>
      </c>
      <c r="P54" s="149">
        <v>0</v>
      </c>
      <c r="Q54" s="149">
        <f t="shared" si="20"/>
        <v>0</v>
      </c>
      <c r="R54" s="149"/>
      <c r="S54" s="149" t="s">
        <v>96</v>
      </c>
      <c r="T54" s="149" t="s">
        <v>97</v>
      </c>
      <c r="U54" s="149">
        <v>0</v>
      </c>
      <c r="V54" s="149">
        <f t="shared" si="21"/>
        <v>0</v>
      </c>
      <c r="W54" s="149"/>
      <c r="X54" s="149" t="s">
        <v>98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99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outlineLevel="1" x14ac:dyDescent="0.2">
      <c r="A55" s="162">
        <v>44</v>
      </c>
      <c r="B55" s="163" t="s">
        <v>174</v>
      </c>
      <c r="C55" s="169" t="s">
        <v>175</v>
      </c>
      <c r="D55" s="164" t="s">
        <v>95</v>
      </c>
      <c r="E55" s="165">
        <v>2</v>
      </c>
      <c r="F55" s="166">
        <v>0</v>
      </c>
      <c r="G55" s="167">
        <f t="shared" si="15"/>
        <v>0</v>
      </c>
      <c r="H55" s="149">
        <v>2020</v>
      </c>
      <c r="I55" s="149">
        <f t="shared" si="16"/>
        <v>4040</v>
      </c>
      <c r="J55" s="149">
        <v>0</v>
      </c>
      <c r="K55" s="149">
        <f t="shared" si="17"/>
        <v>0</v>
      </c>
      <c r="L55" s="149">
        <v>21</v>
      </c>
      <c r="M55" s="149">
        <f t="shared" si="18"/>
        <v>0</v>
      </c>
      <c r="N55" s="149">
        <v>0</v>
      </c>
      <c r="O55" s="149">
        <f t="shared" si="19"/>
        <v>0</v>
      </c>
      <c r="P55" s="149">
        <v>0</v>
      </c>
      <c r="Q55" s="149">
        <f t="shared" si="20"/>
        <v>0</v>
      </c>
      <c r="R55" s="149"/>
      <c r="S55" s="149" t="s">
        <v>96</v>
      </c>
      <c r="T55" s="149" t="s">
        <v>97</v>
      </c>
      <c r="U55" s="149">
        <v>0</v>
      </c>
      <c r="V55" s="149">
        <f t="shared" si="21"/>
        <v>0</v>
      </c>
      <c r="W55" s="149"/>
      <c r="X55" s="149" t="s">
        <v>98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99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outlineLevel="1" x14ac:dyDescent="0.2">
      <c r="A56" s="162">
        <v>45</v>
      </c>
      <c r="B56" s="163" t="s">
        <v>176</v>
      </c>
      <c r="C56" s="169" t="s">
        <v>177</v>
      </c>
      <c r="D56" s="164" t="s">
        <v>95</v>
      </c>
      <c r="E56" s="165">
        <v>32</v>
      </c>
      <c r="F56" s="166">
        <v>0</v>
      </c>
      <c r="G56" s="167">
        <f t="shared" si="15"/>
        <v>0</v>
      </c>
      <c r="H56" s="149">
        <v>438</v>
      </c>
      <c r="I56" s="149">
        <f t="shared" si="16"/>
        <v>14016</v>
      </c>
      <c r="J56" s="149">
        <v>0</v>
      </c>
      <c r="K56" s="149">
        <f t="shared" si="17"/>
        <v>0</v>
      </c>
      <c r="L56" s="149">
        <v>21</v>
      </c>
      <c r="M56" s="149">
        <f t="shared" si="18"/>
        <v>0</v>
      </c>
      <c r="N56" s="149">
        <v>0</v>
      </c>
      <c r="O56" s="149">
        <f t="shared" si="19"/>
        <v>0</v>
      </c>
      <c r="P56" s="149">
        <v>0</v>
      </c>
      <c r="Q56" s="149">
        <f t="shared" si="20"/>
        <v>0</v>
      </c>
      <c r="R56" s="149"/>
      <c r="S56" s="149" t="s">
        <v>96</v>
      </c>
      <c r="T56" s="149" t="s">
        <v>97</v>
      </c>
      <c r="U56" s="149">
        <v>0</v>
      </c>
      <c r="V56" s="149">
        <f t="shared" si="21"/>
        <v>0</v>
      </c>
      <c r="W56" s="149"/>
      <c r="X56" s="149" t="s">
        <v>98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99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ht="22.5" outlineLevel="1" x14ac:dyDescent="0.2">
      <c r="A57" s="162">
        <v>46</v>
      </c>
      <c r="B57" s="163" t="s">
        <v>178</v>
      </c>
      <c r="C57" s="169" t="s">
        <v>179</v>
      </c>
      <c r="D57" s="164" t="s">
        <v>95</v>
      </c>
      <c r="E57" s="165">
        <v>21</v>
      </c>
      <c r="F57" s="166">
        <v>0</v>
      </c>
      <c r="G57" s="167">
        <f t="shared" si="15"/>
        <v>0</v>
      </c>
      <c r="H57" s="149">
        <v>438</v>
      </c>
      <c r="I57" s="149">
        <f t="shared" si="16"/>
        <v>9198</v>
      </c>
      <c r="J57" s="149">
        <v>0</v>
      </c>
      <c r="K57" s="149">
        <f t="shared" si="17"/>
        <v>0</v>
      </c>
      <c r="L57" s="149">
        <v>21</v>
      </c>
      <c r="M57" s="149">
        <f t="shared" si="18"/>
        <v>0</v>
      </c>
      <c r="N57" s="149">
        <v>0</v>
      </c>
      <c r="O57" s="149">
        <f t="shared" si="19"/>
        <v>0</v>
      </c>
      <c r="P57" s="149">
        <v>0</v>
      </c>
      <c r="Q57" s="149">
        <f t="shared" si="20"/>
        <v>0</v>
      </c>
      <c r="R57" s="149"/>
      <c r="S57" s="149" t="s">
        <v>96</v>
      </c>
      <c r="T57" s="149" t="s">
        <v>97</v>
      </c>
      <c r="U57" s="149">
        <v>0</v>
      </c>
      <c r="V57" s="149">
        <f t="shared" si="21"/>
        <v>0</v>
      </c>
      <c r="W57" s="149"/>
      <c r="X57" s="149" t="s">
        <v>98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99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outlineLevel="1" x14ac:dyDescent="0.2">
      <c r="A58" s="162">
        <v>47</v>
      </c>
      <c r="B58" s="163" t="s">
        <v>180</v>
      </c>
      <c r="C58" s="169" t="s">
        <v>181</v>
      </c>
      <c r="D58" s="164" t="s">
        <v>95</v>
      </c>
      <c r="E58" s="165">
        <v>11</v>
      </c>
      <c r="F58" s="166">
        <v>0</v>
      </c>
      <c r="G58" s="167">
        <f t="shared" si="15"/>
        <v>0</v>
      </c>
      <c r="H58" s="149">
        <v>569</v>
      </c>
      <c r="I58" s="149">
        <f t="shared" si="16"/>
        <v>6259</v>
      </c>
      <c r="J58" s="149">
        <v>0</v>
      </c>
      <c r="K58" s="149">
        <f t="shared" si="17"/>
        <v>0</v>
      </c>
      <c r="L58" s="149">
        <v>21</v>
      </c>
      <c r="M58" s="149">
        <f t="shared" si="18"/>
        <v>0</v>
      </c>
      <c r="N58" s="149">
        <v>0</v>
      </c>
      <c r="O58" s="149">
        <f t="shared" si="19"/>
        <v>0</v>
      </c>
      <c r="P58" s="149">
        <v>0</v>
      </c>
      <c r="Q58" s="149">
        <f t="shared" si="20"/>
        <v>0</v>
      </c>
      <c r="R58" s="149"/>
      <c r="S58" s="149" t="s">
        <v>96</v>
      </c>
      <c r="T58" s="149" t="s">
        <v>97</v>
      </c>
      <c r="U58" s="149">
        <v>0</v>
      </c>
      <c r="V58" s="149">
        <f t="shared" si="21"/>
        <v>0</v>
      </c>
      <c r="W58" s="149"/>
      <c r="X58" s="149" t="s">
        <v>98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99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x14ac:dyDescent="0.2">
      <c r="A59" s="151" t="s">
        <v>91</v>
      </c>
      <c r="B59" s="152" t="s">
        <v>57</v>
      </c>
      <c r="C59" s="168" t="s">
        <v>58</v>
      </c>
      <c r="D59" s="153"/>
      <c r="E59" s="154"/>
      <c r="F59" s="155"/>
      <c r="G59" s="156">
        <f>SUMIF(AG60:AG68,"&lt;&gt;NOR",G60:G68)</f>
        <v>0</v>
      </c>
      <c r="H59" s="150"/>
      <c r="I59" s="150">
        <f>SUM(I60:I68)</f>
        <v>86125</v>
      </c>
      <c r="J59" s="150"/>
      <c r="K59" s="150">
        <f>SUM(K60:K68)</f>
        <v>0</v>
      </c>
      <c r="L59" s="150"/>
      <c r="M59" s="150">
        <f>SUM(M60:M68)</f>
        <v>0</v>
      </c>
      <c r="N59" s="150"/>
      <c r="O59" s="150">
        <f>SUM(O60:O68)</f>
        <v>0</v>
      </c>
      <c r="P59" s="150"/>
      <c r="Q59" s="150">
        <f>SUM(Q60:Q68)</f>
        <v>0</v>
      </c>
      <c r="R59" s="150"/>
      <c r="S59" s="150"/>
      <c r="T59" s="150"/>
      <c r="U59" s="150"/>
      <c r="V59" s="150">
        <f>SUM(V60:V68)</f>
        <v>0</v>
      </c>
      <c r="W59" s="150"/>
      <c r="X59" s="150"/>
      <c r="AG59" t="s">
        <v>92</v>
      </c>
    </row>
    <row r="60" spans="1:60" ht="22.5" outlineLevel="1" x14ac:dyDescent="0.2">
      <c r="A60" s="162">
        <v>48</v>
      </c>
      <c r="B60" s="163" t="s">
        <v>182</v>
      </c>
      <c r="C60" s="169" t="s">
        <v>183</v>
      </c>
      <c r="D60" s="164" t="s">
        <v>95</v>
      </c>
      <c r="E60" s="165">
        <v>1</v>
      </c>
      <c r="F60" s="166">
        <v>0</v>
      </c>
      <c r="G60" s="167">
        <f t="shared" ref="G60:G68" si="22">ROUND(E60*F60,2)</f>
        <v>0</v>
      </c>
      <c r="H60" s="149">
        <v>7308.6</v>
      </c>
      <c r="I60" s="149">
        <f t="shared" ref="I60:I68" si="23">ROUND(E60*H60,2)</f>
        <v>7308.6</v>
      </c>
      <c r="J60" s="149">
        <v>0</v>
      </c>
      <c r="K60" s="149">
        <f t="shared" ref="K60:K68" si="24">ROUND(E60*J60,2)</f>
        <v>0</v>
      </c>
      <c r="L60" s="149">
        <v>21</v>
      </c>
      <c r="M60" s="149">
        <f t="shared" ref="M60:M68" si="25">G60*(1+L60/100)</f>
        <v>0</v>
      </c>
      <c r="N60" s="149">
        <v>0</v>
      </c>
      <c r="O60" s="149">
        <f t="shared" ref="O60:O68" si="26">ROUND(E60*N60,2)</f>
        <v>0</v>
      </c>
      <c r="P60" s="149">
        <v>0</v>
      </c>
      <c r="Q60" s="149">
        <f t="shared" ref="Q60:Q68" si="27">ROUND(E60*P60,2)</f>
        <v>0</v>
      </c>
      <c r="R60" s="149"/>
      <c r="S60" s="149" t="s">
        <v>96</v>
      </c>
      <c r="T60" s="149" t="s">
        <v>97</v>
      </c>
      <c r="U60" s="149">
        <v>0</v>
      </c>
      <c r="V60" s="149">
        <f t="shared" ref="V60:V68" si="28">ROUND(E60*U60,2)</f>
        <v>0</v>
      </c>
      <c r="W60" s="149"/>
      <c r="X60" s="149" t="s">
        <v>106</v>
      </c>
      <c r="Y60" s="146"/>
      <c r="Z60" s="146"/>
      <c r="AA60" s="146"/>
      <c r="AB60" s="146"/>
      <c r="AC60" s="146"/>
      <c r="AD60" s="146"/>
      <c r="AE60" s="146"/>
      <c r="AF60" s="146"/>
      <c r="AG60" s="146" t="s">
        <v>107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22.5" outlineLevel="1" x14ac:dyDescent="0.2">
      <c r="A61" s="162">
        <v>49</v>
      </c>
      <c r="B61" s="163" t="s">
        <v>184</v>
      </c>
      <c r="C61" s="169" t="s">
        <v>185</v>
      </c>
      <c r="D61" s="164" t="s">
        <v>95</v>
      </c>
      <c r="E61" s="165">
        <v>1</v>
      </c>
      <c r="F61" s="166">
        <v>0</v>
      </c>
      <c r="G61" s="167">
        <f t="shared" si="22"/>
        <v>0</v>
      </c>
      <c r="H61" s="149">
        <v>6988.8</v>
      </c>
      <c r="I61" s="149">
        <f t="shared" si="23"/>
        <v>6988.8</v>
      </c>
      <c r="J61" s="149">
        <v>0</v>
      </c>
      <c r="K61" s="149">
        <f t="shared" si="24"/>
        <v>0</v>
      </c>
      <c r="L61" s="149">
        <v>21</v>
      </c>
      <c r="M61" s="149">
        <f t="shared" si="25"/>
        <v>0</v>
      </c>
      <c r="N61" s="149">
        <v>0</v>
      </c>
      <c r="O61" s="149">
        <f t="shared" si="26"/>
        <v>0</v>
      </c>
      <c r="P61" s="149">
        <v>0</v>
      </c>
      <c r="Q61" s="149">
        <f t="shared" si="27"/>
        <v>0</v>
      </c>
      <c r="R61" s="149"/>
      <c r="S61" s="149" t="s">
        <v>96</v>
      </c>
      <c r="T61" s="149" t="s">
        <v>97</v>
      </c>
      <c r="U61" s="149">
        <v>0</v>
      </c>
      <c r="V61" s="149">
        <f t="shared" si="28"/>
        <v>0</v>
      </c>
      <c r="W61" s="149"/>
      <c r="X61" s="149" t="s">
        <v>106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107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33.75" outlineLevel="1" x14ac:dyDescent="0.2">
      <c r="A62" s="162">
        <v>50</v>
      </c>
      <c r="B62" s="163" t="s">
        <v>186</v>
      </c>
      <c r="C62" s="169" t="s">
        <v>187</v>
      </c>
      <c r="D62" s="164" t="s">
        <v>95</v>
      </c>
      <c r="E62" s="165">
        <v>1</v>
      </c>
      <c r="F62" s="166">
        <v>0</v>
      </c>
      <c r="G62" s="167">
        <f t="shared" si="22"/>
        <v>0</v>
      </c>
      <c r="H62" s="149">
        <v>0</v>
      </c>
      <c r="I62" s="149">
        <f t="shared" si="23"/>
        <v>0</v>
      </c>
      <c r="J62" s="149">
        <v>0</v>
      </c>
      <c r="K62" s="149">
        <f t="shared" si="24"/>
        <v>0</v>
      </c>
      <c r="L62" s="149">
        <v>21</v>
      </c>
      <c r="M62" s="149">
        <f t="shared" si="25"/>
        <v>0</v>
      </c>
      <c r="N62" s="149">
        <v>0</v>
      </c>
      <c r="O62" s="149">
        <f t="shared" si="26"/>
        <v>0</v>
      </c>
      <c r="P62" s="149">
        <v>0</v>
      </c>
      <c r="Q62" s="149">
        <f t="shared" si="27"/>
        <v>0</v>
      </c>
      <c r="R62" s="149"/>
      <c r="S62" s="149" t="s">
        <v>96</v>
      </c>
      <c r="T62" s="149" t="s">
        <v>97</v>
      </c>
      <c r="U62" s="149">
        <v>0</v>
      </c>
      <c r="V62" s="149">
        <f t="shared" si="28"/>
        <v>0</v>
      </c>
      <c r="W62" s="149"/>
      <c r="X62" s="149" t="s">
        <v>98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99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ht="33.75" outlineLevel="1" x14ac:dyDescent="0.2">
      <c r="A63" s="162">
        <v>51</v>
      </c>
      <c r="B63" s="163" t="s">
        <v>188</v>
      </c>
      <c r="C63" s="169" t="s">
        <v>189</v>
      </c>
      <c r="D63" s="164" t="s">
        <v>95</v>
      </c>
      <c r="E63" s="165">
        <v>1</v>
      </c>
      <c r="F63" s="166">
        <v>0</v>
      </c>
      <c r="G63" s="167">
        <f t="shared" si="22"/>
        <v>0</v>
      </c>
      <c r="H63" s="149">
        <v>0</v>
      </c>
      <c r="I63" s="149">
        <f t="shared" si="23"/>
        <v>0</v>
      </c>
      <c r="J63" s="149">
        <v>0</v>
      </c>
      <c r="K63" s="149">
        <f t="shared" si="24"/>
        <v>0</v>
      </c>
      <c r="L63" s="149">
        <v>21</v>
      </c>
      <c r="M63" s="149">
        <f t="shared" si="25"/>
        <v>0</v>
      </c>
      <c r="N63" s="149">
        <v>0</v>
      </c>
      <c r="O63" s="149">
        <f t="shared" si="26"/>
        <v>0</v>
      </c>
      <c r="P63" s="149">
        <v>0</v>
      </c>
      <c r="Q63" s="149">
        <f t="shared" si="27"/>
        <v>0</v>
      </c>
      <c r="R63" s="149"/>
      <c r="S63" s="149" t="s">
        <v>96</v>
      </c>
      <c r="T63" s="149" t="s">
        <v>97</v>
      </c>
      <c r="U63" s="149">
        <v>0</v>
      </c>
      <c r="V63" s="149">
        <f t="shared" si="28"/>
        <v>0</v>
      </c>
      <c r="W63" s="149"/>
      <c r="X63" s="149" t="s">
        <v>98</v>
      </c>
      <c r="Y63" s="146"/>
      <c r="Z63" s="146"/>
      <c r="AA63" s="146"/>
      <c r="AB63" s="146"/>
      <c r="AC63" s="146"/>
      <c r="AD63" s="146"/>
      <c r="AE63" s="146"/>
      <c r="AF63" s="146"/>
      <c r="AG63" s="146" t="s">
        <v>99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ht="33.75" outlineLevel="1" x14ac:dyDescent="0.2">
      <c r="A64" s="162">
        <v>52</v>
      </c>
      <c r="B64" s="163" t="s">
        <v>190</v>
      </c>
      <c r="C64" s="169" t="s">
        <v>191</v>
      </c>
      <c r="D64" s="164" t="s">
        <v>95</v>
      </c>
      <c r="E64" s="165">
        <v>1</v>
      </c>
      <c r="F64" s="166">
        <v>0</v>
      </c>
      <c r="G64" s="167">
        <f t="shared" si="22"/>
        <v>0</v>
      </c>
      <c r="H64" s="149">
        <v>0</v>
      </c>
      <c r="I64" s="149">
        <f t="shared" si="23"/>
        <v>0</v>
      </c>
      <c r="J64" s="149">
        <v>0</v>
      </c>
      <c r="K64" s="149">
        <f t="shared" si="24"/>
        <v>0</v>
      </c>
      <c r="L64" s="149">
        <v>21</v>
      </c>
      <c r="M64" s="149">
        <f t="shared" si="25"/>
        <v>0</v>
      </c>
      <c r="N64" s="149">
        <v>0</v>
      </c>
      <c r="O64" s="149">
        <f t="shared" si="26"/>
        <v>0</v>
      </c>
      <c r="P64" s="149">
        <v>0</v>
      </c>
      <c r="Q64" s="149">
        <f t="shared" si="27"/>
        <v>0</v>
      </c>
      <c r="R64" s="149"/>
      <c r="S64" s="149" t="s">
        <v>96</v>
      </c>
      <c r="T64" s="149" t="s">
        <v>97</v>
      </c>
      <c r="U64" s="149">
        <v>0</v>
      </c>
      <c r="V64" s="149">
        <f t="shared" si="28"/>
        <v>0</v>
      </c>
      <c r="W64" s="149"/>
      <c r="X64" s="149" t="s">
        <v>98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99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33.75" outlineLevel="1" x14ac:dyDescent="0.2">
      <c r="A65" s="162">
        <v>53</v>
      </c>
      <c r="B65" s="163" t="s">
        <v>192</v>
      </c>
      <c r="C65" s="169" t="s">
        <v>193</v>
      </c>
      <c r="D65" s="164" t="s">
        <v>95</v>
      </c>
      <c r="E65" s="165">
        <v>5</v>
      </c>
      <c r="F65" s="166">
        <v>0</v>
      </c>
      <c r="G65" s="167">
        <f t="shared" si="22"/>
        <v>0</v>
      </c>
      <c r="H65" s="149">
        <v>0</v>
      </c>
      <c r="I65" s="149">
        <f t="shared" si="23"/>
        <v>0</v>
      </c>
      <c r="J65" s="149">
        <v>0</v>
      </c>
      <c r="K65" s="149">
        <f t="shared" si="24"/>
        <v>0</v>
      </c>
      <c r="L65" s="149">
        <v>21</v>
      </c>
      <c r="M65" s="149">
        <f t="shared" si="25"/>
        <v>0</v>
      </c>
      <c r="N65" s="149">
        <v>0</v>
      </c>
      <c r="O65" s="149">
        <f t="shared" si="26"/>
        <v>0</v>
      </c>
      <c r="P65" s="149">
        <v>0</v>
      </c>
      <c r="Q65" s="149">
        <f t="shared" si="27"/>
        <v>0</v>
      </c>
      <c r="R65" s="149"/>
      <c r="S65" s="149" t="s">
        <v>96</v>
      </c>
      <c r="T65" s="149" t="s">
        <v>97</v>
      </c>
      <c r="U65" s="149">
        <v>0</v>
      </c>
      <c r="V65" s="149">
        <f t="shared" si="28"/>
        <v>0</v>
      </c>
      <c r="W65" s="149"/>
      <c r="X65" s="149" t="s">
        <v>98</v>
      </c>
      <c r="Y65" s="146"/>
      <c r="Z65" s="146"/>
      <c r="AA65" s="146"/>
      <c r="AB65" s="146"/>
      <c r="AC65" s="146"/>
      <c r="AD65" s="146"/>
      <c r="AE65" s="146"/>
      <c r="AF65" s="146"/>
      <c r="AG65" s="146" t="s">
        <v>99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ht="22.5" outlineLevel="1" x14ac:dyDescent="0.2">
      <c r="A66" s="162">
        <v>54</v>
      </c>
      <c r="B66" s="163" t="s">
        <v>194</v>
      </c>
      <c r="C66" s="169" t="s">
        <v>195</v>
      </c>
      <c r="D66" s="164" t="s">
        <v>95</v>
      </c>
      <c r="E66" s="165">
        <v>2</v>
      </c>
      <c r="F66" s="166">
        <v>0</v>
      </c>
      <c r="G66" s="167">
        <f t="shared" si="22"/>
        <v>0</v>
      </c>
      <c r="H66" s="149">
        <v>5227.3</v>
      </c>
      <c r="I66" s="149">
        <f t="shared" si="23"/>
        <v>10454.6</v>
      </c>
      <c r="J66" s="149">
        <v>0</v>
      </c>
      <c r="K66" s="149">
        <f t="shared" si="24"/>
        <v>0</v>
      </c>
      <c r="L66" s="149">
        <v>21</v>
      </c>
      <c r="M66" s="149">
        <f t="shared" si="25"/>
        <v>0</v>
      </c>
      <c r="N66" s="149">
        <v>0</v>
      </c>
      <c r="O66" s="149">
        <f t="shared" si="26"/>
        <v>0</v>
      </c>
      <c r="P66" s="149">
        <v>0</v>
      </c>
      <c r="Q66" s="149">
        <f t="shared" si="27"/>
        <v>0</v>
      </c>
      <c r="R66" s="149"/>
      <c r="S66" s="149" t="s">
        <v>96</v>
      </c>
      <c r="T66" s="149" t="s">
        <v>97</v>
      </c>
      <c r="U66" s="149">
        <v>0</v>
      </c>
      <c r="V66" s="149">
        <f t="shared" si="28"/>
        <v>0</v>
      </c>
      <c r="W66" s="149"/>
      <c r="X66" s="149" t="s">
        <v>98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99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2.5" outlineLevel="1" x14ac:dyDescent="0.2">
      <c r="A67" s="162">
        <v>55</v>
      </c>
      <c r="B67" s="163" t="s">
        <v>196</v>
      </c>
      <c r="C67" s="169" t="s">
        <v>197</v>
      </c>
      <c r="D67" s="164" t="s">
        <v>95</v>
      </c>
      <c r="E67" s="165">
        <v>6</v>
      </c>
      <c r="F67" s="166">
        <v>0</v>
      </c>
      <c r="G67" s="167">
        <f t="shared" si="22"/>
        <v>0</v>
      </c>
      <c r="H67" s="149">
        <v>7858.5</v>
      </c>
      <c r="I67" s="149">
        <f t="shared" si="23"/>
        <v>47151</v>
      </c>
      <c r="J67" s="149">
        <v>0</v>
      </c>
      <c r="K67" s="149">
        <f t="shared" si="24"/>
        <v>0</v>
      </c>
      <c r="L67" s="149">
        <v>21</v>
      </c>
      <c r="M67" s="149">
        <f t="shared" si="25"/>
        <v>0</v>
      </c>
      <c r="N67" s="149">
        <v>0</v>
      </c>
      <c r="O67" s="149">
        <f t="shared" si="26"/>
        <v>0</v>
      </c>
      <c r="P67" s="149">
        <v>0</v>
      </c>
      <c r="Q67" s="149">
        <f t="shared" si="27"/>
        <v>0</v>
      </c>
      <c r="R67" s="149"/>
      <c r="S67" s="149" t="s">
        <v>96</v>
      </c>
      <c r="T67" s="149" t="s">
        <v>97</v>
      </c>
      <c r="U67" s="149">
        <v>0</v>
      </c>
      <c r="V67" s="149">
        <f t="shared" si="28"/>
        <v>0</v>
      </c>
      <c r="W67" s="149"/>
      <c r="X67" s="149" t="s">
        <v>98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99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22.5" outlineLevel="1" x14ac:dyDescent="0.2">
      <c r="A68" s="162">
        <v>56</v>
      </c>
      <c r="B68" s="163" t="s">
        <v>198</v>
      </c>
      <c r="C68" s="169" t="s">
        <v>199</v>
      </c>
      <c r="D68" s="164" t="s">
        <v>95</v>
      </c>
      <c r="E68" s="165">
        <v>10</v>
      </c>
      <c r="F68" s="166">
        <v>0</v>
      </c>
      <c r="G68" s="167">
        <f t="shared" si="22"/>
        <v>0</v>
      </c>
      <c r="H68" s="149">
        <v>1422.2</v>
      </c>
      <c r="I68" s="149">
        <f t="shared" si="23"/>
        <v>14222</v>
      </c>
      <c r="J68" s="149">
        <v>0</v>
      </c>
      <c r="K68" s="149">
        <f t="shared" si="24"/>
        <v>0</v>
      </c>
      <c r="L68" s="149">
        <v>21</v>
      </c>
      <c r="M68" s="149">
        <f t="shared" si="25"/>
        <v>0</v>
      </c>
      <c r="N68" s="149">
        <v>0</v>
      </c>
      <c r="O68" s="149">
        <f t="shared" si="26"/>
        <v>0</v>
      </c>
      <c r="P68" s="149">
        <v>0</v>
      </c>
      <c r="Q68" s="149">
        <f t="shared" si="27"/>
        <v>0</v>
      </c>
      <c r="R68" s="149"/>
      <c r="S68" s="149" t="s">
        <v>96</v>
      </c>
      <c r="T68" s="149" t="s">
        <v>97</v>
      </c>
      <c r="U68" s="149">
        <v>0</v>
      </c>
      <c r="V68" s="149">
        <f t="shared" si="28"/>
        <v>0</v>
      </c>
      <c r="W68" s="149"/>
      <c r="X68" s="149" t="s">
        <v>98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99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x14ac:dyDescent="0.2">
      <c r="A69" s="151" t="s">
        <v>91</v>
      </c>
      <c r="B69" s="152" t="s">
        <v>59</v>
      </c>
      <c r="C69" s="168" t="s">
        <v>362</v>
      </c>
      <c r="D69" s="153"/>
      <c r="E69" s="154"/>
      <c r="F69" s="155"/>
      <c r="G69" s="156">
        <f>SUMIF(AG70:AG73,"&lt;&gt;NOR",G70:G73)</f>
        <v>0</v>
      </c>
      <c r="H69" s="150"/>
      <c r="I69" s="150">
        <f>SUM(I70:I73)</f>
        <v>50170</v>
      </c>
      <c r="J69" s="150"/>
      <c r="K69" s="150">
        <f>SUM(K70:K73)</f>
        <v>0</v>
      </c>
      <c r="L69" s="150"/>
      <c r="M69" s="150">
        <f>SUM(M70:M73)</f>
        <v>0</v>
      </c>
      <c r="N69" s="150"/>
      <c r="O69" s="150">
        <f>SUM(O70:O73)</f>
        <v>0</v>
      </c>
      <c r="P69" s="150"/>
      <c r="Q69" s="150">
        <f>SUM(Q70:Q73)</f>
        <v>0</v>
      </c>
      <c r="R69" s="150"/>
      <c r="S69" s="150"/>
      <c r="T69" s="150"/>
      <c r="U69" s="150"/>
      <c r="V69" s="150">
        <f>SUM(V70:V73)</f>
        <v>0</v>
      </c>
      <c r="W69" s="150"/>
      <c r="X69" s="150"/>
      <c r="AG69" t="s">
        <v>92</v>
      </c>
    </row>
    <row r="70" spans="1:60" ht="33.75" outlineLevel="1" x14ac:dyDescent="0.2">
      <c r="A70" s="162">
        <v>57</v>
      </c>
      <c r="B70" s="163" t="s">
        <v>200</v>
      </c>
      <c r="C70" s="169" t="s">
        <v>201</v>
      </c>
      <c r="D70" s="164" t="s">
        <v>95</v>
      </c>
      <c r="E70" s="165">
        <v>1</v>
      </c>
      <c r="F70" s="166">
        <v>0</v>
      </c>
      <c r="G70" s="167">
        <f>ROUND(E70*F70,2)</f>
        <v>0</v>
      </c>
      <c r="H70" s="149">
        <v>6445</v>
      </c>
      <c r="I70" s="149">
        <f>ROUND(E70*H70,2)</f>
        <v>6445</v>
      </c>
      <c r="J70" s="149">
        <v>0</v>
      </c>
      <c r="K70" s="149">
        <f>ROUND(E70*J70,2)</f>
        <v>0</v>
      </c>
      <c r="L70" s="149">
        <v>21</v>
      </c>
      <c r="M70" s="149">
        <f>G70*(1+L70/100)</f>
        <v>0</v>
      </c>
      <c r="N70" s="149">
        <v>0</v>
      </c>
      <c r="O70" s="149">
        <f>ROUND(E70*N70,2)</f>
        <v>0</v>
      </c>
      <c r="P70" s="149">
        <v>0</v>
      </c>
      <c r="Q70" s="149">
        <f>ROUND(E70*P70,2)</f>
        <v>0</v>
      </c>
      <c r="R70" s="149"/>
      <c r="S70" s="149" t="s">
        <v>96</v>
      </c>
      <c r="T70" s="149" t="s">
        <v>97</v>
      </c>
      <c r="U70" s="149">
        <v>0</v>
      </c>
      <c r="V70" s="149">
        <f>ROUND(E70*U70,2)</f>
        <v>0</v>
      </c>
      <c r="W70" s="149"/>
      <c r="X70" s="149" t="s">
        <v>98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99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33.75" outlineLevel="1" x14ac:dyDescent="0.2">
      <c r="A71" s="162">
        <v>58</v>
      </c>
      <c r="B71" s="163" t="s">
        <v>202</v>
      </c>
      <c r="C71" s="169" t="s">
        <v>203</v>
      </c>
      <c r="D71" s="164" t="s">
        <v>95</v>
      </c>
      <c r="E71" s="165">
        <v>1</v>
      </c>
      <c r="F71" s="166">
        <v>0</v>
      </c>
      <c r="G71" s="167">
        <f>ROUND(E71*F71,2)</f>
        <v>0</v>
      </c>
      <c r="H71" s="149">
        <v>8225</v>
      </c>
      <c r="I71" s="149">
        <f>ROUND(E71*H71,2)</f>
        <v>8225</v>
      </c>
      <c r="J71" s="149">
        <v>0</v>
      </c>
      <c r="K71" s="149">
        <f>ROUND(E71*J71,2)</f>
        <v>0</v>
      </c>
      <c r="L71" s="149">
        <v>21</v>
      </c>
      <c r="M71" s="149">
        <f>G71*(1+L71/100)</f>
        <v>0</v>
      </c>
      <c r="N71" s="149">
        <v>0</v>
      </c>
      <c r="O71" s="149">
        <f>ROUND(E71*N71,2)</f>
        <v>0</v>
      </c>
      <c r="P71" s="149">
        <v>0</v>
      </c>
      <c r="Q71" s="149">
        <f>ROUND(E71*P71,2)</f>
        <v>0</v>
      </c>
      <c r="R71" s="149"/>
      <c r="S71" s="149" t="s">
        <v>96</v>
      </c>
      <c r="T71" s="149" t="s">
        <v>97</v>
      </c>
      <c r="U71" s="149">
        <v>0</v>
      </c>
      <c r="V71" s="149">
        <f>ROUND(E71*U71,2)</f>
        <v>0</v>
      </c>
      <c r="W71" s="149"/>
      <c r="X71" s="149" t="s">
        <v>98</v>
      </c>
      <c r="Y71" s="146"/>
      <c r="Z71" s="146"/>
      <c r="AA71" s="146"/>
      <c r="AB71" s="146"/>
      <c r="AC71" s="146"/>
      <c r="AD71" s="146"/>
      <c r="AE71" s="146"/>
      <c r="AF71" s="146"/>
      <c r="AG71" s="146" t="s">
        <v>99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33.75" outlineLevel="1" x14ac:dyDescent="0.2">
      <c r="A72" s="162">
        <v>59</v>
      </c>
      <c r="B72" s="163" t="s">
        <v>204</v>
      </c>
      <c r="C72" s="169" t="s">
        <v>205</v>
      </c>
      <c r="D72" s="164" t="s">
        <v>95</v>
      </c>
      <c r="E72" s="165">
        <v>1</v>
      </c>
      <c r="F72" s="166">
        <v>0</v>
      </c>
      <c r="G72" s="167">
        <f>ROUND(E72*F72,2)</f>
        <v>0</v>
      </c>
      <c r="H72" s="149">
        <v>19080</v>
      </c>
      <c r="I72" s="149">
        <f>ROUND(E72*H72,2)</f>
        <v>19080</v>
      </c>
      <c r="J72" s="149">
        <v>0</v>
      </c>
      <c r="K72" s="149">
        <f>ROUND(E72*J72,2)</f>
        <v>0</v>
      </c>
      <c r="L72" s="149">
        <v>21</v>
      </c>
      <c r="M72" s="149">
        <f>G72*(1+L72/100)</f>
        <v>0</v>
      </c>
      <c r="N72" s="149">
        <v>0</v>
      </c>
      <c r="O72" s="149">
        <f>ROUND(E72*N72,2)</f>
        <v>0</v>
      </c>
      <c r="P72" s="149">
        <v>0</v>
      </c>
      <c r="Q72" s="149">
        <f>ROUND(E72*P72,2)</f>
        <v>0</v>
      </c>
      <c r="R72" s="149"/>
      <c r="S72" s="149" t="s">
        <v>96</v>
      </c>
      <c r="T72" s="149" t="s">
        <v>97</v>
      </c>
      <c r="U72" s="149">
        <v>0</v>
      </c>
      <c r="V72" s="149">
        <f>ROUND(E72*U72,2)</f>
        <v>0</v>
      </c>
      <c r="W72" s="149"/>
      <c r="X72" s="149" t="s">
        <v>98</v>
      </c>
      <c r="Y72" s="146"/>
      <c r="Z72" s="146"/>
      <c r="AA72" s="146"/>
      <c r="AB72" s="146"/>
      <c r="AC72" s="146"/>
      <c r="AD72" s="146"/>
      <c r="AE72" s="146"/>
      <c r="AF72" s="146"/>
      <c r="AG72" s="146" t="s">
        <v>99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33.75" outlineLevel="1" x14ac:dyDescent="0.2">
      <c r="A73" s="162">
        <v>60</v>
      </c>
      <c r="B73" s="163" t="s">
        <v>206</v>
      </c>
      <c r="C73" s="169" t="s">
        <v>207</v>
      </c>
      <c r="D73" s="164" t="s">
        <v>95</v>
      </c>
      <c r="E73" s="165">
        <v>1</v>
      </c>
      <c r="F73" s="166">
        <v>0</v>
      </c>
      <c r="G73" s="167">
        <f>ROUND(E73*F73,2)</f>
        <v>0</v>
      </c>
      <c r="H73" s="149">
        <v>16420</v>
      </c>
      <c r="I73" s="149">
        <f>ROUND(E73*H73,2)</f>
        <v>16420</v>
      </c>
      <c r="J73" s="149">
        <v>0</v>
      </c>
      <c r="K73" s="149">
        <f>ROUND(E73*J73,2)</f>
        <v>0</v>
      </c>
      <c r="L73" s="149">
        <v>21</v>
      </c>
      <c r="M73" s="149">
        <f>G73*(1+L73/100)</f>
        <v>0</v>
      </c>
      <c r="N73" s="149">
        <v>0</v>
      </c>
      <c r="O73" s="149">
        <f>ROUND(E73*N73,2)</f>
        <v>0</v>
      </c>
      <c r="P73" s="149">
        <v>0</v>
      </c>
      <c r="Q73" s="149">
        <f>ROUND(E73*P73,2)</f>
        <v>0</v>
      </c>
      <c r="R73" s="149"/>
      <c r="S73" s="149" t="s">
        <v>96</v>
      </c>
      <c r="T73" s="149" t="s">
        <v>97</v>
      </c>
      <c r="U73" s="149">
        <v>0</v>
      </c>
      <c r="V73" s="149">
        <f>ROUND(E73*U73,2)</f>
        <v>0</v>
      </c>
      <c r="W73" s="149"/>
      <c r="X73" s="149" t="s">
        <v>98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99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x14ac:dyDescent="0.2">
      <c r="A74" s="151" t="s">
        <v>91</v>
      </c>
      <c r="B74" s="152" t="s">
        <v>60</v>
      </c>
      <c r="C74" s="168" t="s">
        <v>363</v>
      </c>
      <c r="D74" s="153"/>
      <c r="E74" s="154"/>
      <c r="F74" s="155"/>
      <c r="G74" s="156">
        <f>SUMIF(AG75:AG79,"&lt;&gt;NOR",G75:G79)</f>
        <v>0</v>
      </c>
      <c r="H74" s="150"/>
      <c r="I74" s="150">
        <f>SUM(I75:I79)</f>
        <v>31456.199999999997</v>
      </c>
      <c r="J74" s="150"/>
      <c r="K74" s="150">
        <f>SUM(K75:K79)</f>
        <v>0</v>
      </c>
      <c r="L74" s="150"/>
      <c r="M74" s="150">
        <f>SUM(M75:M79)</f>
        <v>0</v>
      </c>
      <c r="N74" s="150"/>
      <c r="O74" s="150">
        <f>SUM(O75:O79)</f>
        <v>0</v>
      </c>
      <c r="P74" s="150"/>
      <c r="Q74" s="150">
        <f>SUM(Q75:Q79)</f>
        <v>0</v>
      </c>
      <c r="R74" s="150"/>
      <c r="S74" s="150"/>
      <c r="T74" s="150"/>
      <c r="U74" s="150"/>
      <c r="V74" s="150">
        <f>SUM(V75:V79)</f>
        <v>0</v>
      </c>
      <c r="W74" s="150"/>
      <c r="X74" s="150"/>
      <c r="AG74" t="s">
        <v>92</v>
      </c>
    </row>
    <row r="75" spans="1:60" ht="22.5" outlineLevel="1" x14ac:dyDescent="0.2">
      <c r="A75" s="162">
        <v>61</v>
      </c>
      <c r="B75" s="163" t="s">
        <v>208</v>
      </c>
      <c r="C75" s="169" t="s">
        <v>209</v>
      </c>
      <c r="D75" s="164" t="s">
        <v>95</v>
      </c>
      <c r="E75" s="165">
        <v>1</v>
      </c>
      <c r="F75" s="166">
        <v>0</v>
      </c>
      <c r="G75" s="167">
        <f>ROUND(E75*F75,2)</f>
        <v>0</v>
      </c>
      <c r="H75" s="149">
        <v>2731.3</v>
      </c>
      <c r="I75" s="149">
        <f>ROUND(E75*H75,2)</f>
        <v>2731.3</v>
      </c>
      <c r="J75" s="149">
        <v>0</v>
      </c>
      <c r="K75" s="149">
        <f>ROUND(E75*J75,2)</f>
        <v>0</v>
      </c>
      <c r="L75" s="149">
        <v>21</v>
      </c>
      <c r="M75" s="149">
        <f>G75*(1+L75/100)</f>
        <v>0</v>
      </c>
      <c r="N75" s="149">
        <v>0</v>
      </c>
      <c r="O75" s="149">
        <f>ROUND(E75*N75,2)</f>
        <v>0</v>
      </c>
      <c r="P75" s="149">
        <v>0</v>
      </c>
      <c r="Q75" s="149">
        <f>ROUND(E75*P75,2)</f>
        <v>0</v>
      </c>
      <c r="R75" s="149"/>
      <c r="S75" s="149" t="s">
        <v>96</v>
      </c>
      <c r="T75" s="149" t="s">
        <v>97</v>
      </c>
      <c r="U75" s="149">
        <v>0</v>
      </c>
      <c r="V75" s="149">
        <f>ROUND(E75*U75,2)</f>
        <v>0</v>
      </c>
      <c r="W75" s="149"/>
      <c r="X75" s="149" t="s">
        <v>106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107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62">
        <v>62</v>
      </c>
      <c r="B76" s="163" t="s">
        <v>210</v>
      </c>
      <c r="C76" s="169" t="s">
        <v>211</v>
      </c>
      <c r="D76" s="164" t="s">
        <v>95</v>
      </c>
      <c r="E76" s="165">
        <v>1</v>
      </c>
      <c r="F76" s="166">
        <v>0</v>
      </c>
      <c r="G76" s="167">
        <f>ROUND(E76*F76,2)</f>
        <v>0</v>
      </c>
      <c r="H76" s="149">
        <v>1470</v>
      </c>
      <c r="I76" s="149">
        <f>ROUND(E76*H76,2)</f>
        <v>1470</v>
      </c>
      <c r="J76" s="149">
        <v>0</v>
      </c>
      <c r="K76" s="149">
        <f>ROUND(E76*J76,2)</f>
        <v>0</v>
      </c>
      <c r="L76" s="149">
        <v>21</v>
      </c>
      <c r="M76" s="149">
        <f>G76*(1+L76/100)</f>
        <v>0</v>
      </c>
      <c r="N76" s="149">
        <v>0</v>
      </c>
      <c r="O76" s="149">
        <f>ROUND(E76*N76,2)</f>
        <v>0</v>
      </c>
      <c r="P76" s="149">
        <v>0</v>
      </c>
      <c r="Q76" s="149">
        <f>ROUND(E76*P76,2)</f>
        <v>0</v>
      </c>
      <c r="R76" s="149"/>
      <c r="S76" s="149" t="s">
        <v>96</v>
      </c>
      <c r="T76" s="149" t="s">
        <v>97</v>
      </c>
      <c r="U76" s="149">
        <v>0</v>
      </c>
      <c r="V76" s="149">
        <f>ROUND(E76*U76,2)</f>
        <v>0</v>
      </c>
      <c r="W76" s="149"/>
      <c r="X76" s="149" t="s">
        <v>98</v>
      </c>
      <c r="Y76" s="146"/>
      <c r="Z76" s="146"/>
      <c r="AA76" s="146"/>
      <c r="AB76" s="146"/>
      <c r="AC76" s="146"/>
      <c r="AD76" s="146"/>
      <c r="AE76" s="146"/>
      <c r="AF76" s="146"/>
      <c r="AG76" s="146" t="s">
        <v>99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2">
        <v>63</v>
      </c>
      <c r="B77" s="163" t="s">
        <v>212</v>
      </c>
      <c r="C77" s="169" t="s">
        <v>213</v>
      </c>
      <c r="D77" s="164" t="s">
        <v>95</v>
      </c>
      <c r="E77" s="165">
        <v>1</v>
      </c>
      <c r="F77" s="166">
        <v>0</v>
      </c>
      <c r="G77" s="167">
        <f>ROUND(E77*F77,2)</f>
        <v>0</v>
      </c>
      <c r="H77" s="149">
        <v>1680</v>
      </c>
      <c r="I77" s="149">
        <f>ROUND(E77*H77,2)</f>
        <v>1680</v>
      </c>
      <c r="J77" s="149">
        <v>0</v>
      </c>
      <c r="K77" s="149">
        <f>ROUND(E77*J77,2)</f>
        <v>0</v>
      </c>
      <c r="L77" s="149">
        <v>21</v>
      </c>
      <c r="M77" s="149">
        <f>G77*(1+L77/100)</f>
        <v>0</v>
      </c>
      <c r="N77" s="149">
        <v>0</v>
      </c>
      <c r="O77" s="149">
        <f>ROUND(E77*N77,2)</f>
        <v>0</v>
      </c>
      <c r="P77" s="149">
        <v>0</v>
      </c>
      <c r="Q77" s="149">
        <f>ROUND(E77*P77,2)</f>
        <v>0</v>
      </c>
      <c r="R77" s="149"/>
      <c r="S77" s="149" t="s">
        <v>96</v>
      </c>
      <c r="T77" s="149" t="s">
        <v>97</v>
      </c>
      <c r="U77" s="149">
        <v>0</v>
      </c>
      <c r="V77" s="149">
        <f>ROUND(E77*U77,2)</f>
        <v>0</v>
      </c>
      <c r="W77" s="149"/>
      <c r="X77" s="149" t="s">
        <v>98</v>
      </c>
      <c r="Y77" s="146"/>
      <c r="Z77" s="146"/>
      <c r="AA77" s="146"/>
      <c r="AB77" s="146"/>
      <c r="AC77" s="146"/>
      <c r="AD77" s="146"/>
      <c r="AE77" s="146"/>
      <c r="AF77" s="146"/>
      <c r="AG77" s="146" t="s">
        <v>99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22.5" outlineLevel="1" x14ac:dyDescent="0.2">
      <c r="A78" s="162">
        <v>64</v>
      </c>
      <c r="B78" s="163" t="s">
        <v>214</v>
      </c>
      <c r="C78" s="169" t="s">
        <v>215</v>
      </c>
      <c r="D78" s="164" t="s">
        <v>95</v>
      </c>
      <c r="E78" s="165">
        <v>6</v>
      </c>
      <c r="F78" s="166">
        <v>0</v>
      </c>
      <c r="G78" s="167">
        <f>ROUND(E78*F78,2)</f>
        <v>0</v>
      </c>
      <c r="H78" s="149">
        <v>3862.3</v>
      </c>
      <c r="I78" s="149">
        <f>ROUND(E78*H78,2)</f>
        <v>23173.8</v>
      </c>
      <c r="J78" s="149">
        <v>0</v>
      </c>
      <c r="K78" s="149">
        <f>ROUND(E78*J78,2)</f>
        <v>0</v>
      </c>
      <c r="L78" s="149">
        <v>21</v>
      </c>
      <c r="M78" s="149">
        <f>G78*(1+L78/100)</f>
        <v>0</v>
      </c>
      <c r="N78" s="149">
        <v>0</v>
      </c>
      <c r="O78" s="149">
        <f>ROUND(E78*N78,2)</f>
        <v>0</v>
      </c>
      <c r="P78" s="149">
        <v>0</v>
      </c>
      <c r="Q78" s="149">
        <f>ROUND(E78*P78,2)</f>
        <v>0</v>
      </c>
      <c r="R78" s="149"/>
      <c r="S78" s="149" t="s">
        <v>96</v>
      </c>
      <c r="T78" s="149" t="s">
        <v>97</v>
      </c>
      <c r="U78" s="149">
        <v>0</v>
      </c>
      <c r="V78" s="149">
        <f>ROUND(E78*U78,2)</f>
        <v>0</v>
      </c>
      <c r="W78" s="149"/>
      <c r="X78" s="149" t="s">
        <v>98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99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2.5" outlineLevel="1" x14ac:dyDescent="0.2">
      <c r="A79" s="162">
        <v>65</v>
      </c>
      <c r="B79" s="163" t="s">
        <v>216</v>
      </c>
      <c r="C79" s="169" t="s">
        <v>217</v>
      </c>
      <c r="D79" s="164" t="s">
        <v>95</v>
      </c>
      <c r="E79" s="165">
        <v>1</v>
      </c>
      <c r="F79" s="166">
        <v>0</v>
      </c>
      <c r="G79" s="167">
        <f>ROUND(E79*F79,2)</f>
        <v>0</v>
      </c>
      <c r="H79" s="149">
        <v>2401.1</v>
      </c>
      <c r="I79" s="149">
        <f>ROUND(E79*H79,2)</f>
        <v>2401.1</v>
      </c>
      <c r="J79" s="149">
        <v>0</v>
      </c>
      <c r="K79" s="149">
        <f>ROUND(E79*J79,2)</f>
        <v>0</v>
      </c>
      <c r="L79" s="149">
        <v>21</v>
      </c>
      <c r="M79" s="149">
        <f>G79*(1+L79/100)</f>
        <v>0</v>
      </c>
      <c r="N79" s="149">
        <v>0</v>
      </c>
      <c r="O79" s="149">
        <f>ROUND(E79*N79,2)</f>
        <v>0</v>
      </c>
      <c r="P79" s="149">
        <v>0</v>
      </c>
      <c r="Q79" s="149">
        <f>ROUND(E79*P79,2)</f>
        <v>0</v>
      </c>
      <c r="R79" s="149"/>
      <c r="S79" s="149" t="s">
        <v>96</v>
      </c>
      <c r="T79" s="149" t="s">
        <v>97</v>
      </c>
      <c r="U79" s="149">
        <v>0</v>
      </c>
      <c r="V79" s="149">
        <f>ROUND(E79*U79,2)</f>
        <v>0</v>
      </c>
      <c r="W79" s="149"/>
      <c r="X79" s="149" t="s">
        <v>98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99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x14ac:dyDescent="0.2">
      <c r="A80" s="151" t="s">
        <v>91</v>
      </c>
      <c r="B80" s="152" t="s">
        <v>61</v>
      </c>
      <c r="C80" s="168" t="s">
        <v>62</v>
      </c>
      <c r="D80" s="153"/>
      <c r="E80" s="154"/>
      <c r="F80" s="155"/>
      <c r="G80" s="156">
        <f>SUMIF(AG81:AG127,"&lt;&gt;NOR",G81:G127)</f>
        <v>0</v>
      </c>
      <c r="H80" s="150"/>
      <c r="I80" s="150">
        <f>SUM(I81:I127)</f>
        <v>1479627.75</v>
      </c>
      <c r="J80" s="150"/>
      <c r="K80" s="150">
        <f>SUM(K81:K127)</f>
        <v>0</v>
      </c>
      <c r="L80" s="150"/>
      <c r="M80" s="150">
        <f>SUM(M81:M127)</f>
        <v>0</v>
      </c>
      <c r="N80" s="150"/>
      <c r="O80" s="150">
        <f>SUM(O81:O127)</f>
        <v>0</v>
      </c>
      <c r="P80" s="150"/>
      <c r="Q80" s="150">
        <f>SUM(Q81:Q127)</f>
        <v>0</v>
      </c>
      <c r="R80" s="150"/>
      <c r="S80" s="150"/>
      <c r="T80" s="150"/>
      <c r="U80" s="150"/>
      <c r="V80" s="150">
        <f>SUM(V81:V127)</f>
        <v>0</v>
      </c>
      <c r="W80" s="150"/>
      <c r="X80" s="150"/>
      <c r="AG80" t="s">
        <v>92</v>
      </c>
    </row>
    <row r="81" spans="1:60" ht="33.75" outlineLevel="1" x14ac:dyDescent="0.2">
      <c r="A81" s="162">
        <v>66</v>
      </c>
      <c r="B81" s="163" t="s">
        <v>218</v>
      </c>
      <c r="C81" s="169" t="s">
        <v>219</v>
      </c>
      <c r="D81" s="164" t="s">
        <v>220</v>
      </c>
      <c r="E81" s="165">
        <v>3.5</v>
      </c>
      <c r="F81" s="166">
        <v>0</v>
      </c>
      <c r="G81" s="167">
        <f t="shared" ref="G81:G127" si="29">ROUND(E81*F81,2)</f>
        <v>0</v>
      </c>
      <c r="H81" s="149">
        <v>1386</v>
      </c>
      <c r="I81" s="149">
        <f t="shared" ref="I81:I127" si="30">ROUND(E81*H81,2)</f>
        <v>4851</v>
      </c>
      <c r="J81" s="149">
        <v>0</v>
      </c>
      <c r="K81" s="149">
        <f t="shared" ref="K81:K127" si="31">ROUND(E81*J81,2)</f>
        <v>0</v>
      </c>
      <c r="L81" s="149">
        <v>21</v>
      </c>
      <c r="M81" s="149">
        <f t="shared" ref="M81:M127" si="32">G81*(1+L81/100)</f>
        <v>0</v>
      </c>
      <c r="N81" s="149">
        <v>0</v>
      </c>
      <c r="O81" s="149">
        <f t="shared" ref="O81:O127" si="33">ROUND(E81*N81,2)</f>
        <v>0</v>
      </c>
      <c r="P81" s="149">
        <v>0</v>
      </c>
      <c r="Q81" s="149">
        <f t="shared" ref="Q81:Q127" si="34">ROUND(E81*P81,2)</f>
        <v>0</v>
      </c>
      <c r="R81" s="149"/>
      <c r="S81" s="149" t="s">
        <v>96</v>
      </c>
      <c r="T81" s="149" t="s">
        <v>97</v>
      </c>
      <c r="U81" s="149">
        <v>0</v>
      </c>
      <c r="V81" s="149">
        <f t="shared" ref="V81:V127" si="35">ROUND(E81*U81,2)</f>
        <v>0</v>
      </c>
      <c r="W81" s="149"/>
      <c r="X81" s="149" t="s">
        <v>106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107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ht="33.75" outlineLevel="1" x14ac:dyDescent="0.2">
      <c r="A82" s="162">
        <v>67</v>
      </c>
      <c r="B82" s="163" t="s">
        <v>221</v>
      </c>
      <c r="C82" s="169" t="s">
        <v>222</v>
      </c>
      <c r="D82" s="164" t="s">
        <v>220</v>
      </c>
      <c r="E82" s="165">
        <v>28.5</v>
      </c>
      <c r="F82" s="166">
        <v>0</v>
      </c>
      <c r="G82" s="167">
        <f t="shared" si="29"/>
        <v>0</v>
      </c>
      <c r="H82" s="149">
        <v>1470</v>
      </c>
      <c r="I82" s="149">
        <f t="shared" si="30"/>
        <v>41895</v>
      </c>
      <c r="J82" s="149">
        <v>0</v>
      </c>
      <c r="K82" s="149">
        <f t="shared" si="31"/>
        <v>0</v>
      </c>
      <c r="L82" s="149">
        <v>21</v>
      </c>
      <c r="M82" s="149">
        <f t="shared" si="32"/>
        <v>0</v>
      </c>
      <c r="N82" s="149">
        <v>0</v>
      </c>
      <c r="O82" s="149">
        <f t="shared" si="33"/>
        <v>0</v>
      </c>
      <c r="P82" s="149">
        <v>0</v>
      </c>
      <c r="Q82" s="149">
        <f t="shared" si="34"/>
        <v>0</v>
      </c>
      <c r="R82" s="149"/>
      <c r="S82" s="149" t="s">
        <v>96</v>
      </c>
      <c r="T82" s="149" t="s">
        <v>97</v>
      </c>
      <c r="U82" s="149">
        <v>0</v>
      </c>
      <c r="V82" s="149">
        <f t="shared" si="35"/>
        <v>0</v>
      </c>
      <c r="W82" s="149"/>
      <c r="X82" s="149" t="s">
        <v>106</v>
      </c>
      <c r="Y82" s="146"/>
      <c r="Z82" s="146"/>
      <c r="AA82" s="146"/>
      <c r="AB82" s="146"/>
      <c r="AC82" s="146"/>
      <c r="AD82" s="146"/>
      <c r="AE82" s="146"/>
      <c r="AF82" s="146"/>
      <c r="AG82" s="146" t="s">
        <v>107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ht="33.75" outlineLevel="1" x14ac:dyDescent="0.2">
      <c r="A83" s="162">
        <v>68</v>
      </c>
      <c r="B83" s="163" t="s">
        <v>221</v>
      </c>
      <c r="C83" s="169" t="s">
        <v>223</v>
      </c>
      <c r="D83" s="164" t="s">
        <v>220</v>
      </c>
      <c r="E83" s="165">
        <v>13</v>
      </c>
      <c r="F83" s="166">
        <v>0</v>
      </c>
      <c r="G83" s="167">
        <f t="shared" si="29"/>
        <v>0</v>
      </c>
      <c r="H83" s="149">
        <v>1134</v>
      </c>
      <c r="I83" s="149">
        <f t="shared" si="30"/>
        <v>14742</v>
      </c>
      <c r="J83" s="149">
        <v>0</v>
      </c>
      <c r="K83" s="149">
        <f t="shared" si="31"/>
        <v>0</v>
      </c>
      <c r="L83" s="149">
        <v>21</v>
      </c>
      <c r="M83" s="149">
        <f t="shared" si="32"/>
        <v>0</v>
      </c>
      <c r="N83" s="149">
        <v>0</v>
      </c>
      <c r="O83" s="149">
        <f t="shared" si="33"/>
        <v>0</v>
      </c>
      <c r="P83" s="149">
        <v>0</v>
      </c>
      <c r="Q83" s="149">
        <f t="shared" si="34"/>
        <v>0</v>
      </c>
      <c r="R83" s="149"/>
      <c r="S83" s="149" t="s">
        <v>96</v>
      </c>
      <c r="T83" s="149" t="s">
        <v>97</v>
      </c>
      <c r="U83" s="149">
        <v>0</v>
      </c>
      <c r="V83" s="149">
        <f t="shared" si="35"/>
        <v>0</v>
      </c>
      <c r="W83" s="149"/>
      <c r="X83" s="149" t="s">
        <v>106</v>
      </c>
      <c r="Y83" s="146"/>
      <c r="Z83" s="146"/>
      <c r="AA83" s="146"/>
      <c r="AB83" s="146"/>
      <c r="AC83" s="146"/>
      <c r="AD83" s="146"/>
      <c r="AE83" s="146"/>
      <c r="AF83" s="146"/>
      <c r="AG83" s="146" t="s">
        <v>107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33.75" outlineLevel="1" x14ac:dyDescent="0.2">
      <c r="A84" s="162">
        <v>69</v>
      </c>
      <c r="B84" s="163" t="s">
        <v>224</v>
      </c>
      <c r="C84" s="169" t="s">
        <v>225</v>
      </c>
      <c r="D84" s="164" t="s">
        <v>220</v>
      </c>
      <c r="E84" s="165">
        <v>19</v>
      </c>
      <c r="F84" s="166">
        <v>0</v>
      </c>
      <c r="G84" s="167">
        <f t="shared" si="29"/>
        <v>0</v>
      </c>
      <c r="H84" s="149">
        <v>1344</v>
      </c>
      <c r="I84" s="149">
        <f t="shared" si="30"/>
        <v>25536</v>
      </c>
      <c r="J84" s="149">
        <v>0</v>
      </c>
      <c r="K84" s="149">
        <f t="shared" si="31"/>
        <v>0</v>
      </c>
      <c r="L84" s="149">
        <v>21</v>
      </c>
      <c r="M84" s="149">
        <f t="shared" si="32"/>
        <v>0</v>
      </c>
      <c r="N84" s="149">
        <v>0</v>
      </c>
      <c r="O84" s="149">
        <f t="shared" si="33"/>
        <v>0</v>
      </c>
      <c r="P84" s="149">
        <v>0</v>
      </c>
      <c r="Q84" s="149">
        <f t="shared" si="34"/>
        <v>0</v>
      </c>
      <c r="R84" s="149"/>
      <c r="S84" s="149" t="s">
        <v>96</v>
      </c>
      <c r="T84" s="149" t="s">
        <v>97</v>
      </c>
      <c r="U84" s="149">
        <v>0</v>
      </c>
      <c r="V84" s="149">
        <f t="shared" si="35"/>
        <v>0</v>
      </c>
      <c r="W84" s="149"/>
      <c r="X84" s="149" t="s">
        <v>106</v>
      </c>
      <c r="Y84" s="146"/>
      <c r="Z84" s="146"/>
      <c r="AA84" s="146"/>
      <c r="AB84" s="146"/>
      <c r="AC84" s="146"/>
      <c r="AD84" s="146"/>
      <c r="AE84" s="146"/>
      <c r="AF84" s="146"/>
      <c r="AG84" s="146" t="s">
        <v>107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ht="33.75" outlineLevel="1" x14ac:dyDescent="0.2">
      <c r="A85" s="162">
        <v>70</v>
      </c>
      <c r="B85" s="163" t="s">
        <v>224</v>
      </c>
      <c r="C85" s="169" t="s">
        <v>226</v>
      </c>
      <c r="D85" s="164" t="s">
        <v>220</v>
      </c>
      <c r="E85" s="165">
        <v>3</v>
      </c>
      <c r="F85" s="166">
        <v>0</v>
      </c>
      <c r="G85" s="167">
        <f t="shared" si="29"/>
        <v>0</v>
      </c>
      <c r="H85" s="149">
        <v>1270.5</v>
      </c>
      <c r="I85" s="149">
        <f t="shared" si="30"/>
        <v>3811.5</v>
      </c>
      <c r="J85" s="149">
        <v>0</v>
      </c>
      <c r="K85" s="149">
        <f t="shared" si="31"/>
        <v>0</v>
      </c>
      <c r="L85" s="149">
        <v>21</v>
      </c>
      <c r="M85" s="149">
        <f t="shared" si="32"/>
        <v>0</v>
      </c>
      <c r="N85" s="149">
        <v>0</v>
      </c>
      <c r="O85" s="149">
        <f t="shared" si="33"/>
        <v>0</v>
      </c>
      <c r="P85" s="149">
        <v>0</v>
      </c>
      <c r="Q85" s="149">
        <f t="shared" si="34"/>
        <v>0</v>
      </c>
      <c r="R85" s="149"/>
      <c r="S85" s="149" t="s">
        <v>96</v>
      </c>
      <c r="T85" s="149" t="s">
        <v>97</v>
      </c>
      <c r="U85" s="149">
        <v>0</v>
      </c>
      <c r="V85" s="149">
        <f t="shared" si="35"/>
        <v>0</v>
      </c>
      <c r="W85" s="149"/>
      <c r="X85" s="149" t="s">
        <v>106</v>
      </c>
      <c r="Y85" s="146"/>
      <c r="Z85" s="146"/>
      <c r="AA85" s="146"/>
      <c r="AB85" s="146"/>
      <c r="AC85" s="146"/>
      <c r="AD85" s="146"/>
      <c r="AE85" s="146"/>
      <c r="AF85" s="146"/>
      <c r="AG85" s="146" t="s">
        <v>107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ht="33.75" outlineLevel="1" x14ac:dyDescent="0.2">
      <c r="A86" s="162">
        <v>71</v>
      </c>
      <c r="B86" s="163" t="s">
        <v>227</v>
      </c>
      <c r="C86" s="169" t="s">
        <v>228</v>
      </c>
      <c r="D86" s="164" t="s">
        <v>220</v>
      </c>
      <c r="E86" s="165">
        <v>1.5</v>
      </c>
      <c r="F86" s="166">
        <v>0</v>
      </c>
      <c r="G86" s="167">
        <f t="shared" si="29"/>
        <v>0</v>
      </c>
      <c r="H86" s="149">
        <v>1837.5</v>
      </c>
      <c r="I86" s="149">
        <f t="shared" si="30"/>
        <v>2756.25</v>
      </c>
      <c r="J86" s="149">
        <v>0</v>
      </c>
      <c r="K86" s="149">
        <f t="shared" si="31"/>
        <v>0</v>
      </c>
      <c r="L86" s="149">
        <v>21</v>
      </c>
      <c r="M86" s="149">
        <f t="shared" si="32"/>
        <v>0</v>
      </c>
      <c r="N86" s="149">
        <v>0</v>
      </c>
      <c r="O86" s="149">
        <f t="shared" si="33"/>
        <v>0</v>
      </c>
      <c r="P86" s="149">
        <v>0</v>
      </c>
      <c r="Q86" s="149">
        <f t="shared" si="34"/>
        <v>0</v>
      </c>
      <c r="R86" s="149"/>
      <c r="S86" s="149" t="s">
        <v>96</v>
      </c>
      <c r="T86" s="149" t="s">
        <v>97</v>
      </c>
      <c r="U86" s="149">
        <v>0</v>
      </c>
      <c r="V86" s="149">
        <f t="shared" si="35"/>
        <v>0</v>
      </c>
      <c r="W86" s="149"/>
      <c r="X86" s="149" t="s">
        <v>106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107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ht="33.75" outlineLevel="1" x14ac:dyDescent="0.2">
      <c r="A87" s="162">
        <v>72</v>
      </c>
      <c r="B87" s="163" t="s">
        <v>229</v>
      </c>
      <c r="C87" s="169" t="s">
        <v>230</v>
      </c>
      <c r="D87" s="164" t="s">
        <v>220</v>
      </c>
      <c r="E87" s="165">
        <v>10.5</v>
      </c>
      <c r="F87" s="166">
        <v>0</v>
      </c>
      <c r="G87" s="167">
        <f t="shared" si="29"/>
        <v>0</v>
      </c>
      <c r="H87" s="149">
        <v>1617</v>
      </c>
      <c r="I87" s="149">
        <f t="shared" si="30"/>
        <v>16978.5</v>
      </c>
      <c r="J87" s="149">
        <v>0</v>
      </c>
      <c r="K87" s="149">
        <f t="shared" si="31"/>
        <v>0</v>
      </c>
      <c r="L87" s="149">
        <v>21</v>
      </c>
      <c r="M87" s="149">
        <f t="shared" si="32"/>
        <v>0</v>
      </c>
      <c r="N87" s="149">
        <v>0</v>
      </c>
      <c r="O87" s="149">
        <f t="shared" si="33"/>
        <v>0</v>
      </c>
      <c r="P87" s="149">
        <v>0</v>
      </c>
      <c r="Q87" s="149">
        <f t="shared" si="34"/>
        <v>0</v>
      </c>
      <c r="R87" s="149"/>
      <c r="S87" s="149" t="s">
        <v>96</v>
      </c>
      <c r="T87" s="149" t="s">
        <v>97</v>
      </c>
      <c r="U87" s="149">
        <v>0</v>
      </c>
      <c r="V87" s="149">
        <f t="shared" si="35"/>
        <v>0</v>
      </c>
      <c r="W87" s="149"/>
      <c r="X87" s="149" t="s">
        <v>106</v>
      </c>
      <c r="Y87" s="146"/>
      <c r="Z87" s="146"/>
      <c r="AA87" s="146"/>
      <c r="AB87" s="146"/>
      <c r="AC87" s="146"/>
      <c r="AD87" s="146"/>
      <c r="AE87" s="146"/>
      <c r="AF87" s="146"/>
      <c r="AG87" s="146" t="s">
        <v>107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33.75" outlineLevel="1" x14ac:dyDescent="0.2">
      <c r="A88" s="162">
        <v>73</v>
      </c>
      <c r="B88" s="163" t="s">
        <v>229</v>
      </c>
      <c r="C88" s="169" t="s">
        <v>231</v>
      </c>
      <c r="D88" s="164" t="s">
        <v>220</v>
      </c>
      <c r="E88" s="165">
        <v>1.5</v>
      </c>
      <c r="F88" s="166">
        <v>0</v>
      </c>
      <c r="G88" s="167">
        <f t="shared" si="29"/>
        <v>0</v>
      </c>
      <c r="H88" s="149">
        <v>2100</v>
      </c>
      <c r="I88" s="149">
        <f t="shared" si="30"/>
        <v>3150</v>
      </c>
      <c r="J88" s="149">
        <v>0</v>
      </c>
      <c r="K88" s="149">
        <f t="shared" si="31"/>
        <v>0</v>
      </c>
      <c r="L88" s="149">
        <v>21</v>
      </c>
      <c r="M88" s="149">
        <f t="shared" si="32"/>
        <v>0</v>
      </c>
      <c r="N88" s="149">
        <v>0</v>
      </c>
      <c r="O88" s="149">
        <f t="shared" si="33"/>
        <v>0</v>
      </c>
      <c r="P88" s="149">
        <v>0</v>
      </c>
      <c r="Q88" s="149">
        <f t="shared" si="34"/>
        <v>0</v>
      </c>
      <c r="R88" s="149"/>
      <c r="S88" s="149" t="s">
        <v>96</v>
      </c>
      <c r="T88" s="149" t="s">
        <v>97</v>
      </c>
      <c r="U88" s="149">
        <v>0</v>
      </c>
      <c r="V88" s="149">
        <f t="shared" si="35"/>
        <v>0</v>
      </c>
      <c r="W88" s="149"/>
      <c r="X88" s="149" t="s">
        <v>106</v>
      </c>
      <c r="Y88" s="146"/>
      <c r="Z88" s="146"/>
      <c r="AA88" s="146"/>
      <c r="AB88" s="146"/>
      <c r="AC88" s="146"/>
      <c r="AD88" s="146"/>
      <c r="AE88" s="146"/>
      <c r="AF88" s="146"/>
      <c r="AG88" s="146" t="s">
        <v>107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ht="33.75" outlineLevel="1" x14ac:dyDescent="0.2">
      <c r="A89" s="162">
        <v>74</v>
      </c>
      <c r="B89" s="163" t="s">
        <v>232</v>
      </c>
      <c r="C89" s="169" t="s">
        <v>233</v>
      </c>
      <c r="D89" s="164" t="s">
        <v>220</v>
      </c>
      <c r="E89" s="165">
        <v>2</v>
      </c>
      <c r="F89" s="166">
        <v>0</v>
      </c>
      <c r="G89" s="167">
        <f t="shared" si="29"/>
        <v>0</v>
      </c>
      <c r="H89" s="149">
        <v>2341.5</v>
      </c>
      <c r="I89" s="149">
        <f t="shared" si="30"/>
        <v>4683</v>
      </c>
      <c r="J89" s="149">
        <v>0</v>
      </c>
      <c r="K89" s="149">
        <f t="shared" si="31"/>
        <v>0</v>
      </c>
      <c r="L89" s="149">
        <v>21</v>
      </c>
      <c r="M89" s="149">
        <f t="shared" si="32"/>
        <v>0</v>
      </c>
      <c r="N89" s="149">
        <v>0</v>
      </c>
      <c r="O89" s="149">
        <f t="shared" si="33"/>
        <v>0</v>
      </c>
      <c r="P89" s="149">
        <v>0</v>
      </c>
      <c r="Q89" s="149">
        <f t="shared" si="34"/>
        <v>0</v>
      </c>
      <c r="R89" s="149"/>
      <c r="S89" s="149" t="s">
        <v>96</v>
      </c>
      <c r="T89" s="149" t="s">
        <v>97</v>
      </c>
      <c r="U89" s="149">
        <v>0</v>
      </c>
      <c r="V89" s="149">
        <f t="shared" si="35"/>
        <v>0</v>
      </c>
      <c r="W89" s="149"/>
      <c r="X89" s="149" t="s">
        <v>106</v>
      </c>
      <c r="Y89" s="146"/>
      <c r="Z89" s="146"/>
      <c r="AA89" s="146"/>
      <c r="AB89" s="146"/>
      <c r="AC89" s="146"/>
      <c r="AD89" s="146"/>
      <c r="AE89" s="146"/>
      <c r="AF89" s="146"/>
      <c r="AG89" s="146" t="s">
        <v>107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33.75" outlineLevel="1" x14ac:dyDescent="0.2">
      <c r="A90" s="162">
        <v>75</v>
      </c>
      <c r="B90" s="163" t="s">
        <v>234</v>
      </c>
      <c r="C90" s="169" t="s">
        <v>235</v>
      </c>
      <c r="D90" s="164" t="s">
        <v>220</v>
      </c>
      <c r="E90" s="165">
        <v>0.5</v>
      </c>
      <c r="F90" s="166">
        <v>0</v>
      </c>
      <c r="G90" s="167">
        <f t="shared" si="29"/>
        <v>0</v>
      </c>
      <c r="H90" s="149">
        <v>5250</v>
      </c>
      <c r="I90" s="149">
        <f t="shared" si="30"/>
        <v>2625</v>
      </c>
      <c r="J90" s="149">
        <v>0</v>
      </c>
      <c r="K90" s="149">
        <f t="shared" si="31"/>
        <v>0</v>
      </c>
      <c r="L90" s="149">
        <v>21</v>
      </c>
      <c r="M90" s="149">
        <f t="shared" si="32"/>
        <v>0</v>
      </c>
      <c r="N90" s="149">
        <v>0</v>
      </c>
      <c r="O90" s="149">
        <f t="shared" si="33"/>
        <v>0</v>
      </c>
      <c r="P90" s="149">
        <v>0</v>
      </c>
      <c r="Q90" s="149">
        <f t="shared" si="34"/>
        <v>0</v>
      </c>
      <c r="R90" s="149"/>
      <c r="S90" s="149" t="s">
        <v>96</v>
      </c>
      <c r="T90" s="149" t="s">
        <v>97</v>
      </c>
      <c r="U90" s="149">
        <v>0</v>
      </c>
      <c r="V90" s="149">
        <f t="shared" si="35"/>
        <v>0</v>
      </c>
      <c r="W90" s="149"/>
      <c r="X90" s="149" t="s">
        <v>106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107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ht="33.75" outlineLevel="1" x14ac:dyDescent="0.2">
      <c r="A91" s="162">
        <v>76</v>
      </c>
      <c r="B91" s="163" t="s">
        <v>236</v>
      </c>
      <c r="C91" s="169" t="s">
        <v>237</v>
      </c>
      <c r="D91" s="164" t="s">
        <v>220</v>
      </c>
      <c r="E91" s="165">
        <v>5</v>
      </c>
      <c r="F91" s="166">
        <v>0</v>
      </c>
      <c r="G91" s="167">
        <f t="shared" si="29"/>
        <v>0</v>
      </c>
      <c r="H91" s="149">
        <v>1974</v>
      </c>
      <c r="I91" s="149">
        <f t="shared" si="30"/>
        <v>9870</v>
      </c>
      <c r="J91" s="149">
        <v>0</v>
      </c>
      <c r="K91" s="149">
        <f t="shared" si="31"/>
        <v>0</v>
      </c>
      <c r="L91" s="149">
        <v>21</v>
      </c>
      <c r="M91" s="149">
        <f t="shared" si="32"/>
        <v>0</v>
      </c>
      <c r="N91" s="149">
        <v>0</v>
      </c>
      <c r="O91" s="149">
        <f t="shared" si="33"/>
        <v>0</v>
      </c>
      <c r="P91" s="149">
        <v>0</v>
      </c>
      <c r="Q91" s="149">
        <f t="shared" si="34"/>
        <v>0</v>
      </c>
      <c r="R91" s="149"/>
      <c r="S91" s="149" t="s">
        <v>96</v>
      </c>
      <c r="T91" s="149" t="s">
        <v>97</v>
      </c>
      <c r="U91" s="149">
        <v>0</v>
      </c>
      <c r="V91" s="149">
        <f t="shared" si="35"/>
        <v>0</v>
      </c>
      <c r="W91" s="149"/>
      <c r="X91" s="149" t="s">
        <v>106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107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ht="33.75" outlineLevel="1" x14ac:dyDescent="0.2">
      <c r="A92" s="162">
        <v>77</v>
      </c>
      <c r="B92" s="163" t="s">
        <v>238</v>
      </c>
      <c r="C92" s="169" t="s">
        <v>239</v>
      </c>
      <c r="D92" s="164" t="s">
        <v>220</v>
      </c>
      <c r="E92" s="165">
        <v>35.5</v>
      </c>
      <c r="F92" s="166">
        <v>0</v>
      </c>
      <c r="G92" s="167">
        <f t="shared" si="29"/>
        <v>0</v>
      </c>
      <c r="H92" s="149">
        <v>194</v>
      </c>
      <c r="I92" s="149">
        <f t="shared" si="30"/>
        <v>6887</v>
      </c>
      <c r="J92" s="149">
        <v>0</v>
      </c>
      <c r="K92" s="149">
        <f t="shared" si="31"/>
        <v>0</v>
      </c>
      <c r="L92" s="149">
        <v>21</v>
      </c>
      <c r="M92" s="149">
        <f t="shared" si="32"/>
        <v>0</v>
      </c>
      <c r="N92" s="149">
        <v>0</v>
      </c>
      <c r="O92" s="149">
        <f t="shared" si="33"/>
        <v>0</v>
      </c>
      <c r="P92" s="149">
        <v>0</v>
      </c>
      <c r="Q92" s="149">
        <f t="shared" si="34"/>
        <v>0</v>
      </c>
      <c r="R92" s="149"/>
      <c r="S92" s="149" t="s">
        <v>96</v>
      </c>
      <c r="T92" s="149" t="s">
        <v>97</v>
      </c>
      <c r="U92" s="149">
        <v>0</v>
      </c>
      <c r="V92" s="149">
        <f t="shared" si="35"/>
        <v>0</v>
      </c>
      <c r="W92" s="149"/>
      <c r="X92" s="149" t="s">
        <v>98</v>
      </c>
      <c r="Y92" s="146"/>
      <c r="Z92" s="146"/>
      <c r="AA92" s="146"/>
      <c r="AB92" s="146"/>
      <c r="AC92" s="146"/>
      <c r="AD92" s="146"/>
      <c r="AE92" s="146"/>
      <c r="AF92" s="146"/>
      <c r="AG92" s="146" t="s">
        <v>99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ht="33.75" outlineLevel="1" x14ac:dyDescent="0.2">
      <c r="A93" s="162">
        <v>78</v>
      </c>
      <c r="B93" s="163" t="s">
        <v>240</v>
      </c>
      <c r="C93" s="169" t="s">
        <v>241</v>
      </c>
      <c r="D93" s="164" t="s">
        <v>220</v>
      </c>
      <c r="E93" s="165">
        <v>126</v>
      </c>
      <c r="F93" s="166">
        <v>0</v>
      </c>
      <c r="G93" s="167">
        <f t="shared" si="29"/>
        <v>0</v>
      </c>
      <c r="H93" s="149">
        <v>214</v>
      </c>
      <c r="I93" s="149">
        <f t="shared" si="30"/>
        <v>26964</v>
      </c>
      <c r="J93" s="149">
        <v>0</v>
      </c>
      <c r="K93" s="149">
        <f t="shared" si="31"/>
        <v>0</v>
      </c>
      <c r="L93" s="149">
        <v>21</v>
      </c>
      <c r="M93" s="149">
        <f t="shared" si="32"/>
        <v>0</v>
      </c>
      <c r="N93" s="149">
        <v>0</v>
      </c>
      <c r="O93" s="149">
        <f t="shared" si="33"/>
        <v>0</v>
      </c>
      <c r="P93" s="149">
        <v>0</v>
      </c>
      <c r="Q93" s="149">
        <f t="shared" si="34"/>
        <v>0</v>
      </c>
      <c r="R93" s="149"/>
      <c r="S93" s="149" t="s">
        <v>96</v>
      </c>
      <c r="T93" s="149" t="s">
        <v>97</v>
      </c>
      <c r="U93" s="149">
        <v>0</v>
      </c>
      <c r="V93" s="149">
        <f t="shared" si="35"/>
        <v>0</v>
      </c>
      <c r="W93" s="149"/>
      <c r="X93" s="149" t="s">
        <v>98</v>
      </c>
      <c r="Y93" s="146"/>
      <c r="Z93" s="146"/>
      <c r="AA93" s="146"/>
      <c r="AB93" s="146"/>
      <c r="AC93" s="146"/>
      <c r="AD93" s="146"/>
      <c r="AE93" s="146"/>
      <c r="AF93" s="146"/>
      <c r="AG93" s="146" t="s">
        <v>99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ht="22.5" outlineLevel="1" x14ac:dyDescent="0.2">
      <c r="A94" s="162">
        <v>79</v>
      </c>
      <c r="B94" s="163" t="s">
        <v>242</v>
      </c>
      <c r="C94" s="169" t="s">
        <v>243</v>
      </c>
      <c r="D94" s="164" t="s">
        <v>95</v>
      </c>
      <c r="E94" s="165">
        <v>7</v>
      </c>
      <c r="F94" s="166">
        <v>0</v>
      </c>
      <c r="G94" s="167">
        <f t="shared" si="29"/>
        <v>0</v>
      </c>
      <c r="H94" s="149">
        <v>2070</v>
      </c>
      <c r="I94" s="149">
        <f t="shared" si="30"/>
        <v>14490</v>
      </c>
      <c r="J94" s="149">
        <v>0</v>
      </c>
      <c r="K94" s="149">
        <f t="shared" si="31"/>
        <v>0</v>
      </c>
      <c r="L94" s="149">
        <v>21</v>
      </c>
      <c r="M94" s="149">
        <f t="shared" si="32"/>
        <v>0</v>
      </c>
      <c r="N94" s="149">
        <v>0</v>
      </c>
      <c r="O94" s="149">
        <f t="shared" si="33"/>
        <v>0</v>
      </c>
      <c r="P94" s="149">
        <v>0</v>
      </c>
      <c r="Q94" s="149">
        <f t="shared" si="34"/>
        <v>0</v>
      </c>
      <c r="R94" s="149"/>
      <c r="S94" s="149" t="s">
        <v>96</v>
      </c>
      <c r="T94" s="149" t="s">
        <v>97</v>
      </c>
      <c r="U94" s="149">
        <v>0</v>
      </c>
      <c r="V94" s="149">
        <f t="shared" si="35"/>
        <v>0</v>
      </c>
      <c r="W94" s="149"/>
      <c r="X94" s="149" t="s">
        <v>98</v>
      </c>
      <c r="Y94" s="146"/>
      <c r="Z94" s="146"/>
      <c r="AA94" s="146"/>
      <c r="AB94" s="146"/>
      <c r="AC94" s="146"/>
      <c r="AD94" s="146"/>
      <c r="AE94" s="146"/>
      <c r="AF94" s="146"/>
      <c r="AG94" s="146" t="s">
        <v>99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ht="33.75" outlineLevel="1" x14ac:dyDescent="0.2">
      <c r="A95" s="162">
        <v>80</v>
      </c>
      <c r="B95" s="163" t="s">
        <v>244</v>
      </c>
      <c r="C95" s="169" t="s">
        <v>245</v>
      </c>
      <c r="D95" s="164" t="s">
        <v>220</v>
      </c>
      <c r="E95" s="165">
        <v>173</v>
      </c>
      <c r="F95" s="166">
        <v>0</v>
      </c>
      <c r="G95" s="167">
        <f t="shared" si="29"/>
        <v>0</v>
      </c>
      <c r="H95" s="149">
        <v>714</v>
      </c>
      <c r="I95" s="149">
        <f t="shared" si="30"/>
        <v>123522</v>
      </c>
      <c r="J95" s="149">
        <v>0</v>
      </c>
      <c r="K95" s="149">
        <f t="shared" si="31"/>
        <v>0</v>
      </c>
      <c r="L95" s="149">
        <v>21</v>
      </c>
      <c r="M95" s="149">
        <f t="shared" si="32"/>
        <v>0</v>
      </c>
      <c r="N95" s="149">
        <v>0</v>
      </c>
      <c r="O95" s="149">
        <f t="shared" si="33"/>
        <v>0</v>
      </c>
      <c r="P95" s="149">
        <v>0</v>
      </c>
      <c r="Q95" s="149">
        <f t="shared" si="34"/>
        <v>0</v>
      </c>
      <c r="R95" s="149"/>
      <c r="S95" s="149" t="s">
        <v>96</v>
      </c>
      <c r="T95" s="149" t="s">
        <v>97</v>
      </c>
      <c r="U95" s="149">
        <v>0</v>
      </c>
      <c r="V95" s="149">
        <f t="shared" si="35"/>
        <v>0</v>
      </c>
      <c r="W95" s="149"/>
      <c r="X95" s="149" t="s">
        <v>98</v>
      </c>
      <c r="Y95" s="146"/>
      <c r="Z95" s="146"/>
      <c r="AA95" s="146"/>
      <c r="AB95" s="146"/>
      <c r="AC95" s="146"/>
      <c r="AD95" s="146"/>
      <c r="AE95" s="146"/>
      <c r="AF95" s="146"/>
      <c r="AG95" s="146" t="s">
        <v>99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33.75" outlineLevel="1" x14ac:dyDescent="0.2">
      <c r="A96" s="162">
        <v>81</v>
      </c>
      <c r="B96" s="163" t="s">
        <v>218</v>
      </c>
      <c r="C96" s="169" t="s">
        <v>246</v>
      </c>
      <c r="D96" s="164" t="s">
        <v>220</v>
      </c>
      <c r="E96" s="165">
        <v>22</v>
      </c>
      <c r="F96" s="166">
        <v>0</v>
      </c>
      <c r="G96" s="167">
        <f t="shared" si="29"/>
        <v>0</v>
      </c>
      <c r="H96" s="149">
        <v>871.5</v>
      </c>
      <c r="I96" s="149">
        <f t="shared" si="30"/>
        <v>19173</v>
      </c>
      <c r="J96" s="149">
        <v>0</v>
      </c>
      <c r="K96" s="149">
        <f t="shared" si="31"/>
        <v>0</v>
      </c>
      <c r="L96" s="149">
        <v>21</v>
      </c>
      <c r="M96" s="149">
        <f t="shared" si="32"/>
        <v>0</v>
      </c>
      <c r="N96" s="149">
        <v>0</v>
      </c>
      <c r="O96" s="149">
        <f t="shared" si="33"/>
        <v>0</v>
      </c>
      <c r="P96" s="149">
        <v>0</v>
      </c>
      <c r="Q96" s="149">
        <f t="shared" si="34"/>
        <v>0</v>
      </c>
      <c r="R96" s="149"/>
      <c r="S96" s="149" t="s">
        <v>96</v>
      </c>
      <c r="T96" s="149" t="s">
        <v>97</v>
      </c>
      <c r="U96" s="149">
        <v>0</v>
      </c>
      <c r="V96" s="149">
        <f t="shared" si="35"/>
        <v>0</v>
      </c>
      <c r="W96" s="149"/>
      <c r="X96" s="149" t="s">
        <v>98</v>
      </c>
      <c r="Y96" s="146"/>
      <c r="Z96" s="146"/>
      <c r="AA96" s="146"/>
      <c r="AB96" s="146"/>
      <c r="AC96" s="146"/>
      <c r="AD96" s="146"/>
      <c r="AE96" s="146"/>
      <c r="AF96" s="146"/>
      <c r="AG96" s="146" t="s">
        <v>99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33.75" outlineLevel="1" x14ac:dyDescent="0.2">
      <c r="A97" s="162">
        <v>82</v>
      </c>
      <c r="B97" s="163" t="s">
        <v>221</v>
      </c>
      <c r="C97" s="169" t="s">
        <v>247</v>
      </c>
      <c r="D97" s="164" t="s">
        <v>220</v>
      </c>
      <c r="E97" s="165">
        <v>0.5</v>
      </c>
      <c r="F97" s="166">
        <v>0</v>
      </c>
      <c r="G97" s="167">
        <f t="shared" si="29"/>
        <v>0</v>
      </c>
      <c r="H97" s="149">
        <v>2310</v>
      </c>
      <c r="I97" s="149">
        <f t="shared" si="30"/>
        <v>1155</v>
      </c>
      <c r="J97" s="149">
        <v>0</v>
      </c>
      <c r="K97" s="149">
        <f t="shared" si="31"/>
        <v>0</v>
      </c>
      <c r="L97" s="149">
        <v>21</v>
      </c>
      <c r="M97" s="149">
        <f t="shared" si="32"/>
        <v>0</v>
      </c>
      <c r="N97" s="149">
        <v>0</v>
      </c>
      <c r="O97" s="149">
        <f t="shared" si="33"/>
        <v>0</v>
      </c>
      <c r="P97" s="149">
        <v>0</v>
      </c>
      <c r="Q97" s="149">
        <f t="shared" si="34"/>
        <v>0</v>
      </c>
      <c r="R97" s="149"/>
      <c r="S97" s="149" t="s">
        <v>96</v>
      </c>
      <c r="T97" s="149" t="s">
        <v>97</v>
      </c>
      <c r="U97" s="149">
        <v>0</v>
      </c>
      <c r="V97" s="149">
        <f t="shared" si="35"/>
        <v>0</v>
      </c>
      <c r="W97" s="149"/>
      <c r="X97" s="149" t="s">
        <v>98</v>
      </c>
      <c r="Y97" s="146"/>
      <c r="Z97" s="146"/>
      <c r="AA97" s="146"/>
      <c r="AB97" s="146"/>
      <c r="AC97" s="146"/>
      <c r="AD97" s="146"/>
      <c r="AE97" s="146"/>
      <c r="AF97" s="146"/>
      <c r="AG97" s="146" t="s">
        <v>99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33.75" outlineLevel="1" x14ac:dyDescent="0.2">
      <c r="A98" s="162">
        <v>83</v>
      </c>
      <c r="B98" s="163" t="s">
        <v>227</v>
      </c>
      <c r="C98" s="169" t="s">
        <v>248</v>
      </c>
      <c r="D98" s="164" t="s">
        <v>220</v>
      </c>
      <c r="E98" s="165">
        <v>6</v>
      </c>
      <c r="F98" s="166">
        <v>0</v>
      </c>
      <c r="G98" s="167">
        <f t="shared" si="29"/>
        <v>0</v>
      </c>
      <c r="H98" s="149">
        <v>1890</v>
      </c>
      <c r="I98" s="149">
        <f t="shared" si="30"/>
        <v>11340</v>
      </c>
      <c r="J98" s="149">
        <v>0</v>
      </c>
      <c r="K98" s="149">
        <f t="shared" si="31"/>
        <v>0</v>
      </c>
      <c r="L98" s="149">
        <v>21</v>
      </c>
      <c r="M98" s="149">
        <f t="shared" si="32"/>
        <v>0</v>
      </c>
      <c r="N98" s="149">
        <v>0</v>
      </c>
      <c r="O98" s="149">
        <f t="shared" si="33"/>
        <v>0</v>
      </c>
      <c r="P98" s="149">
        <v>0</v>
      </c>
      <c r="Q98" s="149">
        <f t="shared" si="34"/>
        <v>0</v>
      </c>
      <c r="R98" s="149"/>
      <c r="S98" s="149" t="s">
        <v>96</v>
      </c>
      <c r="T98" s="149" t="s">
        <v>97</v>
      </c>
      <c r="U98" s="149">
        <v>0</v>
      </c>
      <c r="V98" s="149">
        <f t="shared" si="35"/>
        <v>0</v>
      </c>
      <c r="W98" s="149"/>
      <c r="X98" s="149" t="s">
        <v>98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99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33.75" outlineLevel="1" x14ac:dyDescent="0.2">
      <c r="A99" s="162">
        <v>84</v>
      </c>
      <c r="B99" s="163" t="s">
        <v>229</v>
      </c>
      <c r="C99" s="169" t="s">
        <v>249</v>
      </c>
      <c r="D99" s="164" t="s">
        <v>220</v>
      </c>
      <c r="E99" s="165">
        <v>35</v>
      </c>
      <c r="F99" s="166">
        <v>0</v>
      </c>
      <c r="G99" s="167">
        <f t="shared" si="29"/>
        <v>0</v>
      </c>
      <c r="H99" s="149">
        <v>1575</v>
      </c>
      <c r="I99" s="149">
        <f t="shared" si="30"/>
        <v>55125</v>
      </c>
      <c r="J99" s="149">
        <v>0</v>
      </c>
      <c r="K99" s="149">
        <f t="shared" si="31"/>
        <v>0</v>
      </c>
      <c r="L99" s="149">
        <v>21</v>
      </c>
      <c r="M99" s="149">
        <f t="shared" si="32"/>
        <v>0</v>
      </c>
      <c r="N99" s="149">
        <v>0</v>
      </c>
      <c r="O99" s="149">
        <f t="shared" si="33"/>
        <v>0</v>
      </c>
      <c r="P99" s="149">
        <v>0</v>
      </c>
      <c r="Q99" s="149">
        <f t="shared" si="34"/>
        <v>0</v>
      </c>
      <c r="R99" s="149"/>
      <c r="S99" s="149" t="s">
        <v>96</v>
      </c>
      <c r="T99" s="149" t="s">
        <v>97</v>
      </c>
      <c r="U99" s="149">
        <v>0</v>
      </c>
      <c r="V99" s="149">
        <f t="shared" si="35"/>
        <v>0</v>
      </c>
      <c r="W99" s="149"/>
      <c r="X99" s="149" t="s">
        <v>98</v>
      </c>
      <c r="Y99" s="146"/>
      <c r="Z99" s="146"/>
      <c r="AA99" s="146"/>
      <c r="AB99" s="146"/>
      <c r="AC99" s="146"/>
      <c r="AD99" s="146"/>
      <c r="AE99" s="146"/>
      <c r="AF99" s="146"/>
      <c r="AG99" s="146" t="s">
        <v>99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33.75" outlineLevel="1" x14ac:dyDescent="0.2">
      <c r="A100" s="162">
        <v>85</v>
      </c>
      <c r="B100" s="163" t="s">
        <v>232</v>
      </c>
      <c r="C100" s="169" t="s">
        <v>250</v>
      </c>
      <c r="D100" s="164" t="s">
        <v>220</v>
      </c>
      <c r="E100" s="165">
        <v>290</v>
      </c>
      <c r="F100" s="166">
        <v>0</v>
      </c>
      <c r="G100" s="167">
        <f t="shared" si="29"/>
        <v>0</v>
      </c>
      <c r="H100" s="149">
        <v>756</v>
      </c>
      <c r="I100" s="149">
        <f t="shared" si="30"/>
        <v>219240</v>
      </c>
      <c r="J100" s="149">
        <v>0</v>
      </c>
      <c r="K100" s="149">
        <f t="shared" si="31"/>
        <v>0</v>
      </c>
      <c r="L100" s="149">
        <v>21</v>
      </c>
      <c r="M100" s="149">
        <f t="shared" si="32"/>
        <v>0</v>
      </c>
      <c r="N100" s="149">
        <v>0</v>
      </c>
      <c r="O100" s="149">
        <f t="shared" si="33"/>
        <v>0</v>
      </c>
      <c r="P100" s="149">
        <v>0</v>
      </c>
      <c r="Q100" s="149">
        <f t="shared" si="34"/>
        <v>0</v>
      </c>
      <c r="R100" s="149"/>
      <c r="S100" s="149" t="s">
        <v>96</v>
      </c>
      <c r="T100" s="149" t="s">
        <v>97</v>
      </c>
      <c r="U100" s="149">
        <v>0</v>
      </c>
      <c r="V100" s="149">
        <f t="shared" si="35"/>
        <v>0</v>
      </c>
      <c r="W100" s="149"/>
      <c r="X100" s="149" t="s">
        <v>98</v>
      </c>
      <c r="Y100" s="146"/>
      <c r="Z100" s="146"/>
      <c r="AA100" s="146"/>
      <c r="AB100" s="146"/>
      <c r="AC100" s="146"/>
      <c r="AD100" s="146"/>
      <c r="AE100" s="146"/>
      <c r="AF100" s="146"/>
      <c r="AG100" s="146" t="s">
        <v>99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ht="33.75" outlineLevel="1" x14ac:dyDescent="0.2">
      <c r="A101" s="162">
        <v>86</v>
      </c>
      <c r="B101" s="163" t="s">
        <v>251</v>
      </c>
      <c r="C101" s="169" t="s">
        <v>252</v>
      </c>
      <c r="D101" s="164" t="s">
        <v>220</v>
      </c>
      <c r="E101" s="165">
        <v>2</v>
      </c>
      <c r="F101" s="166">
        <v>0</v>
      </c>
      <c r="G101" s="167">
        <f t="shared" si="29"/>
        <v>0</v>
      </c>
      <c r="H101" s="149">
        <v>2310</v>
      </c>
      <c r="I101" s="149">
        <f t="shared" si="30"/>
        <v>4620</v>
      </c>
      <c r="J101" s="149">
        <v>0</v>
      </c>
      <c r="K101" s="149">
        <f t="shared" si="31"/>
        <v>0</v>
      </c>
      <c r="L101" s="149">
        <v>21</v>
      </c>
      <c r="M101" s="149">
        <f t="shared" si="32"/>
        <v>0</v>
      </c>
      <c r="N101" s="149">
        <v>0</v>
      </c>
      <c r="O101" s="149">
        <f t="shared" si="33"/>
        <v>0</v>
      </c>
      <c r="P101" s="149">
        <v>0</v>
      </c>
      <c r="Q101" s="149">
        <f t="shared" si="34"/>
        <v>0</v>
      </c>
      <c r="R101" s="149"/>
      <c r="S101" s="149" t="s">
        <v>96</v>
      </c>
      <c r="T101" s="149" t="s">
        <v>97</v>
      </c>
      <c r="U101" s="149">
        <v>0</v>
      </c>
      <c r="V101" s="149">
        <f t="shared" si="35"/>
        <v>0</v>
      </c>
      <c r="W101" s="149"/>
      <c r="X101" s="149" t="s">
        <v>98</v>
      </c>
      <c r="Y101" s="146"/>
      <c r="Z101" s="146"/>
      <c r="AA101" s="146"/>
      <c r="AB101" s="146"/>
      <c r="AC101" s="146"/>
      <c r="AD101" s="146"/>
      <c r="AE101" s="146"/>
      <c r="AF101" s="146"/>
      <c r="AG101" s="146" t="s">
        <v>99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ht="33.75" outlineLevel="1" x14ac:dyDescent="0.2">
      <c r="A102" s="162">
        <v>87</v>
      </c>
      <c r="B102" s="163" t="s">
        <v>234</v>
      </c>
      <c r="C102" s="169" t="s">
        <v>253</v>
      </c>
      <c r="D102" s="164" t="s">
        <v>220</v>
      </c>
      <c r="E102" s="165">
        <v>17</v>
      </c>
      <c r="F102" s="166">
        <v>0</v>
      </c>
      <c r="G102" s="167">
        <f t="shared" si="29"/>
        <v>0</v>
      </c>
      <c r="H102" s="149">
        <v>588</v>
      </c>
      <c r="I102" s="149">
        <f t="shared" si="30"/>
        <v>9996</v>
      </c>
      <c r="J102" s="149">
        <v>0</v>
      </c>
      <c r="K102" s="149">
        <f t="shared" si="31"/>
        <v>0</v>
      </c>
      <c r="L102" s="149">
        <v>21</v>
      </c>
      <c r="M102" s="149">
        <f t="shared" si="32"/>
        <v>0</v>
      </c>
      <c r="N102" s="149">
        <v>0</v>
      </c>
      <c r="O102" s="149">
        <f t="shared" si="33"/>
        <v>0</v>
      </c>
      <c r="P102" s="149">
        <v>0</v>
      </c>
      <c r="Q102" s="149">
        <f t="shared" si="34"/>
        <v>0</v>
      </c>
      <c r="R102" s="149"/>
      <c r="S102" s="149" t="s">
        <v>96</v>
      </c>
      <c r="T102" s="149" t="s">
        <v>97</v>
      </c>
      <c r="U102" s="149">
        <v>0</v>
      </c>
      <c r="V102" s="149">
        <f t="shared" si="35"/>
        <v>0</v>
      </c>
      <c r="W102" s="149"/>
      <c r="X102" s="149" t="s">
        <v>98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99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ht="33.75" outlineLevel="1" x14ac:dyDescent="0.2">
      <c r="A103" s="162">
        <v>88</v>
      </c>
      <c r="B103" s="163" t="s">
        <v>236</v>
      </c>
      <c r="C103" s="169" t="s">
        <v>254</v>
      </c>
      <c r="D103" s="164" t="s">
        <v>220</v>
      </c>
      <c r="E103" s="165">
        <v>17</v>
      </c>
      <c r="F103" s="166">
        <v>0</v>
      </c>
      <c r="G103" s="167">
        <f t="shared" si="29"/>
        <v>0</v>
      </c>
      <c r="H103" s="149">
        <v>871.5</v>
      </c>
      <c r="I103" s="149">
        <f t="shared" si="30"/>
        <v>14815.5</v>
      </c>
      <c r="J103" s="149">
        <v>0</v>
      </c>
      <c r="K103" s="149">
        <f t="shared" si="31"/>
        <v>0</v>
      </c>
      <c r="L103" s="149">
        <v>21</v>
      </c>
      <c r="M103" s="149">
        <f t="shared" si="32"/>
        <v>0</v>
      </c>
      <c r="N103" s="149">
        <v>0</v>
      </c>
      <c r="O103" s="149">
        <f t="shared" si="33"/>
        <v>0</v>
      </c>
      <c r="P103" s="149">
        <v>0</v>
      </c>
      <c r="Q103" s="149">
        <f t="shared" si="34"/>
        <v>0</v>
      </c>
      <c r="R103" s="149"/>
      <c r="S103" s="149" t="s">
        <v>96</v>
      </c>
      <c r="T103" s="149" t="s">
        <v>97</v>
      </c>
      <c r="U103" s="149">
        <v>0</v>
      </c>
      <c r="V103" s="149">
        <f t="shared" si="35"/>
        <v>0</v>
      </c>
      <c r="W103" s="149"/>
      <c r="X103" s="149" t="s">
        <v>98</v>
      </c>
      <c r="Y103" s="146"/>
      <c r="Z103" s="146"/>
      <c r="AA103" s="146"/>
      <c r="AB103" s="146"/>
      <c r="AC103" s="146"/>
      <c r="AD103" s="146"/>
      <c r="AE103" s="146"/>
      <c r="AF103" s="146"/>
      <c r="AG103" s="146" t="s">
        <v>99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ht="33.75" outlineLevel="1" x14ac:dyDescent="0.2">
      <c r="A104" s="162">
        <v>89</v>
      </c>
      <c r="B104" s="163" t="s">
        <v>255</v>
      </c>
      <c r="C104" s="169" t="s">
        <v>256</v>
      </c>
      <c r="D104" s="164" t="s">
        <v>220</v>
      </c>
      <c r="E104" s="165">
        <v>18</v>
      </c>
      <c r="F104" s="166">
        <v>0</v>
      </c>
      <c r="G104" s="167">
        <f t="shared" si="29"/>
        <v>0</v>
      </c>
      <c r="H104" s="149">
        <v>2121</v>
      </c>
      <c r="I104" s="149">
        <f t="shared" si="30"/>
        <v>38178</v>
      </c>
      <c r="J104" s="149">
        <v>0</v>
      </c>
      <c r="K104" s="149">
        <f t="shared" si="31"/>
        <v>0</v>
      </c>
      <c r="L104" s="149">
        <v>21</v>
      </c>
      <c r="M104" s="149">
        <f t="shared" si="32"/>
        <v>0</v>
      </c>
      <c r="N104" s="149">
        <v>0</v>
      </c>
      <c r="O104" s="149">
        <f t="shared" si="33"/>
        <v>0</v>
      </c>
      <c r="P104" s="149">
        <v>0</v>
      </c>
      <c r="Q104" s="149">
        <f t="shared" si="34"/>
        <v>0</v>
      </c>
      <c r="R104" s="149"/>
      <c r="S104" s="149" t="s">
        <v>96</v>
      </c>
      <c r="T104" s="149" t="s">
        <v>97</v>
      </c>
      <c r="U104" s="149">
        <v>0</v>
      </c>
      <c r="V104" s="149">
        <f t="shared" si="35"/>
        <v>0</v>
      </c>
      <c r="W104" s="149"/>
      <c r="X104" s="149" t="s">
        <v>98</v>
      </c>
      <c r="Y104" s="146"/>
      <c r="Z104" s="146"/>
      <c r="AA104" s="146"/>
      <c r="AB104" s="146"/>
      <c r="AC104" s="146"/>
      <c r="AD104" s="146"/>
      <c r="AE104" s="146"/>
      <c r="AF104" s="146"/>
      <c r="AG104" s="146" t="s">
        <v>99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ht="33.75" outlineLevel="1" x14ac:dyDescent="0.2">
      <c r="A105" s="162">
        <v>90</v>
      </c>
      <c r="B105" s="163" t="s">
        <v>257</v>
      </c>
      <c r="C105" s="169" t="s">
        <v>258</v>
      </c>
      <c r="D105" s="164" t="s">
        <v>220</v>
      </c>
      <c r="E105" s="165">
        <v>15.5</v>
      </c>
      <c r="F105" s="166">
        <v>0</v>
      </c>
      <c r="G105" s="167">
        <f t="shared" si="29"/>
        <v>0</v>
      </c>
      <c r="H105" s="149">
        <v>2352</v>
      </c>
      <c r="I105" s="149">
        <f t="shared" si="30"/>
        <v>36456</v>
      </c>
      <c r="J105" s="149">
        <v>0</v>
      </c>
      <c r="K105" s="149">
        <f t="shared" si="31"/>
        <v>0</v>
      </c>
      <c r="L105" s="149">
        <v>21</v>
      </c>
      <c r="M105" s="149">
        <f t="shared" si="32"/>
        <v>0</v>
      </c>
      <c r="N105" s="149">
        <v>0</v>
      </c>
      <c r="O105" s="149">
        <f t="shared" si="33"/>
        <v>0</v>
      </c>
      <c r="P105" s="149">
        <v>0</v>
      </c>
      <c r="Q105" s="149">
        <f t="shared" si="34"/>
        <v>0</v>
      </c>
      <c r="R105" s="149"/>
      <c r="S105" s="149" t="s">
        <v>96</v>
      </c>
      <c r="T105" s="149" t="s">
        <v>97</v>
      </c>
      <c r="U105" s="149">
        <v>0</v>
      </c>
      <c r="V105" s="149">
        <f t="shared" si="35"/>
        <v>0</v>
      </c>
      <c r="W105" s="149"/>
      <c r="X105" s="149" t="s">
        <v>98</v>
      </c>
      <c r="Y105" s="146"/>
      <c r="Z105" s="146"/>
      <c r="AA105" s="146"/>
      <c r="AB105" s="146"/>
      <c r="AC105" s="146"/>
      <c r="AD105" s="146"/>
      <c r="AE105" s="146"/>
      <c r="AF105" s="146"/>
      <c r="AG105" s="146" t="s">
        <v>99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ht="33.75" outlineLevel="1" x14ac:dyDescent="0.2">
      <c r="A106" s="162">
        <v>91</v>
      </c>
      <c r="B106" s="163" t="s">
        <v>259</v>
      </c>
      <c r="C106" s="169" t="s">
        <v>260</v>
      </c>
      <c r="D106" s="164" t="s">
        <v>220</v>
      </c>
      <c r="E106" s="165">
        <v>12.5</v>
      </c>
      <c r="F106" s="166">
        <v>0</v>
      </c>
      <c r="G106" s="167">
        <f t="shared" si="29"/>
        <v>0</v>
      </c>
      <c r="H106" s="149">
        <v>2625</v>
      </c>
      <c r="I106" s="149">
        <f t="shared" si="30"/>
        <v>32812.5</v>
      </c>
      <c r="J106" s="149">
        <v>0</v>
      </c>
      <c r="K106" s="149">
        <f t="shared" si="31"/>
        <v>0</v>
      </c>
      <c r="L106" s="149">
        <v>21</v>
      </c>
      <c r="M106" s="149">
        <f t="shared" si="32"/>
        <v>0</v>
      </c>
      <c r="N106" s="149">
        <v>0</v>
      </c>
      <c r="O106" s="149">
        <f t="shared" si="33"/>
        <v>0</v>
      </c>
      <c r="P106" s="149">
        <v>0</v>
      </c>
      <c r="Q106" s="149">
        <f t="shared" si="34"/>
        <v>0</v>
      </c>
      <c r="R106" s="149"/>
      <c r="S106" s="149" t="s">
        <v>96</v>
      </c>
      <c r="T106" s="149" t="s">
        <v>97</v>
      </c>
      <c r="U106" s="149">
        <v>0</v>
      </c>
      <c r="V106" s="149">
        <f t="shared" si="35"/>
        <v>0</v>
      </c>
      <c r="W106" s="149"/>
      <c r="X106" s="149" t="s">
        <v>98</v>
      </c>
      <c r="Y106" s="146"/>
      <c r="Z106" s="146"/>
      <c r="AA106" s="146"/>
      <c r="AB106" s="146"/>
      <c r="AC106" s="146"/>
      <c r="AD106" s="146"/>
      <c r="AE106" s="146"/>
      <c r="AF106" s="146"/>
      <c r="AG106" s="146" t="s">
        <v>99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ht="33.75" outlineLevel="1" x14ac:dyDescent="0.2">
      <c r="A107" s="162">
        <v>92</v>
      </c>
      <c r="B107" s="163" t="s">
        <v>261</v>
      </c>
      <c r="C107" s="169" t="s">
        <v>262</v>
      </c>
      <c r="D107" s="164" t="s">
        <v>220</v>
      </c>
      <c r="E107" s="165">
        <v>37</v>
      </c>
      <c r="F107" s="166">
        <v>0</v>
      </c>
      <c r="G107" s="167">
        <f t="shared" si="29"/>
        <v>0</v>
      </c>
      <c r="H107" s="149">
        <v>2761.5</v>
      </c>
      <c r="I107" s="149">
        <f t="shared" si="30"/>
        <v>102175.5</v>
      </c>
      <c r="J107" s="149">
        <v>0</v>
      </c>
      <c r="K107" s="149">
        <f t="shared" si="31"/>
        <v>0</v>
      </c>
      <c r="L107" s="149">
        <v>21</v>
      </c>
      <c r="M107" s="149">
        <f t="shared" si="32"/>
        <v>0</v>
      </c>
      <c r="N107" s="149">
        <v>0</v>
      </c>
      <c r="O107" s="149">
        <f t="shared" si="33"/>
        <v>0</v>
      </c>
      <c r="P107" s="149">
        <v>0</v>
      </c>
      <c r="Q107" s="149">
        <f t="shared" si="34"/>
        <v>0</v>
      </c>
      <c r="R107" s="149"/>
      <c r="S107" s="149" t="s">
        <v>96</v>
      </c>
      <c r="T107" s="149" t="s">
        <v>97</v>
      </c>
      <c r="U107" s="149">
        <v>0</v>
      </c>
      <c r="V107" s="149">
        <f t="shared" si="35"/>
        <v>0</v>
      </c>
      <c r="W107" s="149"/>
      <c r="X107" s="149" t="s">
        <v>98</v>
      </c>
      <c r="Y107" s="146"/>
      <c r="Z107" s="146"/>
      <c r="AA107" s="146"/>
      <c r="AB107" s="146"/>
      <c r="AC107" s="146"/>
      <c r="AD107" s="146"/>
      <c r="AE107" s="146"/>
      <c r="AF107" s="146"/>
      <c r="AG107" s="146" t="s">
        <v>99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33.75" outlineLevel="1" x14ac:dyDescent="0.2">
      <c r="A108" s="162">
        <v>93</v>
      </c>
      <c r="B108" s="163" t="s">
        <v>263</v>
      </c>
      <c r="C108" s="169" t="s">
        <v>264</v>
      </c>
      <c r="D108" s="164" t="s">
        <v>220</v>
      </c>
      <c r="E108" s="165">
        <v>4</v>
      </c>
      <c r="F108" s="166">
        <v>0</v>
      </c>
      <c r="G108" s="167">
        <f t="shared" si="29"/>
        <v>0</v>
      </c>
      <c r="H108" s="149">
        <v>1680</v>
      </c>
      <c r="I108" s="149">
        <f t="shared" si="30"/>
        <v>6720</v>
      </c>
      <c r="J108" s="149">
        <v>0</v>
      </c>
      <c r="K108" s="149">
        <f t="shared" si="31"/>
        <v>0</v>
      </c>
      <c r="L108" s="149">
        <v>21</v>
      </c>
      <c r="M108" s="149">
        <f t="shared" si="32"/>
        <v>0</v>
      </c>
      <c r="N108" s="149">
        <v>0</v>
      </c>
      <c r="O108" s="149">
        <f t="shared" si="33"/>
        <v>0</v>
      </c>
      <c r="P108" s="149">
        <v>0</v>
      </c>
      <c r="Q108" s="149">
        <f t="shared" si="34"/>
        <v>0</v>
      </c>
      <c r="R108" s="149"/>
      <c r="S108" s="149" t="s">
        <v>96</v>
      </c>
      <c r="T108" s="149" t="s">
        <v>97</v>
      </c>
      <c r="U108" s="149">
        <v>0</v>
      </c>
      <c r="V108" s="149">
        <f t="shared" si="35"/>
        <v>0</v>
      </c>
      <c r="W108" s="149"/>
      <c r="X108" s="149" t="s">
        <v>98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99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33.75" outlineLevel="1" x14ac:dyDescent="0.2">
      <c r="A109" s="162">
        <v>94</v>
      </c>
      <c r="B109" s="163" t="s">
        <v>265</v>
      </c>
      <c r="C109" s="169" t="s">
        <v>266</v>
      </c>
      <c r="D109" s="164" t="s">
        <v>220</v>
      </c>
      <c r="E109" s="165">
        <v>1.5</v>
      </c>
      <c r="F109" s="166">
        <v>0</v>
      </c>
      <c r="G109" s="167">
        <f t="shared" si="29"/>
        <v>0</v>
      </c>
      <c r="H109" s="149">
        <v>1470</v>
      </c>
      <c r="I109" s="149">
        <f t="shared" si="30"/>
        <v>2205</v>
      </c>
      <c r="J109" s="149">
        <v>0</v>
      </c>
      <c r="K109" s="149">
        <f t="shared" si="31"/>
        <v>0</v>
      </c>
      <c r="L109" s="149">
        <v>21</v>
      </c>
      <c r="M109" s="149">
        <f t="shared" si="32"/>
        <v>0</v>
      </c>
      <c r="N109" s="149">
        <v>0</v>
      </c>
      <c r="O109" s="149">
        <f t="shared" si="33"/>
        <v>0</v>
      </c>
      <c r="P109" s="149">
        <v>0</v>
      </c>
      <c r="Q109" s="149">
        <f t="shared" si="34"/>
        <v>0</v>
      </c>
      <c r="R109" s="149"/>
      <c r="S109" s="149" t="s">
        <v>96</v>
      </c>
      <c r="T109" s="149" t="s">
        <v>97</v>
      </c>
      <c r="U109" s="149">
        <v>0</v>
      </c>
      <c r="V109" s="149">
        <f t="shared" si="35"/>
        <v>0</v>
      </c>
      <c r="W109" s="149"/>
      <c r="X109" s="149" t="s">
        <v>98</v>
      </c>
      <c r="Y109" s="146"/>
      <c r="Z109" s="146"/>
      <c r="AA109" s="146"/>
      <c r="AB109" s="146"/>
      <c r="AC109" s="146"/>
      <c r="AD109" s="146"/>
      <c r="AE109" s="146"/>
      <c r="AF109" s="146"/>
      <c r="AG109" s="146" t="s">
        <v>99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ht="33.75" outlineLevel="1" x14ac:dyDescent="0.2">
      <c r="A110" s="162">
        <v>95</v>
      </c>
      <c r="B110" s="163" t="s">
        <v>267</v>
      </c>
      <c r="C110" s="169" t="s">
        <v>268</v>
      </c>
      <c r="D110" s="164" t="s">
        <v>220</v>
      </c>
      <c r="E110" s="165">
        <v>22</v>
      </c>
      <c r="F110" s="166">
        <v>0</v>
      </c>
      <c r="G110" s="167">
        <f t="shared" si="29"/>
        <v>0</v>
      </c>
      <c r="H110" s="149">
        <v>3675</v>
      </c>
      <c r="I110" s="149">
        <f t="shared" si="30"/>
        <v>80850</v>
      </c>
      <c r="J110" s="149">
        <v>0</v>
      </c>
      <c r="K110" s="149">
        <f t="shared" si="31"/>
        <v>0</v>
      </c>
      <c r="L110" s="149">
        <v>21</v>
      </c>
      <c r="M110" s="149">
        <f t="shared" si="32"/>
        <v>0</v>
      </c>
      <c r="N110" s="149">
        <v>0</v>
      </c>
      <c r="O110" s="149">
        <f t="shared" si="33"/>
        <v>0</v>
      </c>
      <c r="P110" s="149">
        <v>0</v>
      </c>
      <c r="Q110" s="149">
        <f t="shared" si="34"/>
        <v>0</v>
      </c>
      <c r="R110" s="149"/>
      <c r="S110" s="149" t="s">
        <v>96</v>
      </c>
      <c r="T110" s="149" t="s">
        <v>97</v>
      </c>
      <c r="U110" s="149">
        <v>0</v>
      </c>
      <c r="V110" s="149">
        <f t="shared" si="35"/>
        <v>0</v>
      </c>
      <c r="W110" s="149"/>
      <c r="X110" s="149" t="s">
        <v>98</v>
      </c>
      <c r="Y110" s="146"/>
      <c r="Z110" s="146"/>
      <c r="AA110" s="146"/>
      <c r="AB110" s="146"/>
      <c r="AC110" s="146"/>
      <c r="AD110" s="146"/>
      <c r="AE110" s="146"/>
      <c r="AF110" s="146"/>
      <c r="AG110" s="146" t="s">
        <v>99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33.75" outlineLevel="1" x14ac:dyDescent="0.2">
      <c r="A111" s="162">
        <v>96</v>
      </c>
      <c r="B111" s="163" t="s">
        <v>269</v>
      </c>
      <c r="C111" s="169" t="s">
        <v>270</v>
      </c>
      <c r="D111" s="164" t="s">
        <v>220</v>
      </c>
      <c r="E111" s="165">
        <v>6.5</v>
      </c>
      <c r="F111" s="166">
        <v>0</v>
      </c>
      <c r="G111" s="167">
        <f t="shared" si="29"/>
        <v>0</v>
      </c>
      <c r="H111" s="149">
        <v>2436</v>
      </c>
      <c r="I111" s="149">
        <f t="shared" si="30"/>
        <v>15834</v>
      </c>
      <c r="J111" s="149">
        <v>0</v>
      </c>
      <c r="K111" s="149">
        <f t="shared" si="31"/>
        <v>0</v>
      </c>
      <c r="L111" s="149">
        <v>21</v>
      </c>
      <c r="M111" s="149">
        <f t="shared" si="32"/>
        <v>0</v>
      </c>
      <c r="N111" s="149">
        <v>0</v>
      </c>
      <c r="O111" s="149">
        <f t="shared" si="33"/>
        <v>0</v>
      </c>
      <c r="P111" s="149">
        <v>0</v>
      </c>
      <c r="Q111" s="149">
        <f t="shared" si="34"/>
        <v>0</v>
      </c>
      <c r="R111" s="149"/>
      <c r="S111" s="149" t="s">
        <v>96</v>
      </c>
      <c r="T111" s="149" t="s">
        <v>97</v>
      </c>
      <c r="U111" s="149">
        <v>0</v>
      </c>
      <c r="V111" s="149">
        <f t="shared" si="35"/>
        <v>0</v>
      </c>
      <c r="W111" s="149"/>
      <c r="X111" s="149" t="s">
        <v>98</v>
      </c>
      <c r="Y111" s="146"/>
      <c r="Z111" s="146"/>
      <c r="AA111" s="146"/>
      <c r="AB111" s="146"/>
      <c r="AC111" s="146"/>
      <c r="AD111" s="146"/>
      <c r="AE111" s="146"/>
      <c r="AF111" s="146"/>
      <c r="AG111" s="146" t="s">
        <v>99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ht="33.75" outlineLevel="1" x14ac:dyDescent="0.2">
      <c r="A112" s="162">
        <v>97</v>
      </c>
      <c r="B112" s="163" t="s">
        <v>271</v>
      </c>
      <c r="C112" s="169" t="s">
        <v>272</v>
      </c>
      <c r="D112" s="164" t="s">
        <v>220</v>
      </c>
      <c r="E112" s="165">
        <v>29</v>
      </c>
      <c r="F112" s="166">
        <v>0</v>
      </c>
      <c r="G112" s="167">
        <f t="shared" si="29"/>
        <v>0</v>
      </c>
      <c r="H112" s="149">
        <v>2373</v>
      </c>
      <c r="I112" s="149">
        <f t="shared" si="30"/>
        <v>68817</v>
      </c>
      <c r="J112" s="149">
        <v>0</v>
      </c>
      <c r="K112" s="149">
        <f t="shared" si="31"/>
        <v>0</v>
      </c>
      <c r="L112" s="149">
        <v>21</v>
      </c>
      <c r="M112" s="149">
        <f t="shared" si="32"/>
        <v>0</v>
      </c>
      <c r="N112" s="149">
        <v>0</v>
      </c>
      <c r="O112" s="149">
        <f t="shared" si="33"/>
        <v>0</v>
      </c>
      <c r="P112" s="149">
        <v>0</v>
      </c>
      <c r="Q112" s="149">
        <f t="shared" si="34"/>
        <v>0</v>
      </c>
      <c r="R112" s="149"/>
      <c r="S112" s="149" t="s">
        <v>96</v>
      </c>
      <c r="T112" s="149" t="s">
        <v>97</v>
      </c>
      <c r="U112" s="149">
        <v>0</v>
      </c>
      <c r="V112" s="149">
        <f t="shared" si="35"/>
        <v>0</v>
      </c>
      <c r="W112" s="149"/>
      <c r="X112" s="149" t="s">
        <v>98</v>
      </c>
      <c r="Y112" s="146"/>
      <c r="Z112" s="146"/>
      <c r="AA112" s="146"/>
      <c r="AB112" s="146"/>
      <c r="AC112" s="146"/>
      <c r="AD112" s="146"/>
      <c r="AE112" s="146"/>
      <c r="AF112" s="146"/>
      <c r="AG112" s="146" t="s">
        <v>99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ht="33.75" outlineLevel="1" x14ac:dyDescent="0.2">
      <c r="A113" s="162">
        <v>98</v>
      </c>
      <c r="B113" s="163" t="s">
        <v>273</v>
      </c>
      <c r="C113" s="169" t="s">
        <v>274</v>
      </c>
      <c r="D113" s="164" t="s">
        <v>220</v>
      </c>
      <c r="E113" s="165">
        <v>9.1999999999999993</v>
      </c>
      <c r="F113" s="166">
        <v>0</v>
      </c>
      <c r="G113" s="167">
        <f t="shared" si="29"/>
        <v>0</v>
      </c>
      <c r="H113" s="149">
        <v>4725</v>
      </c>
      <c r="I113" s="149">
        <f t="shared" si="30"/>
        <v>43470</v>
      </c>
      <c r="J113" s="149">
        <v>0</v>
      </c>
      <c r="K113" s="149">
        <f t="shared" si="31"/>
        <v>0</v>
      </c>
      <c r="L113" s="149">
        <v>21</v>
      </c>
      <c r="M113" s="149">
        <f t="shared" si="32"/>
        <v>0</v>
      </c>
      <c r="N113" s="149">
        <v>0</v>
      </c>
      <c r="O113" s="149">
        <f t="shared" si="33"/>
        <v>0</v>
      </c>
      <c r="P113" s="149">
        <v>0</v>
      </c>
      <c r="Q113" s="149">
        <f t="shared" si="34"/>
        <v>0</v>
      </c>
      <c r="R113" s="149"/>
      <c r="S113" s="149" t="s">
        <v>96</v>
      </c>
      <c r="T113" s="149" t="s">
        <v>97</v>
      </c>
      <c r="U113" s="149">
        <v>0</v>
      </c>
      <c r="V113" s="149">
        <f t="shared" si="35"/>
        <v>0</v>
      </c>
      <c r="W113" s="149"/>
      <c r="X113" s="149" t="s">
        <v>98</v>
      </c>
      <c r="Y113" s="146"/>
      <c r="Z113" s="146"/>
      <c r="AA113" s="146"/>
      <c r="AB113" s="146"/>
      <c r="AC113" s="146"/>
      <c r="AD113" s="146"/>
      <c r="AE113" s="146"/>
      <c r="AF113" s="146"/>
      <c r="AG113" s="146" t="s">
        <v>99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33.75" outlineLevel="1" x14ac:dyDescent="0.2">
      <c r="A114" s="162">
        <v>99</v>
      </c>
      <c r="B114" s="163" t="s">
        <v>275</v>
      </c>
      <c r="C114" s="169" t="s">
        <v>276</v>
      </c>
      <c r="D114" s="164" t="s">
        <v>220</v>
      </c>
      <c r="E114" s="165">
        <v>17</v>
      </c>
      <c r="F114" s="166">
        <v>0</v>
      </c>
      <c r="G114" s="167">
        <f t="shared" si="29"/>
        <v>0</v>
      </c>
      <c r="H114" s="149">
        <v>3286.5</v>
      </c>
      <c r="I114" s="149">
        <f t="shared" si="30"/>
        <v>55870.5</v>
      </c>
      <c r="J114" s="149">
        <v>0</v>
      </c>
      <c r="K114" s="149">
        <f t="shared" si="31"/>
        <v>0</v>
      </c>
      <c r="L114" s="149">
        <v>21</v>
      </c>
      <c r="M114" s="149">
        <f t="shared" si="32"/>
        <v>0</v>
      </c>
      <c r="N114" s="149">
        <v>0</v>
      </c>
      <c r="O114" s="149">
        <f t="shared" si="33"/>
        <v>0</v>
      </c>
      <c r="P114" s="149">
        <v>0</v>
      </c>
      <c r="Q114" s="149">
        <f t="shared" si="34"/>
        <v>0</v>
      </c>
      <c r="R114" s="149"/>
      <c r="S114" s="149" t="s">
        <v>96</v>
      </c>
      <c r="T114" s="149" t="s">
        <v>97</v>
      </c>
      <c r="U114" s="149">
        <v>0</v>
      </c>
      <c r="V114" s="149">
        <f t="shared" si="35"/>
        <v>0</v>
      </c>
      <c r="W114" s="149"/>
      <c r="X114" s="149" t="s">
        <v>98</v>
      </c>
      <c r="Y114" s="146"/>
      <c r="Z114" s="146"/>
      <c r="AA114" s="146"/>
      <c r="AB114" s="146"/>
      <c r="AC114" s="146"/>
      <c r="AD114" s="146"/>
      <c r="AE114" s="146"/>
      <c r="AF114" s="146"/>
      <c r="AG114" s="146" t="s">
        <v>99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ht="33.75" outlineLevel="1" x14ac:dyDescent="0.2">
      <c r="A115" s="162">
        <v>100</v>
      </c>
      <c r="B115" s="163" t="s">
        <v>277</v>
      </c>
      <c r="C115" s="169" t="s">
        <v>278</v>
      </c>
      <c r="D115" s="164" t="s">
        <v>220</v>
      </c>
      <c r="E115" s="165">
        <v>3</v>
      </c>
      <c r="F115" s="166">
        <v>0</v>
      </c>
      <c r="G115" s="167">
        <f t="shared" si="29"/>
        <v>0</v>
      </c>
      <c r="H115" s="149">
        <v>3150</v>
      </c>
      <c r="I115" s="149">
        <f t="shared" si="30"/>
        <v>9450</v>
      </c>
      <c r="J115" s="149">
        <v>0</v>
      </c>
      <c r="K115" s="149">
        <f t="shared" si="31"/>
        <v>0</v>
      </c>
      <c r="L115" s="149">
        <v>21</v>
      </c>
      <c r="M115" s="149">
        <f t="shared" si="32"/>
        <v>0</v>
      </c>
      <c r="N115" s="149">
        <v>0</v>
      </c>
      <c r="O115" s="149">
        <f t="shared" si="33"/>
        <v>0</v>
      </c>
      <c r="P115" s="149">
        <v>0</v>
      </c>
      <c r="Q115" s="149">
        <f t="shared" si="34"/>
        <v>0</v>
      </c>
      <c r="R115" s="149"/>
      <c r="S115" s="149" t="s">
        <v>96</v>
      </c>
      <c r="T115" s="149" t="s">
        <v>97</v>
      </c>
      <c r="U115" s="149">
        <v>0</v>
      </c>
      <c r="V115" s="149">
        <f t="shared" si="35"/>
        <v>0</v>
      </c>
      <c r="W115" s="149"/>
      <c r="X115" s="149" t="s">
        <v>98</v>
      </c>
      <c r="Y115" s="146"/>
      <c r="Z115" s="146"/>
      <c r="AA115" s="146"/>
      <c r="AB115" s="146"/>
      <c r="AC115" s="146"/>
      <c r="AD115" s="146"/>
      <c r="AE115" s="146"/>
      <c r="AF115" s="146"/>
      <c r="AG115" s="146" t="s">
        <v>99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33.75" outlineLevel="1" x14ac:dyDescent="0.2">
      <c r="A116" s="162">
        <v>101</v>
      </c>
      <c r="B116" s="163" t="s">
        <v>279</v>
      </c>
      <c r="C116" s="169" t="s">
        <v>280</v>
      </c>
      <c r="D116" s="164" t="s">
        <v>220</v>
      </c>
      <c r="E116" s="165">
        <v>5.5</v>
      </c>
      <c r="F116" s="166">
        <v>0</v>
      </c>
      <c r="G116" s="167">
        <f t="shared" si="29"/>
        <v>0</v>
      </c>
      <c r="H116" s="149">
        <v>2940</v>
      </c>
      <c r="I116" s="149">
        <f t="shared" si="30"/>
        <v>16170</v>
      </c>
      <c r="J116" s="149">
        <v>0</v>
      </c>
      <c r="K116" s="149">
        <f t="shared" si="31"/>
        <v>0</v>
      </c>
      <c r="L116" s="149">
        <v>21</v>
      </c>
      <c r="M116" s="149">
        <f t="shared" si="32"/>
        <v>0</v>
      </c>
      <c r="N116" s="149">
        <v>0</v>
      </c>
      <c r="O116" s="149">
        <f t="shared" si="33"/>
        <v>0</v>
      </c>
      <c r="P116" s="149">
        <v>0</v>
      </c>
      <c r="Q116" s="149">
        <f t="shared" si="34"/>
        <v>0</v>
      </c>
      <c r="R116" s="149"/>
      <c r="S116" s="149" t="s">
        <v>96</v>
      </c>
      <c r="T116" s="149" t="s">
        <v>97</v>
      </c>
      <c r="U116" s="149">
        <v>0</v>
      </c>
      <c r="V116" s="149">
        <f t="shared" si="35"/>
        <v>0</v>
      </c>
      <c r="W116" s="149"/>
      <c r="X116" s="149" t="s">
        <v>98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99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ht="33.75" outlineLevel="1" x14ac:dyDescent="0.2">
      <c r="A117" s="162">
        <v>102</v>
      </c>
      <c r="B117" s="163" t="s">
        <v>281</v>
      </c>
      <c r="C117" s="169" t="s">
        <v>282</v>
      </c>
      <c r="D117" s="164" t="s">
        <v>220</v>
      </c>
      <c r="E117" s="165">
        <v>4.5</v>
      </c>
      <c r="F117" s="166">
        <v>0</v>
      </c>
      <c r="G117" s="167">
        <f t="shared" si="29"/>
        <v>0</v>
      </c>
      <c r="H117" s="149">
        <v>2730</v>
      </c>
      <c r="I117" s="149">
        <f t="shared" si="30"/>
        <v>12285</v>
      </c>
      <c r="J117" s="149">
        <v>0</v>
      </c>
      <c r="K117" s="149">
        <f t="shared" si="31"/>
        <v>0</v>
      </c>
      <c r="L117" s="149">
        <v>21</v>
      </c>
      <c r="M117" s="149">
        <f t="shared" si="32"/>
        <v>0</v>
      </c>
      <c r="N117" s="149">
        <v>0</v>
      </c>
      <c r="O117" s="149">
        <f t="shared" si="33"/>
        <v>0</v>
      </c>
      <c r="P117" s="149">
        <v>0</v>
      </c>
      <c r="Q117" s="149">
        <f t="shared" si="34"/>
        <v>0</v>
      </c>
      <c r="R117" s="149"/>
      <c r="S117" s="149" t="s">
        <v>96</v>
      </c>
      <c r="T117" s="149" t="s">
        <v>97</v>
      </c>
      <c r="U117" s="149">
        <v>0</v>
      </c>
      <c r="V117" s="149">
        <f t="shared" si="35"/>
        <v>0</v>
      </c>
      <c r="W117" s="149"/>
      <c r="X117" s="149" t="s">
        <v>98</v>
      </c>
      <c r="Y117" s="146"/>
      <c r="Z117" s="146"/>
      <c r="AA117" s="146"/>
      <c r="AB117" s="146"/>
      <c r="AC117" s="146"/>
      <c r="AD117" s="146"/>
      <c r="AE117" s="146"/>
      <c r="AF117" s="146"/>
      <c r="AG117" s="146" t="s">
        <v>99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ht="33.75" outlineLevel="1" x14ac:dyDescent="0.2">
      <c r="A118" s="162">
        <v>103</v>
      </c>
      <c r="B118" s="163" t="s">
        <v>283</v>
      </c>
      <c r="C118" s="169" t="s">
        <v>284</v>
      </c>
      <c r="D118" s="164" t="s">
        <v>220</v>
      </c>
      <c r="E118" s="165">
        <v>3.5</v>
      </c>
      <c r="F118" s="166">
        <v>0</v>
      </c>
      <c r="G118" s="167">
        <f t="shared" si="29"/>
        <v>0</v>
      </c>
      <c r="H118" s="149">
        <v>3213</v>
      </c>
      <c r="I118" s="149">
        <f t="shared" si="30"/>
        <v>11245.5</v>
      </c>
      <c r="J118" s="149">
        <v>0</v>
      </c>
      <c r="K118" s="149">
        <f t="shared" si="31"/>
        <v>0</v>
      </c>
      <c r="L118" s="149">
        <v>21</v>
      </c>
      <c r="M118" s="149">
        <f t="shared" si="32"/>
        <v>0</v>
      </c>
      <c r="N118" s="149">
        <v>0</v>
      </c>
      <c r="O118" s="149">
        <f t="shared" si="33"/>
        <v>0</v>
      </c>
      <c r="P118" s="149">
        <v>0</v>
      </c>
      <c r="Q118" s="149">
        <f t="shared" si="34"/>
        <v>0</v>
      </c>
      <c r="R118" s="149"/>
      <c r="S118" s="149" t="s">
        <v>96</v>
      </c>
      <c r="T118" s="149" t="s">
        <v>97</v>
      </c>
      <c r="U118" s="149">
        <v>0</v>
      </c>
      <c r="V118" s="149">
        <f t="shared" si="35"/>
        <v>0</v>
      </c>
      <c r="W118" s="149"/>
      <c r="X118" s="149" t="s">
        <v>98</v>
      </c>
      <c r="Y118" s="146"/>
      <c r="Z118" s="146"/>
      <c r="AA118" s="146"/>
      <c r="AB118" s="146"/>
      <c r="AC118" s="146"/>
      <c r="AD118" s="146"/>
      <c r="AE118" s="146"/>
      <c r="AF118" s="146"/>
      <c r="AG118" s="146" t="s">
        <v>99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ht="33.75" outlineLevel="1" x14ac:dyDescent="0.2">
      <c r="A119" s="162">
        <v>104</v>
      </c>
      <c r="B119" s="163" t="s">
        <v>285</v>
      </c>
      <c r="C119" s="169" t="s">
        <v>286</v>
      </c>
      <c r="D119" s="164" t="s">
        <v>220</v>
      </c>
      <c r="E119" s="165">
        <v>3.5</v>
      </c>
      <c r="F119" s="166">
        <v>0</v>
      </c>
      <c r="G119" s="167">
        <f t="shared" si="29"/>
        <v>0</v>
      </c>
      <c r="H119" s="149">
        <v>3003</v>
      </c>
      <c r="I119" s="149">
        <f t="shared" si="30"/>
        <v>10510.5</v>
      </c>
      <c r="J119" s="149">
        <v>0</v>
      </c>
      <c r="K119" s="149">
        <f t="shared" si="31"/>
        <v>0</v>
      </c>
      <c r="L119" s="149">
        <v>21</v>
      </c>
      <c r="M119" s="149">
        <f t="shared" si="32"/>
        <v>0</v>
      </c>
      <c r="N119" s="149">
        <v>0</v>
      </c>
      <c r="O119" s="149">
        <f t="shared" si="33"/>
        <v>0</v>
      </c>
      <c r="P119" s="149">
        <v>0</v>
      </c>
      <c r="Q119" s="149">
        <f t="shared" si="34"/>
        <v>0</v>
      </c>
      <c r="R119" s="149"/>
      <c r="S119" s="149" t="s">
        <v>96</v>
      </c>
      <c r="T119" s="149" t="s">
        <v>97</v>
      </c>
      <c r="U119" s="149">
        <v>0</v>
      </c>
      <c r="V119" s="149">
        <f t="shared" si="35"/>
        <v>0</v>
      </c>
      <c r="W119" s="149"/>
      <c r="X119" s="149" t="s">
        <v>98</v>
      </c>
      <c r="Y119" s="146"/>
      <c r="Z119" s="146"/>
      <c r="AA119" s="146"/>
      <c r="AB119" s="146"/>
      <c r="AC119" s="146"/>
      <c r="AD119" s="146"/>
      <c r="AE119" s="146"/>
      <c r="AF119" s="146"/>
      <c r="AG119" s="146" t="s">
        <v>99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33.75" outlineLevel="1" x14ac:dyDescent="0.2">
      <c r="A120" s="162">
        <v>105</v>
      </c>
      <c r="B120" s="163" t="s">
        <v>287</v>
      </c>
      <c r="C120" s="169" t="s">
        <v>288</v>
      </c>
      <c r="D120" s="164" t="s">
        <v>220</v>
      </c>
      <c r="E120" s="165">
        <v>13.5</v>
      </c>
      <c r="F120" s="166">
        <v>0</v>
      </c>
      <c r="G120" s="167">
        <f t="shared" si="29"/>
        <v>0</v>
      </c>
      <c r="H120" s="149">
        <v>1659</v>
      </c>
      <c r="I120" s="149">
        <f t="shared" si="30"/>
        <v>22396.5</v>
      </c>
      <c r="J120" s="149">
        <v>0</v>
      </c>
      <c r="K120" s="149">
        <f t="shared" si="31"/>
        <v>0</v>
      </c>
      <c r="L120" s="149">
        <v>21</v>
      </c>
      <c r="M120" s="149">
        <f t="shared" si="32"/>
        <v>0</v>
      </c>
      <c r="N120" s="149">
        <v>0</v>
      </c>
      <c r="O120" s="149">
        <f t="shared" si="33"/>
        <v>0</v>
      </c>
      <c r="P120" s="149">
        <v>0</v>
      </c>
      <c r="Q120" s="149">
        <f t="shared" si="34"/>
        <v>0</v>
      </c>
      <c r="R120" s="149"/>
      <c r="S120" s="149" t="s">
        <v>96</v>
      </c>
      <c r="T120" s="149" t="s">
        <v>97</v>
      </c>
      <c r="U120" s="149">
        <v>0</v>
      </c>
      <c r="V120" s="149">
        <f t="shared" si="35"/>
        <v>0</v>
      </c>
      <c r="W120" s="149"/>
      <c r="X120" s="149" t="s">
        <v>98</v>
      </c>
      <c r="Y120" s="146"/>
      <c r="Z120" s="146"/>
      <c r="AA120" s="146"/>
      <c r="AB120" s="146"/>
      <c r="AC120" s="146"/>
      <c r="AD120" s="146"/>
      <c r="AE120" s="146"/>
      <c r="AF120" s="146"/>
      <c r="AG120" s="146" t="s">
        <v>99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33.75" outlineLevel="1" x14ac:dyDescent="0.2">
      <c r="A121" s="162">
        <v>106</v>
      </c>
      <c r="B121" s="163" t="s">
        <v>289</v>
      </c>
      <c r="C121" s="169" t="s">
        <v>290</v>
      </c>
      <c r="D121" s="164" t="s">
        <v>220</v>
      </c>
      <c r="E121" s="165">
        <v>125</v>
      </c>
      <c r="F121" s="166">
        <v>0</v>
      </c>
      <c r="G121" s="167">
        <f t="shared" si="29"/>
        <v>0</v>
      </c>
      <c r="H121" s="149">
        <v>1176</v>
      </c>
      <c r="I121" s="149">
        <f t="shared" si="30"/>
        <v>147000</v>
      </c>
      <c r="J121" s="149">
        <v>0</v>
      </c>
      <c r="K121" s="149">
        <f t="shared" si="31"/>
        <v>0</v>
      </c>
      <c r="L121" s="149">
        <v>21</v>
      </c>
      <c r="M121" s="149">
        <f t="shared" si="32"/>
        <v>0</v>
      </c>
      <c r="N121" s="149">
        <v>0</v>
      </c>
      <c r="O121" s="149">
        <f t="shared" si="33"/>
        <v>0</v>
      </c>
      <c r="P121" s="149">
        <v>0</v>
      </c>
      <c r="Q121" s="149">
        <f t="shared" si="34"/>
        <v>0</v>
      </c>
      <c r="R121" s="149"/>
      <c r="S121" s="149" t="s">
        <v>96</v>
      </c>
      <c r="T121" s="149" t="s">
        <v>97</v>
      </c>
      <c r="U121" s="149">
        <v>0</v>
      </c>
      <c r="V121" s="149">
        <f t="shared" si="35"/>
        <v>0</v>
      </c>
      <c r="W121" s="149"/>
      <c r="X121" s="149" t="s">
        <v>98</v>
      </c>
      <c r="Y121" s="146"/>
      <c r="Z121" s="146"/>
      <c r="AA121" s="146"/>
      <c r="AB121" s="146"/>
      <c r="AC121" s="146"/>
      <c r="AD121" s="146"/>
      <c r="AE121" s="146"/>
      <c r="AF121" s="146"/>
      <c r="AG121" s="146" t="s">
        <v>99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33.75" outlineLevel="1" x14ac:dyDescent="0.2">
      <c r="A122" s="162">
        <v>107</v>
      </c>
      <c r="B122" s="163" t="s">
        <v>291</v>
      </c>
      <c r="C122" s="169" t="s">
        <v>292</v>
      </c>
      <c r="D122" s="164" t="s">
        <v>220</v>
      </c>
      <c r="E122" s="165">
        <v>38</v>
      </c>
      <c r="F122" s="166">
        <v>0</v>
      </c>
      <c r="G122" s="167">
        <f t="shared" si="29"/>
        <v>0</v>
      </c>
      <c r="H122" s="149">
        <v>2226</v>
      </c>
      <c r="I122" s="149">
        <f t="shared" si="30"/>
        <v>84588</v>
      </c>
      <c r="J122" s="149">
        <v>0</v>
      </c>
      <c r="K122" s="149">
        <f t="shared" si="31"/>
        <v>0</v>
      </c>
      <c r="L122" s="149">
        <v>21</v>
      </c>
      <c r="M122" s="149">
        <f t="shared" si="32"/>
        <v>0</v>
      </c>
      <c r="N122" s="149">
        <v>0</v>
      </c>
      <c r="O122" s="149">
        <f t="shared" si="33"/>
        <v>0</v>
      </c>
      <c r="P122" s="149">
        <v>0</v>
      </c>
      <c r="Q122" s="149">
        <f t="shared" si="34"/>
        <v>0</v>
      </c>
      <c r="R122" s="149"/>
      <c r="S122" s="149" t="s">
        <v>96</v>
      </c>
      <c r="T122" s="149" t="s">
        <v>97</v>
      </c>
      <c r="U122" s="149">
        <v>0</v>
      </c>
      <c r="V122" s="149">
        <f t="shared" si="35"/>
        <v>0</v>
      </c>
      <c r="W122" s="149"/>
      <c r="X122" s="149" t="s">
        <v>98</v>
      </c>
      <c r="Y122" s="146"/>
      <c r="Z122" s="146"/>
      <c r="AA122" s="146"/>
      <c r="AB122" s="146"/>
      <c r="AC122" s="146"/>
      <c r="AD122" s="146"/>
      <c r="AE122" s="146"/>
      <c r="AF122" s="146"/>
      <c r="AG122" s="146" t="s">
        <v>99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33.75" outlineLevel="1" x14ac:dyDescent="0.2">
      <c r="A123" s="162">
        <v>108</v>
      </c>
      <c r="B123" s="163" t="s">
        <v>293</v>
      </c>
      <c r="C123" s="169" t="s">
        <v>294</v>
      </c>
      <c r="D123" s="164" t="s">
        <v>220</v>
      </c>
      <c r="E123" s="165">
        <v>13.5</v>
      </c>
      <c r="F123" s="166">
        <v>0</v>
      </c>
      <c r="G123" s="167">
        <f t="shared" si="29"/>
        <v>0</v>
      </c>
      <c r="H123" s="149">
        <v>1260</v>
      </c>
      <c r="I123" s="149">
        <f t="shared" si="30"/>
        <v>17010</v>
      </c>
      <c r="J123" s="149">
        <v>0</v>
      </c>
      <c r="K123" s="149">
        <f t="shared" si="31"/>
        <v>0</v>
      </c>
      <c r="L123" s="149">
        <v>21</v>
      </c>
      <c r="M123" s="149">
        <f t="shared" si="32"/>
        <v>0</v>
      </c>
      <c r="N123" s="149">
        <v>0</v>
      </c>
      <c r="O123" s="149">
        <f t="shared" si="33"/>
        <v>0</v>
      </c>
      <c r="P123" s="149">
        <v>0</v>
      </c>
      <c r="Q123" s="149">
        <f t="shared" si="34"/>
        <v>0</v>
      </c>
      <c r="R123" s="149"/>
      <c r="S123" s="149" t="s">
        <v>96</v>
      </c>
      <c r="T123" s="149" t="s">
        <v>97</v>
      </c>
      <c r="U123" s="149">
        <v>0</v>
      </c>
      <c r="V123" s="149">
        <f t="shared" si="35"/>
        <v>0</v>
      </c>
      <c r="W123" s="149"/>
      <c r="X123" s="149" t="s">
        <v>98</v>
      </c>
      <c r="Y123" s="146"/>
      <c r="Z123" s="146"/>
      <c r="AA123" s="146"/>
      <c r="AB123" s="146"/>
      <c r="AC123" s="146"/>
      <c r="AD123" s="146"/>
      <c r="AE123" s="146"/>
      <c r="AF123" s="146"/>
      <c r="AG123" s="146" t="s">
        <v>99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33.75" outlineLevel="1" x14ac:dyDescent="0.2">
      <c r="A124" s="162">
        <v>109</v>
      </c>
      <c r="B124" s="163" t="s">
        <v>295</v>
      </c>
      <c r="C124" s="169" t="s">
        <v>296</v>
      </c>
      <c r="D124" s="164" t="s">
        <v>220</v>
      </c>
      <c r="E124" s="165">
        <v>7</v>
      </c>
      <c r="F124" s="166">
        <v>0</v>
      </c>
      <c r="G124" s="167">
        <f t="shared" si="29"/>
        <v>0</v>
      </c>
      <c r="H124" s="149">
        <v>1501.5</v>
      </c>
      <c r="I124" s="149">
        <f t="shared" si="30"/>
        <v>10510.5</v>
      </c>
      <c r="J124" s="149">
        <v>0</v>
      </c>
      <c r="K124" s="149">
        <f t="shared" si="31"/>
        <v>0</v>
      </c>
      <c r="L124" s="149">
        <v>21</v>
      </c>
      <c r="M124" s="149">
        <f t="shared" si="32"/>
        <v>0</v>
      </c>
      <c r="N124" s="149">
        <v>0</v>
      </c>
      <c r="O124" s="149">
        <f t="shared" si="33"/>
        <v>0</v>
      </c>
      <c r="P124" s="149">
        <v>0</v>
      </c>
      <c r="Q124" s="149">
        <f t="shared" si="34"/>
        <v>0</v>
      </c>
      <c r="R124" s="149"/>
      <c r="S124" s="149" t="s">
        <v>96</v>
      </c>
      <c r="T124" s="149" t="s">
        <v>97</v>
      </c>
      <c r="U124" s="149">
        <v>0</v>
      </c>
      <c r="V124" s="149">
        <f t="shared" si="35"/>
        <v>0</v>
      </c>
      <c r="W124" s="149"/>
      <c r="X124" s="149" t="s">
        <v>98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99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ht="22.5" outlineLevel="1" x14ac:dyDescent="0.2">
      <c r="A125" s="162">
        <v>110</v>
      </c>
      <c r="B125" s="163" t="s">
        <v>297</v>
      </c>
      <c r="C125" s="169" t="s">
        <v>298</v>
      </c>
      <c r="D125" s="164" t="s">
        <v>95</v>
      </c>
      <c r="E125" s="165">
        <v>4</v>
      </c>
      <c r="F125" s="166">
        <v>0</v>
      </c>
      <c r="G125" s="167">
        <f t="shared" si="29"/>
        <v>0</v>
      </c>
      <c r="H125" s="149">
        <v>3180</v>
      </c>
      <c r="I125" s="149">
        <f t="shared" si="30"/>
        <v>12720</v>
      </c>
      <c r="J125" s="149">
        <v>0</v>
      </c>
      <c r="K125" s="149">
        <f t="shared" si="31"/>
        <v>0</v>
      </c>
      <c r="L125" s="149">
        <v>21</v>
      </c>
      <c r="M125" s="149">
        <f t="shared" si="32"/>
        <v>0</v>
      </c>
      <c r="N125" s="149">
        <v>0</v>
      </c>
      <c r="O125" s="149">
        <f t="shared" si="33"/>
        <v>0</v>
      </c>
      <c r="P125" s="149">
        <v>0</v>
      </c>
      <c r="Q125" s="149">
        <f t="shared" si="34"/>
        <v>0</v>
      </c>
      <c r="R125" s="149"/>
      <c r="S125" s="149" t="s">
        <v>96</v>
      </c>
      <c r="T125" s="149" t="s">
        <v>97</v>
      </c>
      <c r="U125" s="149">
        <v>0</v>
      </c>
      <c r="V125" s="149">
        <f t="shared" si="35"/>
        <v>0</v>
      </c>
      <c r="W125" s="149"/>
      <c r="X125" s="149" t="s">
        <v>98</v>
      </c>
      <c r="Y125" s="146"/>
      <c r="Z125" s="146"/>
      <c r="AA125" s="146"/>
      <c r="AB125" s="146"/>
      <c r="AC125" s="146"/>
      <c r="AD125" s="146"/>
      <c r="AE125" s="146"/>
      <c r="AF125" s="146"/>
      <c r="AG125" s="146" t="s">
        <v>99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ht="33.75" outlineLevel="1" x14ac:dyDescent="0.2">
      <c r="A126" s="162">
        <v>111</v>
      </c>
      <c r="B126" s="163" t="s">
        <v>299</v>
      </c>
      <c r="C126" s="169" t="s">
        <v>300</v>
      </c>
      <c r="D126" s="164" t="s">
        <v>220</v>
      </c>
      <c r="E126" s="165">
        <v>1.5</v>
      </c>
      <c r="F126" s="166">
        <v>0</v>
      </c>
      <c r="G126" s="167">
        <f t="shared" si="29"/>
        <v>0</v>
      </c>
      <c r="H126" s="149">
        <v>325</v>
      </c>
      <c r="I126" s="149">
        <f t="shared" si="30"/>
        <v>487.5</v>
      </c>
      <c r="J126" s="149">
        <v>0</v>
      </c>
      <c r="K126" s="149">
        <f t="shared" si="31"/>
        <v>0</v>
      </c>
      <c r="L126" s="149">
        <v>21</v>
      </c>
      <c r="M126" s="149">
        <f t="shared" si="32"/>
        <v>0</v>
      </c>
      <c r="N126" s="149">
        <v>0</v>
      </c>
      <c r="O126" s="149">
        <f t="shared" si="33"/>
        <v>0</v>
      </c>
      <c r="P126" s="149">
        <v>0</v>
      </c>
      <c r="Q126" s="149">
        <f t="shared" si="34"/>
        <v>0</v>
      </c>
      <c r="R126" s="149"/>
      <c r="S126" s="149" t="s">
        <v>96</v>
      </c>
      <c r="T126" s="149" t="s">
        <v>97</v>
      </c>
      <c r="U126" s="149">
        <v>0</v>
      </c>
      <c r="V126" s="149">
        <f t="shared" si="35"/>
        <v>0</v>
      </c>
      <c r="W126" s="149"/>
      <c r="X126" s="149" t="s">
        <v>98</v>
      </c>
      <c r="Y126" s="146"/>
      <c r="Z126" s="146"/>
      <c r="AA126" s="146"/>
      <c r="AB126" s="146"/>
      <c r="AC126" s="146"/>
      <c r="AD126" s="146"/>
      <c r="AE126" s="146"/>
      <c r="AF126" s="146"/>
      <c r="AG126" s="146" t="s">
        <v>99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ht="33.75" outlineLevel="1" x14ac:dyDescent="0.2">
      <c r="A127" s="162">
        <v>112</v>
      </c>
      <c r="B127" s="163" t="s">
        <v>301</v>
      </c>
      <c r="C127" s="169" t="s">
        <v>302</v>
      </c>
      <c r="D127" s="164" t="s">
        <v>220</v>
      </c>
      <c r="E127" s="165">
        <v>13</v>
      </c>
      <c r="F127" s="166">
        <v>0</v>
      </c>
      <c r="G127" s="167">
        <f t="shared" si="29"/>
        <v>0</v>
      </c>
      <c r="H127" s="149">
        <v>280</v>
      </c>
      <c r="I127" s="149">
        <f t="shared" si="30"/>
        <v>3640</v>
      </c>
      <c r="J127" s="149">
        <v>0</v>
      </c>
      <c r="K127" s="149">
        <f t="shared" si="31"/>
        <v>0</v>
      </c>
      <c r="L127" s="149">
        <v>21</v>
      </c>
      <c r="M127" s="149">
        <f t="shared" si="32"/>
        <v>0</v>
      </c>
      <c r="N127" s="149">
        <v>0</v>
      </c>
      <c r="O127" s="149">
        <f t="shared" si="33"/>
        <v>0</v>
      </c>
      <c r="P127" s="149">
        <v>0</v>
      </c>
      <c r="Q127" s="149">
        <f t="shared" si="34"/>
        <v>0</v>
      </c>
      <c r="R127" s="149"/>
      <c r="S127" s="149" t="s">
        <v>96</v>
      </c>
      <c r="T127" s="149" t="s">
        <v>97</v>
      </c>
      <c r="U127" s="149">
        <v>0</v>
      </c>
      <c r="V127" s="149">
        <f t="shared" si="35"/>
        <v>0</v>
      </c>
      <c r="W127" s="149"/>
      <c r="X127" s="149" t="s">
        <v>98</v>
      </c>
      <c r="Y127" s="146"/>
      <c r="Z127" s="146"/>
      <c r="AA127" s="146"/>
      <c r="AB127" s="146"/>
      <c r="AC127" s="146"/>
      <c r="AD127" s="146"/>
      <c r="AE127" s="146"/>
      <c r="AF127" s="146"/>
      <c r="AG127" s="146" t="s">
        <v>99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x14ac:dyDescent="0.2">
      <c r="A128" s="151" t="s">
        <v>91</v>
      </c>
      <c r="B128" s="152" t="s">
        <v>63</v>
      </c>
      <c r="C128" s="168" t="s">
        <v>364</v>
      </c>
      <c r="D128" s="153"/>
      <c r="E128" s="154"/>
      <c r="F128" s="155"/>
      <c r="G128" s="156">
        <f>SUMIF(AG129:AG133,"&lt;&gt;NOR",G129:G133)</f>
        <v>0</v>
      </c>
      <c r="H128" s="150"/>
      <c r="I128" s="150">
        <f>SUM(I129:I133)</f>
        <v>433927.5</v>
      </c>
      <c r="J128" s="150"/>
      <c r="K128" s="150">
        <f>SUM(K129:K133)</f>
        <v>0</v>
      </c>
      <c r="L128" s="150"/>
      <c r="M128" s="150">
        <f>SUM(M129:M133)</f>
        <v>0</v>
      </c>
      <c r="N128" s="150"/>
      <c r="O128" s="150">
        <f>SUM(O129:O133)</f>
        <v>0</v>
      </c>
      <c r="P128" s="150"/>
      <c r="Q128" s="150">
        <f>SUM(Q129:Q133)</f>
        <v>0</v>
      </c>
      <c r="R128" s="150"/>
      <c r="S128" s="150"/>
      <c r="T128" s="150"/>
      <c r="U128" s="150"/>
      <c r="V128" s="150">
        <f>SUM(V129:V133)</f>
        <v>0</v>
      </c>
      <c r="W128" s="150"/>
      <c r="X128" s="150"/>
      <c r="AG128" t="s">
        <v>92</v>
      </c>
    </row>
    <row r="129" spans="1:60" ht="22.5" outlineLevel="1" x14ac:dyDescent="0.2">
      <c r="A129" s="162">
        <v>113</v>
      </c>
      <c r="B129" s="163" t="s">
        <v>306</v>
      </c>
      <c r="C129" s="169" t="s">
        <v>307</v>
      </c>
      <c r="D129" s="164" t="s">
        <v>308</v>
      </c>
      <c r="E129" s="165">
        <v>131</v>
      </c>
      <c r="F129" s="166">
        <v>0</v>
      </c>
      <c r="G129" s="167">
        <f t="shared" ref="G129:G133" si="36">ROUND(E129*F129,2)</f>
        <v>0</v>
      </c>
      <c r="H129" s="149">
        <v>540</v>
      </c>
      <c r="I129" s="149">
        <f t="shared" ref="I129:I133" si="37">ROUND(E129*H129,2)</f>
        <v>70740</v>
      </c>
      <c r="J129" s="149">
        <v>0</v>
      </c>
      <c r="K129" s="149">
        <f t="shared" ref="K129:K133" si="38">ROUND(E129*J129,2)</f>
        <v>0</v>
      </c>
      <c r="L129" s="149">
        <v>21</v>
      </c>
      <c r="M129" s="149">
        <f t="shared" ref="M129:M133" si="39">G129*(1+L129/100)</f>
        <v>0</v>
      </c>
      <c r="N129" s="149">
        <v>0</v>
      </c>
      <c r="O129" s="149">
        <f t="shared" ref="O129:O133" si="40">ROUND(E129*N129,2)</f>
        <v>0</v>
      </c>
      <c r="P129" s="149">
        <v>0</v>
      </c>
      <c r="Q129" s="149">
        <f t="shared" ref="Q129:Q133" si="41">ROUND(E129*P129,2)</f>
        <v>0</v>
      </c>
      <c r="R129" s="149"/>
      <c r="S129" s="149" t="s">
        <v>96</v>
      </c>
      <c r="T129" s="149" t="s">
        <v>97</v>
      </c>
      <c r="U129" s="149">
        <v>0</v>
      </c>
      <c r="V129" s="149">
        <f t="shared" ref="V129:V133" si="42">ROUND(E129*U129,2)</f>
        <v>0</v>
      </c>
      <c r="W129" s="149"/>
      <c r="X129" s="149" t="s">
        <v>98</v>
      </c>
      <c r="Y129" s="146"/>
      <c r="Z129" s="146"/>
      <c r="AA129" s="146"/>
      <c r="AB129" s="146"/>
      <c r="AC129" s="146"/>
      <c r="AD129" s="146"/>
      <c r="AE129" s="146"/>
      <c r="AF129" s="146"/>
      <c r="AG129" s="146" t="s">
        <v>99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ht="22.5" outlineLevel="1" x14ac:dyDescent="0.2">
      <c r="A130" s="162">
        <v>114</v>
      </c>
      <c r="B130" s="163" t="s">
        <v>309</v>
      </c>
      <c r="C130" s="169" t="s">
        <v>310</v>
      </c>
      <c r="D130" s="164" t="s">
        <v>308</v>
      </c>
      <c r="E130" s="165">
        <v>59.5</v>
      </c>
      <c r="F130" s="166">
        <v>0</v>
      </c>
      <c r="G130" s="167">
        <f t="shared" si="36"/>
        <v>0</v>
      </c>
      <c r="H130" s="149">
        <v>1050</v>
      </c>
      <c r="I130" s="149">
        <f t="shared" si="37"/>
        <v>62475</v>
      </c>
      <c r="J130" s="149">
        <v>0</v>
      </c>
      <c r="K130" s="149">
        <f t="shared" si="38"/>
        <v>0</v>
      </c>
      <c r="L130" s="149">
        <v>21</v>
      </c>
      <c r="M130" s="149">
        <f t="shared" si="39"/>
        <v>0</v>
      </c>
      <c r="N130" s="149">
        <v>0</v>
      </c>
      <c r="O130" s="149">
        <f t="shared" si="40"/>
        <v>0</v>
      </c>
      <c r="P130" s="149">
        <v>0</v>
      </c>
      <c r="Q130" s="149">
        <f t="shared" si="41"/>
        <v>0</v>
      </c>
      <c r="R130" s="149"/>
      <c r="S130" s="149" t="s">
        <v>96</v>
      </c>
      <c r="T130" s="149" t="s">
        <v>97</v>
      </c>
      <c r="U130" s="149">
        <v>0</v>
      </c>
      <c r="V130" s="149">
        <f t="shared" si="42"/>
        <v>0</v>
      </c>
      <c r="W130" s="149"/>
      <c r="X130" s="149" t="s">
        <v>98</v>
      </c>
      <c r="Y130" s="146"/>
      <c r="Z130" s="146"/>
      <c r="AA130" s="146"/>
      <c r="AB130" s="146"/>
      <c r="AC130" s="146"/>
      <c r="AD130" s="146"/>
      <c r="AE130" s="146"/>
      <c r="AF130" s="146"/>
      <c r="AG130" s="146" t="s">
        <v>99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ht="22.5" outlineLevel="1" x14ac:dyDescent="0.2">
      <c r="A131" s="162">
        <v>115</v>
      </c>
      <c r="B131" s="163" t="s">
        <v>311</v>
      </c>
      <c r="C131" s="169" t="s">
        <v>312</v>
      </c>
      <c r="D131" s="164" t="s">
        <v>308</v>
      </c>
      <c r="E131" s="165">
        <v>279</v>
      </c>
      <c r="F131" s="166">
        <v>0</v>
      </c>
      <c r="G131" s="167">
        <f t="shared" si="36"/>
        <v>0</v>
      </c>
      <c r="H131" s="149">
        <v>0</v>
      </c>
      <c r="I131" s="149">
        <f t="shared" si="37"/>
        <v>0</v>
      </c>
      <c r="J131" s="149">
        <v>0</v>
      </c>
      <c r="K131" s="149">
        <f t="shared" si="38"/>
        <v>0</v>
      </c>
      <c r="L131" s="149">
        <v>21</v>
      </c>
      <c r="M131" s="149">
        <f t="shared" si="39"/>
        <v>0</v>
      </c>
      <c r="N131" s="149">
        <v>0</v>
      </c>
      <c r="O131" s="149">
        <f t="shared" si="40"/>
        <v>0</v>
      </c>
      <c r="P131" s="149">
        <v>0</v>
      </c>
      <c r="Q131" s="149">
        <f t="shared" si="41"/>
        <v>0</v>
      </c>
      <c r="R131" s="149"/>
      <c r="S131" s="149" t="s">
        <v>96</v>
      </c>
      <c r="T131" s="149" t="s">
        <v>97</v>
      </c>
      <c r="U131" s="149">
        <v>0</v>
      </c>
      <c r="V131" s="149">
        <f t="shared" si="42"/>
        <v>0</v>
      </c>
      <c r="W131" s="149"/>
      <c r="X131" s="149" t="s">
        <v>98</v>
      </c>
      <c r="Y131" s="146"/>
      <c r="Z131" s="146"/>
      <c r="AA131" s="146"/>
      <c r="AB131" s="146"/>
      <c r="AC131" s="146"/>
      <c r="AD131" s="146"/>
      <c r="AE131" s="146"/>
      <c r="AF131" s="146"/>
      <c r="AG131" s="146" t="s">
        <v>99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ht="22.5" outlineLevel="1" x14ac:dyDescent="0.2">
      <c r="A132" s="162">
        <v>116</v>
      </c>
      <c r="B132" s="163" t="s">
        <v>313</v>
      </c>
      <c r="C132" s="169" t="s">
        <v>314</v>
      </c>
      <c r="D132" s="164" t="s">
        <v>308</v>
      </c>
      <c r="E132" s="165">
        <v>337.5</v>
      </c>
      <c r="F132" s="166">
        <v>0</v>
      </c>
      <c r="G132" s="167">
        <f t="shared" si="36"/>
        <v>0</v>
      </c>
      <c r="H132" s="149">
        <v>891</v>
      </c>
      <c r="I132" s="149">
        <f t="shared" si="37"/>
        <v>300712.5</v>
      </c>
      <c r="J132" s="149">
        <v>0</v>
      </c>
      <c r="K132" s="149">
        <f t="shared" si="38"/>
        <v>0</v>
      </c>
      <c r="L132" s="149">
        <v>21</v>
      </c>
      <c r="M132" s="149">
        <f t="shared" si="39"/>
        <v>0</v>
      </c>
      <c r="N132" s="149">
        <v>0</v>
      </c>
      <c r="O132" s="149">
        <f t="shared" si="40"/>
        <v>0</v>
      </c>
      <c r="P132" s="149">
        <v>0</v>
      </c>
      <c r="Q132" s="149">
        <f t="shared" si="41"/>
        <v>0</v>
      </c>
      <c r="R132" s="149"/>
      <c r="S132" s="149" t="s">
        <v>96</v>
      </c>
      <c r="T132" s="149" t="s">
        <v>97</v>
      </c>
      <c r="U132" s="149">
        <v>0</v>
      </c>
      <c r="V132" s="149">
        <f t="shared" si="42"/>
        <v>0</v>
      </c>
      <c r="W132" s="149"/>
      <c r="X132" s="149" t="s">
        <v>98</v>
      </c>
      <c r="Y132" s="146"/>
      <c r="Z132" s="146"/>
      <c r="AA132" s="146"/>
      <c r="AB132" s="146"/>
      <c r="AC132" s="146"/>
      <c r="AD132" s="146"/>
      <c r="AE132" s="146"/>
      <c r="AF132" s="146"/>
      <c r="AG132" s="146" t="s">
        <v>99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33.75" outlineLevel="1" x14ac:dyDescent="0.2">
      <c r="A133" s="162">
        <v>117</v>
      </c>
      <c r="B133" s="163" t="s">
        <v>315</v>
      </c>
      <c r="C133" s="169" t="s">
        <v>316</v>
      </c>
      <c r="D133" s="164" t="s">
        <v>308</v>
      </c>
      <c r="E133" s="165">
        <v>307.5</v>
      </c>
      <c r="F133" s="166">
        <v>0</v>
      </c>
      <c r="G133" s="167">
        <f t="shared" si="36"/>
        <v>0</v>
      </c>
      <c r="H133" s="149">
        <v>0</v>
      </c>
      <c r="I133" s="149">
        <f t="shared" si="37"/>
        <v>0</v>
      </c>
      <c r="J133" s="149">
        <v>0</v>
      </c>
      <c r="K133" s="149">
        <f t="shared" si="38"/>
        <v>0</v>
      </c>
      <c r="L133" s="149">
        <v>21</v>
      </c>
      <c r="M133" s="149">
        <f t="shared" si="39"/>
        <v>0</v>
      </c>
      <c r="N133" s="149">
        <v>0</v>
      </c>
      <c r="O133" s="149">
        <f t="shared" si="40"/>
        <v>0</v>
      </c>
      <c r="P133" s="149">
        <v>0</v>
      </c>
      <c r="Q133" s="149">
        <f t="shared" si="41"/>
        <v>0</v>
      </c>
      <c r="R133" s="149"/>
      <c r="S133" s="149" t="s">
        <v>96</v>
      </c>
      <c r="T133" s="149" t="s">
        <v>97</v>
      </c>
      <c r="U133" s="149">
        <v>0</v>
      </c>
      <c r="V133" s="149">
        <f t="shared" si="42"/>
        <v>0</v>
      </c>
      <c r="W133" s="149"/>
      <c r="X133" s="149" t="s">
        <v>98</v>
      </c>
      <c r="Y133" s="146"/>
      <c r="Z133" s="146"/>
      <c r="AA133" s="146"/>
      <c r="AB133" s="146"/>
      <c r="AC133" s="146"/>
      <c r="AD133" s="146"/>
      <c r="AE133" s="146"/>
      <c r="AF133" s="146"/>
      <c r="AG133" s="146" t="s">
        <v>99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x14ac:dyDescent="0.2">
      <c r="A134" s="151" t="s">
        <v>91</v>
      </c>
      <c r="B134" s="152" t="s">
        <v>64</v>
      </c>
      <c r="C134" s="168" t="s">
        <v>28</v>
      </c>
      <c r="D134" s="153"/>
      <c r="E134" s="154"/>
      <c r="F134" s="155"/>
      <c r="G134" s="156">
        <f>SUMIF(AG135:AG147,"&lt;&gt;NOR",G135:G147)</f>
        <v>0</v>
      </c>
      <c r="H134" s="150"/>
      <c r="I134" s="150">
        <f>SUM(I135:I147)</f>
        <v>164600</v>
      </c>
      <c r="J134" s="150"/>
      <c r="K134" s="150">
        <f>SUM(K135:K147)</f>
        <v>170160</v>
      </c>
      <c r="L134" s="150"/>
      <c r="M134" s="150">
        <f>SUM(M135:M147)</f>
        <v>0</v>
      </c>
      <c r="N134" s="150"/>
      <c r="O134" s="150">
        <f>SUM(O135:O147)</f>
        <v>0</v>
      </c>
      <c r="P134" s="150"/>
      <c r="Q134" s="150">
        <f>SUM(Q135:Q147)</f>
        <v>0</v>
      </c>
      <c r="R134" s="150"/>
      <c r="S134" s="150"/>
      <c r="T134" s="150"/>
      <c r="U134" s="150"/>
      <c r="V134" s="150">
        <f>SUM(V135:V147)</f>
        <v>0</v>
      </c>
      <c r="W134" s="150"/>
      <c r="X134" s="150"/>
      <c r="AG134" t="s">
        <v>92</v>
      </c>
    </row>
    <row r="135" spans="1:60" outlineLevel="1" x14ac:dyDescent="0.2">
      <c r="A135" s="162">
        <v>118</v>
      </c>
      <c r="B135" s="163" t="s">
        <v>317</v>
      </c>
      <c r="C135" s="169" t="s">
        <v>318</v>
      </c>
      <c r="D135" s="164" t="s">
        <v>95</v>
      </c>
      <c r="E135" s="165">
        <v>1</v>
      </c>
      <c r="F135" s="166">
        <v>0</v>
      </c>
      <c r="G135" s="167">
        <f t="shared" ref="G135:G147" si="43">ROUND(E135*F135,2)</f>
        <v>0</v>
      </c>
      <c r="H135" s="149">
        <v>0</v>
      </c>
      <c r="I135" s="149">
        <f t="shared" ref="I135:I147" si="44">ROUND(E135*H135,2)</f>
        <v>0</v>
      </c>
      <c r="J135" s="149">
        <v>0</v>
      </c>
      <c r="K135" s="149">
        <f t="shared" ref="K135:K147" si="45">ROUND(E135*J135,2)</f>
        <v>0</v>
      </c>
      <c r="L135" s="149">
        <v>21</v>
      </c>
      <c r="M135" s="149">
        <f t="shared" ref="M135:M147" si="46">G135*(1+L135/100)</f>
        <v>0</v>
      </c>
      <c r="N135" s="149">
        <v>0</v>
      </c>
      <c r="O135" s="149">
        <f t="shared" ref="O135:O147" si="47">ROUND(E135*N135,2)</f>
        <v>0</v>
      </c>
      <c r="P135" s="149">
        <v>0</v>
      </c>
      <c r="Q135" s="149">
        <f t="shared" ref="Q135:Q147" si="48">ROUND(E135*P135,2)</f>
        <v>0</v>
      </c>
      <c r="R135" s="149"/>
      <c r="S135" s="149" t="s">
        <v>96</v>
      </c>
      <c r="T135" s="149" t="s">
        <v>97</v>
      </c>
      <c r="U135" s="149">
        <v>0</v>
      </c>
      <c r="V135" s="149">
        <f t="shared" ref="V135:V147" si="49">ROUND(E135*U135,2)</f>
        <v>0</v>
      </c>
      <c r="W135" s="149"/>
      <c r="X135" s="149" t="s">
        <v>304</v>
      </c>
      <c r="Y135" s="146"/>
      <c r="Z135" s="146"/>
      <c r="AA135" s="146"/>
      <c r="AB135" s="146"/>
      <c r="AC135" s="146"/>
      <c r="AD135" s="146"/>
      <c r="AE135" s="146"/>
      <c r="AF135" s="146"/>
      <c r="AG135" s="146" t="s">
        <v>305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22.5" outlineLevel="1" x14ac:dyDescent="0.2">
      <c r="A136" s="162">
        <v>119</v>
      </c>
      <c r="B136" s="163" t="s">
        <v>319</v>
      </c>
      <c r="C136" s="169" t="s">
        <v>320</v>
      </c>
      <c r="D136" s="164" t="s">
        <v>95</v>
      </c>
      <c r="E136" s="165">
        <v>1</v>
      </c>
      <c r="F136" s="166">
        <v>0</v>
      </c>
      <c r="G136" s="167">
        <f t="shared" si="43"/>
        <v>0</v>
      </c>
      <c r="H136" s="149">
        <v>0</v>
      </c>
      <c r="I136" s="149">
        <f t="shared" si="44"/>
        <v>0</v>
      </c>
      <c r="J136" s="149">
        <v>0</v>
      </c>
      <c r="K136" s="149">
        <f t="shared" si="45"/>
        <v>0</v>
      </c>
      <c r="L136" s="149">
        <v>21</v>
      </c>
      <c r="M136" s="149">
        <f t="shared" si="46"/>
        <v>0</v>
      </c>
      <c r="N136" s="149">
        <v>0</v>
      </c>
      <c r="O136" s="149">
        <f t="shared" si="47"/>
        <v>0</v>
      </c>
      <c r="P136" s="149">
        <v>0</v>
      </c>
      <c r="Q136" s="149">
        <f t="shared" si="48"/>
        <v>0</v>
      </c>
      <c r="R136" s="149"/>
      <c r="S136" s="149" t="s">
        <v>96</v>
      </c>
      <c r="T136" s="149" t="s">
        <v>321</v>
      </c>
      <c r="U136" s="149">
        <v>0</v>
      </c>
      <c r="V136" s="149">
        <f t="shared" si="49"/>
        <v>0</v>
      </c>
      <c r="W136" s="149"/>
      <c r="X136" s="149" t="s">
        <v>304</v>
      </c>
      <c r="Y136" s="146"/>
      <c r="Z136" s="146"/>
      <c r="AA136" s="146"/>
      <c r="AB136" s="146"/>
      <c r="AC136" s="146"/>
      <c r="AD136" s="146"/>
      <c r="AE136" s="146"/>
      <c r="AF136" s="146"/>
      <c r="AG136" s="146" t="s">
        <v>305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62">
        <v>120</v>
      </c>
      <c r="B137" s="163" t="s">
        <v>322</v>
      </c>
      <c r="C137" s="169" t="s">
        <v>323</v>
      </c>
      <c r="D137" s="164" t="s">
        <v>95</v>
      </c>
      <c r="E137" s="165">
        <v>1</v>
      </c>
      <c r="F137" s="166">
        <v>0</v>
      </c>
      <c r="G137" s="167">
        <f t="shared" si="43"/>
        <v>0</v>
      </c>
      <c r="H137" s="149">
        <v>0</v>
      </c>
      <c r="I137" s="149">
        <f t="shared" si="44"/>
        <v>0</v>
      </c>
      <c r="J137" s="149">
        <v>25000</v>
      </c>
      <c r="K137" s="149">
        <f t="shared" si="45"/>
        <v>25000</v>
      </c>
      <c r="L137" s="149">
        <v>21</v>
      </c>
      <c r="M137" s="149">
        <f t="shared" si="46"/>
        <v>0</v>
      </c>
      <c r="N137" s="149">
        <v>0</v>
      </c>
      <c r="O137" s="149">
        <f t="shared" si="47"/>
        <v>0</v>
      </c>
      <c r="P137" s="149">
        <v>0</v>
      </c>
      <c r="Q137" s="149">
        <f t="shared" si="48"/>
        <v>0</v>
      </c>
      <c r="R137" s="149"/>
      <c r="S137" s="149" t="s">
        <v>96</v>
      </c>
      <c r="T137" s="149" t="s">
        <v>97</v>
      </c>
      <c r="U137" s="149">
        <v>0</v>
      </c>
      <c r="V137" s="149">
        <f t="shared" si="49"/>
        <v>0</v>
      </c>
      <c r="W137" s="149"/>
      <c r="X137" s="149" t="s">
        <v>304</v>
      </c>
      <c r="Y137" s="146"/>
      <c r="Z137" s="146"/>
      <c r="AA137" s="146"/>
      <c r="AB137" s="146"/>
      <c r="AC137" s="146"/>
      <c r="AD137" s="146"/>
      <c r="AE137" s="146"/>
      <c r="AF137" s="146"/>
      <c r="AG137" s="146" t="s">
        <v>305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62">
        <v>121</v>
      </c>
      <c r="B138" s="163" t="s">
        <v>324</v>
      </c>
      <c r="C138" s="169" t="s">
        <v>325</v>
      </c>
      <c r="D138" s="164" t="s">
        <v>326</v>
      </c>
      <c r="E138" s="165">
        <v>40</v>
      </c>
      <c r="F138" s="166">
        <v>0</v>
      </c>
      <c r="G138" s="167">
        <f t="shared" si="43"/>
        <v>0</v>
      </c>
      <c r="H138" s="149">
        <v>0</v>
      </c>
      <c r="I138" s="149">
        <f t="shared" si="44"/>
        <v>0</v>
      </c>
      <c r="J138" s="149">
        <v>1200</v>
      </c>
      <c r="K138" s="149">
        <f t="shared" si="45"/>
        <v>48000</v>
      </c>
      <c r="L138" s="149">
        <v>21</v>
      </c>
      <c r="M138" s="149">
        <f t="shared" si="46"/>
        <v>0</v>
      </c>
      <c r="N138" s="149">
        <v>0</v>
      </c>
      <c r="O138" s="149">
        <f t="shared" si="47"/>
        <v>0</v>
      </c>
      <c r="P138" s="149">
        <v>0</v>
      </c>
      <c r="Q138" s="149">
        <f t="shared" si="48"/>
        <v>0</v>
      </c>
      <c r="R138" s="149"/>
      <c r="S138" s="149" t="s">
        <v>96</v>
      </c>
      <c r="T138" s="149" t="s">
        <v>97</v>
      </c>
      <c r="U138" s="149">
        <v>0</v>
      </c>
      <c r="V138" s="149">
        <f t="shared" si="49"/>
        <v>0</v>
      </c>
      <c r="W138" s="149"/>
      <c r="X138" s="149" t="s">
        <v>304</v>
      </c>
      <c r="Y138" s="146"/>
      <c r="Z138" s="146"/>
      <c r="AA138" s="146"/>
      <c r="AB138" s="146"/>
      <c r="AC138" s="146"/>
      <c r="AD138" s="146"/>
      <c r="AE138" s="146"/>
      <c r="AF138" s="146"/>
      <c r="AG138" s="146" t="s">
        <v>305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62">
        <v>122</v>
      </c>
      <c r="B139" s="163" t="s">
        <v>327</v>
      </c>
      <c r="C139" s="169" t="s">
        <v>328</v>
      </c>
      <c r="D139" s="164" t="s">
        <v>95</v>
      </c>
      <c r="E139" s="165">
        <v>1</v>
      </c>
      <c r="F139" s="166">
        <v>0</v>
      </c>
      <c r="G139" s="167">
        <f t="shared" si="43"/>
        <v>0</v>
      </c>
      <c r="H139" s="149">
        <v>0</v>
      </c>
      <c r="I139" s="149">
        <f t="shared" si="44"/>
        <v>0</v>
      </c>
      <c r="J139" s="149">
        <v>0</v>
      </c>
      <c r="K139" s="149">
        <f t="shared" si="45"/>
        <v>0</v>
      </c>
      <c r="L139" s="149">
        <v>21</v>
      </c>
      <c r="M139" s="149">
        <f t="shared" si="46"/>
        <v>0</v>
      </c>
      <c r="N139" s="149">
        <v>0</v>
      </c>
      <c r="O139" s="149">
        <f t="shared" si="47"/>
        <v>0</v>
      </c>
      <c r="P139" s="149">
        <v>0</v>
      </c>
      <c r="Q139" s="149">
        <f t="shared" si="48"/>
        <v>0</v>
      </c>
      <c r="R139" s="149"/>
      <c r="S139" s="149" t="s">
        <v>96</v>
      </c>
      <c r="T139" s="149" t="s">
        <v>321</v>
      </c>
      <c r="U139" s="149">
        <v>0</v>
      </c>
      <c r="V139" s="149">
        <f t="shared" si="49"/>
        <v>0</v>
      </c>
      <c r="W139" s="149"/>
      <c r="X139" s="149" t="s">
        <v>304</v>
      </c>
      <c r="Y139" s="146"/>
      <c r="Z139" s="146"/>
      <c r="AA139" s="146"/>
      <c r="AB139" s="146"/>
      <c r="AC139" s="146"/>
      <c r="AD139" s="146"/>
      <c r="AE139" s="146"/>
      <c r="AF139" s="146"/>
      <c r="AG139" s="146" t="s">
        <v>305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62">
        <v>123</v>
      </c>
      <c r="B140" s="163" t="s">
        <v>329</v>
      </c>
      <c r="C140" s="169" t="s">
        <v>330</v>
      </c>
      <c r="D140" s="164" t="s">
        <v>303</v>
      </c>
      <c r="E140" s="165">
        <v>4</v>
      </c>
      <c r="F140" s="166">
        <v>0</v>
      </c>
      <c r="G140" s="167">
        <f t="shared" si="43"/>
        <v>0</v>
      </c>
      <c r="H140" s="149">
        <v>0</v>
      </c>
      <c r="I140" s="149">
        <f t="shared" si="44"/>
        <v>0</v>
      </c>
      <c r="J140" s="149">
        <v>0</v>
      </c>
      <c r="K140" s="149">
        <f t="shared" si="45"/>
        <v>0</v>
      </c>
      <c r="L140" s="149">
        <v>21</v>
      </c>
      <c r="M140" s="149">
        <f t="shared" si="46"/>
        <v>0</v>
      </c>
      <c r="N140" s="149">
        <v>0</v>
      </c>
      <c r="O140" s="149">
        <f t="shared" si="47"/>
        <v>0</v>
      </c>
      <c r="P140" s="149">
        <v>0</v>
      </c>
      <c r="Q140" s="149">
        <f t="shared" si="48"/>
        <v>0</v>
      </c>
      <c r="R140" s="149"/>
      <c r="S140" s="149" t="s">
        <v>96</v>
      </c>
      <c r="T140" s="149" t="s">
        <v>321</v>
      </c>
      <c r="U140" s="149">
        <v>0</v>
      </c>
      <c r="V140" s="149">
        <f t="shared" si="49"/>
        <v>0</v>
      </c>
      <c r="W140" s="149"/>
      <c r="X140" s="149" t="s">
        <v>304</v>
      </c>
      <c r="Y140" s="146"/>
      <c r="Z140" s="146"/>
      <c r="AA140" s="146"/>
      <c r="AB140" s="146"/>
      <c r="AC140" s="146"/>
      <c r="AD140" s="146"/>
      <c r="AE140" s="146"/>
      <c r="AF140" s="146"/>
      <c r="AG140" s="146" t="s">
        <v>305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62">
        <v>124</v>
      </c>
      <c r="B141" s="163" t="s">
        <v>331</v>
      </c>
      <c r="C141" s="169" t="s">
        <v>332</v>
      </c>
      <c r="D141" s="164" t="s">
        <v>95</v>
      </c>
      <c r="E141" s="165">
        <v>1</v>
      </c>
      <c r="F141" s="166">
        <v>0</v>
      </c>
      <c r="G141" s="167">
        <f t="shared" si="43"/>
        <v>0</v>
      </c>
      <c r="H141" s="149">
        <v>0</v>
      </c>
      <c r="I141" s="149">
        <f t="shared" si="44"/>
        <v>0</v>
      </c>
      <c r="J141" s="149">
        <v>0</v>
      </c>
      <c r="K141" s="149">
        <f t="shared" si="45"/>
        <v>0</v>
      </c>
      <c r="L141" s="149">
        <v>21</v>
      </c>
      <c r="M141" s="149">
        <f t="shared" si="46"/>
        <v>0</v>
      </c>
      <c r="N141" s="149">
        <v>0</v>
      </c>
      <c r="O141" s="149">
        <f t="shared" si="47"/>
        <v>0</v>
      </c>
      <c r="P141" s="149">
        <v>0</v>
      </c>
      <c r="Q141" s="149">
        <f t="shared" si="48"/>
        <v>0</v>
      </c>
      <c r="R141" s="149"/>
      <c r="S141" s="149" t="s">
        <v>96</v>
      </c>
      <c r="T141" s="149" t="s">
        <v>321</v>
      </c>
      <c r="U141" s="149">
        <v>0</v>
      </c>
      <c r="V141" s="149">
        <f t="shared" si="49"/>
        <v>0</v>
      </c>
      <c r="W141" s="149"/>
      <c r="X141" s="149" t="s">
        <v>304</v>
      </c>
      <c r="Y141" s="146"/>
      <c r="Z141" s="146"/>
      <c r="AA141" s="146"/>
      <c r="AB141" s="146"/>
      <c r="AC141" s="146"/>
      <c r="AD141" s="146"/>
      <c r="AE141" s="146"/>
      <c r="AF141" s="146"/>
      <c r="AG141" s="146" t="s">
        <v>305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62">
        <v>125</v>
      </c>
      <c r="B142" s="163" t="s">
        <v>333</v>
      </c>
      <c r="C142" s="169" t="s">
        <v>334</v>
      </c>
      <c r="D142" s="164" t="s">
        <v>95</v>
      </c>
      <c r="E142" s="165">
        <v>1</v>
      </c>
      <c r="F142" s="166">
        <v>0</v>
      </c>
      <c r="G142" s="167">
        <f t="shared" si="43"/>
        <v>0</v>
      </c>
      <c r="H142" s="149">
        <v>0</v>
      </c>
      <c r="I142" s="149">
        <f t="shared" si="44"/>
        <v>0</v>
      </c>
      <c r="J142" s="149">
        <v>0</v>
      </c>
      <c r="K142" s="149">
        <f t="shared" si="45"/>
        <v>0</v>
      </c>
      <c r="L142" s="149">
        <v>21</v>
      </c>
      <c r="M142" s="149">
        <f t="shared" si="46"/>
        <v>0</v>
      </c>
      <c r="N142" s="149">
        <v>0</v>
      </c>
      <c r="O142" s="149">
        <f t="shared" si="47"/>
        <v>0</v>
      </c>
      <c r="P142" s="149">
        <v>0</v>
      </c>
      <c r="Q142" s="149">
        <f t="shared" si="48"/>
        <v>0</v>
      </c>
      <c r="R142" s="149"/>
      <c r="S142" s="149" t="s">
        <v>96</v>
      </c>
      <c r="T142" s="149" t="s">
        <v>321</v>
      </c>
      <c r="U142" s="149">
        <v>0</v>
      </c>
      <c r="V142" s="149">
        <f t="shared" si="49"/>
        <v>0</v>
      </c>
      <c r="W142" s="149"/>
      <c r="X142" s="149" t="s">
        <v>304</v>
      </c>
      <c r="Y142" s="146"/>
      <c r="Z142" s="146"/>
      <c r="AA142" s="146"/>
      <c r="AB142" s="146"/>
      <c r="AC142" s="146"/>
      <c r="AD142" s="146"/>
      <c r="AE142" s="146"/>
      <c r="AF142" s="146"/>
      <c r="AG142" s="146" t="s">
        <v>305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">
      <c r="A143" s="162">
        <v>126</v>
      </c>
      <c r="B143" s="163" t="s">
        <v>335</v>
      </c>
      <c r="C143" s="169" t="s">
        <v>336</v>
      </c>
      <c r="D143" s="164" t="s">
        <v>95</v>
      </c>
      <c r="E143" s="165">
        <v>1</v>
      </c>
      <c r="F143" s="166">
        <v>0</v>
      </c>
      <c r="G143" s="167">
        <f t="shared" si="43"/>
        <v>0</v>
      </c>
      <c r="H143" s="149">
        <v>0</v>
      </c>
      <c r="I143" s="149">
        <f t="shared" si="44"/>
        <v>0</v>
      </c>
      <c r="J143" s="149">
        <v>5000</v>
      </c>
      <c r="K143" s="149">
        <f t="shared" si="45"/>
        <v>5000</v>
      </c>
      <c r="L143" s="149">
        <v>21</v>
      </c>
      <c r="M143" s="149">
        <f t="shared" si="46"/>
        <v>0</v>
      </c>
      <c r="N143" s="149">
        <v>0</v>
      </c>
      <c r="O143" s="149">
        <f t="shared" si="47"/>
        <v>0</v>
      </c>
      <c r="P143" s="149">
        <v>0</v>
      </c>
      <c r="Q143" s="149">
        <f t="shared" si="48"/>
        <v>0</v>
      </c>
      <c r="R143" s="149"/>
      <c r="S143" s="149" t="s">
        <v>96</v>
      </c>
      <c r="T143" s="149" t="s">
        <v>97</v>
      </c>
      <c r="U143" s="149">
        <v>0</v>
      </c>
      <c r="V143" s="149">
        <f t="shared" si="49"/>
        <v>0</v>
      </c>
      <c r="W143" s="149"/>
      <c r="X143" s="149" t="s">
        <v>304</v>
      </c>
      <c r="Y143" s="146"/>
      <c r="Z143" s="146"/>
      <c r="AA143" s="146"/>
      <c r="AB143" s="146"/>
      <c r="AC143" s="146"/>
      <c r="AD143" s="146"/>
      <c r="AE143" s="146"/>
      <c r="AF143" s="146"/>
      <c r="AG143" s="146" t="s">
        <v>305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ht="33.75" outlineLevel="1" x14ac:dyDescent="0.2">
      <c r="A144" s="162">
        <v>127</v>
      </c>
      <c r="B144" s="163" t="s">
        <v>337</v>
      </c>
      <c r="C144" s="169" t="s">
        <v>338</v>
      </c>
      <c r="D144" s="164" t="s">
        <v>95</v>
      </c>
      <c r="E144" s="165">
        <v>36</v>
      </c>
      <c r="F144" s="166">
        <v>0</v>
      </c>
      <c r="G144" s="167">
        <f t="shared" si="43"/>
        <v>0</v>
      </c>
      <c r="H144" s="149">
        <v>0</v>
      </c>
      <c r="I144" s="149">
        <f t="shared" si="44"/>
        <v>0</v>
      </c>
      <c r="J144" s="149">
        <v>2560</v>
      </c>
      <c r="K144" s="149">
        <f t="shared" si="45"/>
        <v>92160</v>
      </c>
      <c r="L144" s="149">
        <v>21</v>
      </c>
      <c r="M144" s="149">
        <f t="shared" si="46"/>
        <v>0</v>
      </c>
      <c r="N144" s="149">
        <v>0</v>
      </c>
      <c r="O144" s="149">
        <f t="shared" si="47"/>
        <v>0</v>
      </c>
      <c r="P144" s="149">
        <v>0</v>
      </c>
      <c r="Q144" s="149">
        <f t="shared" si="48"/>
        <v>0</v>
      </c>
      <c r="R144" s="149"/>
      <c r="S144" s="149" t="s">
        <v>96</v>
      </c>
      <c r="T144" s="149" t="s">
        <v>97</v>
      </c>
      <c r="U144" s="149">
        <v>0</v>
      </c>
      <c r="V144" s="149">
        <f t="shared" si="49"/>
        <v>0</v>
      </c>
      <c r="W144" s="149"/>
      <c r="X144" s="149" t="s">
        <v>304</v>
      </c>
      <c r="Y144" s="146"/>
      <c r="Z144" s="146"/>
      <c r="AA144" s="146"/>
      <c r="AB144" s="146"/>
      <c r="AC144" s="146"/>
      <c r="AD144" s="146"/>
      <c r="AE144" s="146"/>
      <c r="AF144" s="146"/>
      <c r="AG144" s="146" t="s">
        <v>305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62">
        <v>128</v>
      </c>
      <c r="B145" s="163" t="s">
        <v>339</v>
      </c>
      <c r="C145" s="169" t="s">
        <v>340</v>
      </c>
      <c r="D145" s="164" t="s">
        <v>95</v>
      </c>
      <c r="E145" s="165">
        <v>1</v>
      </c>
      <c r="F145" s="166">
        <v>0</v>
      </c>
      <c r="G145" s="167">
        <f t="shared" si="43"/>
        <v>0</v>
      </c>
      <c r="H145" s="149">
        <v>0</v>
      </c>
      <c r="I145" s="149">
        <f t="shared" si="44"/>
        <v>0</v>
      </c>
      <c r="J145" s="149">
        <v>0</v>
      </c>
      <c r="K145" s="149">
        <f t="shared" si="45"/>
        <v>0</v>
      </c>
      <c r="L145" s="149">
        <v>21</v>
      </c>
      <c r="M145" s="149">
        <f t="shared" si="46"/>
        <v>0</v>
      </c>
      <c r="N145" s="149">
        <v>0</v>
      </c>
      <c r="O145" s="149">
        <f t="shared" si="47"/>
        <v>0</v>
      </c>
      <c r="P145" s="149">
        <v>0</v>
      </c>
      <c r="Q145" s="149">
        <f t="shared" si="48"/>
        <v>0</v>
      </c>
      <c r="R145" s="149"/>
      <c r="S145" s="149" t="s">
        <v>96</v>
      </c>
      <c r="T145" s="149" t="s">
        <v>97</v>
      </c>
      <c r="U145" s="149">
        <v>0</v>
      </c>
      <c r="V145" s="149">
        <f t="shared" si="49"/>
        <v>0</v>
      </c>
      <c r="W145" s="149"/>
      <c r="X145" s="149" t="s">
        <v>98</v>
      </c>
      <c r="Y145" s="146"/>
      <c r="Z145" s="146"/>
      <c r="AA145" s="146"/>
      <c r="AB145" s="146"/>
      <c r="AC145" s="146"/>
      <c r="AD145" s="146"/>
      <c r="AE145" s="146"/>
      <c r="AF145" s="146"/>
      <c r="AG145" s="146" t="s">
        <v>99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">
      <c r="A146" s="162">
        <v>129</v>
      </c>
      <c r="B146" s="163" t="s">
        <v>341</v>
      </c>
      <c r="C146" s="169" t="s">
        <v>342</v>
      </c>
      <c r="D146" s="164" t="s">
        <v>343</v>
      </c>
      <c r="E146" s="165">
        <v>40</v>
      </c>
      <c r="F146" s="166">
        <v>0</v>
      </c>
      <c r="G146" s="167">
        <f t="shared" si="43"/>
        <v>0</v>
      </c>
      <c r="H146" s="149">
        <v>550</v>
      </c>
      <c r="I146" s="149">
        <f t="shared" si="44"/>
        <v>22000</v>
      </c>
      <c r="J146" s="149">
        <v>0</v>
      </c>
      <c r="K146" s="149">
        <f t="shared" si="45"/>
        <v>0</v>
      </c>
      <c r="L146" s="149">
        <v>21</v>
      </c>
      <c r="M146" s="149">
        <f t="shared" si="46"/>
        <v>0</v>
      </c>
      <c r="N146" s="149">
        <v>0</v>
      </c>
      <c r="O146" s="149">
        <f t="shared" si="47"/>
        <v>0</v>
      </c>
      <c r="P146" s="149">
        <v>0</v>
      </c>
      <c r="Q146" s="149">
        <f t="shared" si="48"/>
        <v>0</v>
      </c>
      <c r="R146" s="149"/>
      <c r="S146" s="149" t="s">
        <v>96</v>
      </c>
      <c r="T146" s="149" t="s">
        <v>97</v>
      </c>
      <c r="U146" s="149">
        <v>0</v>
      </c>
      <c r="V146" s="149">
        <f t="shared" si="49"/>
        <v>0</v>
      </c>
      <c r="W146" s="149"/>
      <c r="X146" s="149" t="s">
        <v>98</v>
      </c>
      <c r="Y146" s="146"/>
      <c r="Z146" s="146"/>
      <c r="AA146" s="146"/>
      <c r="AB146" s="146"/>
      <c r="AC146" s="146"/>
      <c r="AD146" s="146"/>
      <c r="AE146" s="146"/>
      <c r="AF146" s="146"/>
      <c r="AG146" s="146" t="s">
        <v>99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62">
        <v>130</v>
      </c>
      <c r="B147" s="163" t="s">
        <v>344</v>
      </c>
      <c r="C147" s="169" t="s">
        <v>345</v>
      </c>
      <c r="D147" s="164" t="s">
        <v>343</v>
      </c>
      <c r="E147" s="165">
        <v>2</v>
      </c>
      <c r="F147" s="166">
        <v>0</v>
      </c>
      <c r="G147" s="167">
        <f t="shared" si="43"/>
        <v>0</v>
      </c>
      <c r="H147" s="149">
        <v>71300</v>
      </c>
      <c r="I147" s="149">
        <f t="shared" si="44"/>
        <v>142600</v>
      </c>
      <c r="J147" s="149">
        <v>0</v>
      </c>
      <c r="K147" s="149">
        <f t="shared" si="45"/>
        <v>0</v>
      </c>
      <c r="L147" s="149">
        <v>21</v>
      </c>
      <c r="M147" s="149">
        <f t="shared" si="46"/>
        <v>0</v>
      </c>
      <c r="N147" s="149">
        <v>0</v>
      </c>
      <c r="O147" s="149">
        <f t="shared" si="47"/>
        <v>0</v>
      </c>
      <c r="P147" s="149">
        <v>0</v>
      </c>
      <c r="Q147" s="149">
        <f t="shared" si="48"/>
        <v>0</v>
      </c>
      <c r="R147" s="149"/>
      <c r="S147" s="149" t="s">
        <v>96</v>
      </c>
      <c r="T147" s="149" t="s">
        <v>97</v>
      </c>
      <c r="U147" s="149">
        <v>0</v>
      </c>
      <c r="V147" s="149">
        <f t="shared" si="49"/>
        <v>0</v>
      </c>
      <c r="W147" s="149"/>
      <c r="X147" s="149" t="s">
        <v>98</v>
      </c>
      <c r="Y147" s="146"/>
      <c r="Z147" s="146"/>
      <c r="AA147" s="146"/>
      <c r="AB147" s="146"/>
      <c r="AC147" s="146"/>
      <c r="AD147" s="146"/>
      <c r="AE147" s="146"/>
      <c r="AF147" s="146"/>
      <c r="AG147" s="146" t="s">
        <v>99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x14ac:dyDescent="0.2">
      <c r="A148" s="151" t="s">
        <v>91</v>
      </c>
      <c r="B148" s="152" t="s">
        <v>65</v>
      </c>
      <c r="C148" s="168" t="s">
        <v>29</v>
      </c>
      <c r="D148" s="153"/>
      <c r="E148" s="154"/>
      <c r="F148" s="155"/>
      <c r="G148" s="156">
        <f>SUMIF(AG149:AG156,"&lt;&gt;NOR",G149:G156)</f>
        <v>0</v>
      </c>
      <c r="H148" s="150"/>
      <c r="I148" s="150">
        <f>SUM(I149:I156)</f>
        <v>45500</v>
      </c>
      <c r="J148" s="150"/>
      <c r="K148" s="150">
        <f>SUM(K149:K156)</f>
        <v>0</v>
      </c>
      <c r="L148" s="150"/>
      <c r="M148" s="150">
        <f>SUM(M149:M156)</f>
        <v>0</v>
      </c>
      <c r="N148" s="150"/>
      <c r="O148" s="150">
        <f>SUM(O149:O156)</f>
        <v>0</v>
      </c>
      <c r="P148" s="150"/>
      <c r="Q148" s="150">
        <f>SUM(Q149:Q156)</f>
        <v>0</v>
      </c>
      <c r="R148" s="150"/>
      <c r="S148" s="150"/>
      <c r="T148" s="150"/>
      <c r="U148" s="150"/>
      <c r="V148" s="150">
        <f>SUM(V149:V156)</f>
        <v>0</v>
      </c>
      <c r="W148" s="150"/>
      <c r="X148" s="150"/>
      <c r="AG148" t="s">
        <v>92</v>
      </c>
    </row>
    <row r="149" spans="1:60" ht="22.5" outlineLevel="1" x14ac:dyDescent="0.2">
      <c r="A149" s="162">
        <v>131</v>
      </c>
      <c r="B149" s="163" t="s">
        <v>346</v>
      </c>
      <c r="C149" s="169" t="s">
        <v>374</v>
      </c>
      <c r="D149" s="164" t="s">
        <v>95</v>
      </c>
      <c r="E149" s="165">
        <v>5</v>
      </c>
      <c r="F149" s="166">
        <v>0</v>
      </c>
      <c r="G149" s="167">
        <f t="shared" ref="G149:G156" si="50">ROUND(E149*F149,2)</f>
        <v>0</v>
      </c>
      <c r="H149" s="149">
        <v>0</v>
      </c>
      <c r="I149" s="149">
        <f t="shared" ref="I149:I156" si="51">ROUND(E149*H149,2)</f>
        <v>0</v>
      </c>
      <c r="J149" s="149">
        <v>0</v>
      </c>
      <c r="K149" s="149">
        <f t="shared" ref="K149:K156" si="52">ROUND(E149*J149,2)</f>
        <v>0</v>
      </c>
      <c r="L149" s="149">
        <v>21</v>
      </c>
      <c r="M149" s="149">
        <f t="shared" ref="M149:M156" si="53">G149*(1+L149/100)</f>
        <v>0</v>
      </c>
      <c r="N149" s="149">
        <v>0</v>
      </c>
      <c r="O149" s="149">
        <f t="shared" ref="O149:O156" si="54">ROUND(E149*N149,2)</f>
        <v>0</v>
      </c>
      <c r="P149" s="149">
        <v>0</v>
      </c>
      <c r="Q149" s="149">
        <f t="shared" ref="Q149:Q156" si="55">ROUND(E149*P149,2)</f>
        <v>0</v>
      </c>
      <c r="R149" s="149"/>
      <c r="S149" s="149" t="s">
        <v>96</v>
      </c>
      <c r="T149" s="149" t="s">
        <v>321</v>
      </c>
      <c r="U149" s="149">
        <v>0</v>
      </c>
      <c r="V149" s="149">
        <f t="shared" ref="V149:V156" si="56">ROUND(E149*U149,2)</f>
        <v>0</v>
      </c>
      <c r="W149" s="149"/>
      <c r="X149" s="149" t="s">
        <v>304</v>
      </c>
      <c r="Y149" s="146"/>
      <c r="Z149" s="146"/>
      <c r="AA149" s="146"/>
      <c r="AB149" s="146"/>
      <c r="AC149" s="146"/>
      <c r="AD149" s="146"/>
      <c r="AE149" s="146"/>
      <c r="AF149" s="146"/>
      <c r="AG149" s="146" t="s">
        <v>305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">
      <c r="A150" s="162">
        <v>132</v>
      </c>
      <c r="B150" s="163" t="s">
        <v>347</v>
      </c>
      <c r="C150" s="169" t="s">
        <v>348</v>
      </c>
      <c r="D150" s="164" t="s">
        <v>95</v>
      </c>
      <c r="E150" s="165">
        <v>1</v>
      </c>
      <c r="F150" s="166">
        <v>0</v>
      </c>
      <c r="G150" s="167">
        <f t="shared" si="50"/>
        <v>0</v>
      </c>
      <c r="H150" s="149">
        <v>0</v>
      </c>
      <c r="I150" s="149">
        <f t="shared" si="51"/>
        <v>0</v>
      </c>
      <c r="J150" s="149">
        <v>0</v>
      </c>
      <c r="K150" s="149">
        <f t="shared" si="52"/>
        <v>0</v>
      </c>
      <c r="L150" s="149">
        <v>21</v>
      </c>
      <c r="M150" s="149">
        <f t="shared" si="53"/>
        <v>0</v>
      </c>
      <c r="N150" s="149">
        <v>0</v>
      </c>
      <c r="O150" s="149">
        <f t="shared" si="54"/>
        <v>0</v>
      </c>
      <c r="P150" s="149">
        <v>0</v>
      </c>
      <c r="Q150" s="149">
        <f t="shared" si="55"/>
        <v>0</v>
      </c>
      <c r="R150" s="149"/>
      <c r="S150" s="149" t="s">
        <v>96</v>
      </c>
      <c r="T150" s="149" t="s">
        <v>321</v>
      </c>
      <c r="U150" s="149">
        <v>0</v>
      </c>
      <c r="V150" s="149">
        <f t="shared" si="56"/>
        <v>0</v>
      </c>
      <c r="W150" s="149"/>
      <c r="X150" s="149" t="s">
        <v>98</v>
      </c>
      <c r="Y150" s="146"/>
      <c r="Z150" s="173"/>
      <c r="AA150" s="146"/>
      <c r="AB150" s="146"/>
      <c r="AC150" s="146"/>
      <c r="AD150" s="146"/>
      <c r="AE150" s="146"/>
      <c r="AF150" s="146"/>
      <c r="AG150" s="146" t="s">
        <v>99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62">
        <v>133</v>
      </c>
      <c r="B151" s="163" t="s">
        <v>349</v>
      </c>
      <c r="C151" s="169" t="s">
        <v>350</v>
      </c>
      <c r="D151" s="164" t="s">
        <v>326</v>
      </c>
      <c r="E151" s="165">
        <v>40</v>
      </c>
      <c r="F151" s="166">
        <v>0</v>
      </c>
      <c r="G151" s="167">
        <f t="shared" si="50"/>
        <v>0</v>
      </c>
      <c r="H151" s="149">
        <v>500</v>
      </c>
      <c r="I151" s="149">
        <f t="shared" si="51"/>
        <v>20000</v>
      </c>
      <c r="J151" s="149">
        <v>0</v>
      </c>
      <c r="K151" s="149">
        <f t="shared" si="52"/>
        <v>0</v>
      </c>
      <c r="L151" s="149">
        <v>21</v>
      </c>
      <c r="M151" s="149">
        <f t="shared" si="53"/>
        <v>0</v>
      </c>
      <c r="N151" s="149">
        <v>0</v>
      </c>
      <c r="O151" s="149">
        <f t="shared" si="54"/>
        <v>0</v>
      </c>
      <c r="P151" s="149">
        <v>0</v>
      </c>
      <c r="Q151" s="149">
        <f t="shared" si="55"/>
        <v>0</v>
      </c>
      <c r="R151" s="149"/>
      <c r="S151" s="149" t="s">
        <v>96</v>
      </c>
      <c r="T151" s="149" t="s">
        <v>97</v>
      </c>
      <c r="U151" s="149">
        <v>0</v>
      </c>
      <c r="V151" s="149">
        <f t="shared" si="56"/>
        <v>0</v>
      </c>
      <c r="W151" s="149"/>
      <c r="X151" s="149" t="s">
        <v>98</v>
      </c>
      <c r="Y151" s="146"/>
      <c r="Z151" s="146"/>
      <c r="AA151" s="146"/>
      <c r="AB151" s="146"/>
      <c r="AC151" s="146"/>
      <c r="AD151" s="146"/>
      <c r="AE151" s="146"/>
      <c r="AF151" s="146"/>
      <c r="AG151" s="146" t="s">
        <v>99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">
      <c r="A152" s="162">
        <v>134</v>
      </c>
      <c r="B152" s="163" t="s">
        <v>351</v>
      </c>
      <c r="C152" s="169" t="s">
        <v>352</v>
      </c>
      <c r="D152" s="164" t="s">
        <v>95</v>
      </c>
      <c r="E152" s="165">
        <v>150</v>
      </c>
      <c r="F152" s="166">
        <v>0</v>
      </c>
      <c r="G152" s="167">
        <f t="shared" si="50"/>
        <v>0</v>
      </c>
      <c r="H152" s="149">
        <v>90</v>
      </c>
      <c r="I152" s="149">
        <f t="shared" si="51"/>
        <v>13500</v>
      </c>
      <c r="J152" s="149">
        <v>0</v>
      </c>
      <c r="K152" s="149">
        <f t="shared" si="52"/>
        <v>0</v>
      </c>
      <c r="L152" s="149">
        <v>21</v>
      </c>
      <c r="M152" s="149">
        <f t="shared" si="53"/>
        <v>0</v>
      </c>
      <c r="N152" s="149">
        <v>0</v>
      </c>
      <c r="O152" s="149">
        <f t="shared" si="54"/>
        <v>0</v>
      </c>
      <c r="P152" s="149">
        <v>0</v>
      </c>
      <c r="Q152" s="149">
        <f t="shared" si="55"/>
        <v>0</v>
      </c>
      <c r="R152" s="149"/>
      <c r="S152" s="149" t="s">
        <v>96</v>
      </c>
      <c r="T152" s="149" t="s">
        <v>97</v>
      </c>
      <c r="U152" s="149">
        <v>0</v>
      </c>
      <c r="V152" s="149">
        <f t="shared" si="56"/>
        <v>0</v>
      </c>
      <c r="W152" s="149"/>
      <c r="X152" s="149" t="s">
        <v>98</v>
      </c>
      <c r="Y152" s="146"/>
      <c r="Z152" s="146"/>
      <c r="AA152" s="146"/>
      <c r="AB152" s="146"/>
      <c r="AC152" s="146"/>
      <c r="AD152" s="146"/>
      <c r="AE152" s="146"/>
      <c r="AF152" s="146"/>
      <c r="AG152" s="146" t="s">
        <v>99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 x14ac:dyDescent="0.2">
      <c r="A153" s="162">
        <v>135</v>
      </c>
      <c r="B153" s="163" t="s">
        <v>353</v>
      </c>
      <c r="C153" s="169" t="s">
        <v>354</v>
      </c>
      <c r="D153" s="164" t="s">
        <v>326</v>
      </c>
      <c r="E153" s="165">
        <v>24</v>
      </c>
      <c r="F153" s="166">
        <v>0</v>
      </c>
      <c r="G153" s="167">
        <f t="shared" si="50"/>
        <v>0</v>
      </c>
      <c r="H153" s="149">
        <v>500</v>
      </c>
      <c r="I153" s="149">
        <f t="shared" si="51"/>
        <v>12000</v>
      </c>
      <c r="J153" s="149">
        <v>0</v>
      </c>
      <c r="K153" s="149">
        <f t="shared" si="52"/>
        <v>0</v>
      </c>
      <c r="L153" s="149">
        <v>21</v>
      </c>
      <c r="M153" s="149">
        <f t="shared" si="53"/>
        <v>0</v>
      </c>
      <c r="N153" s="149">
        <v>0</v>
      </c>
      <c r="O153" s="149">
        <f t="shared" si="54"/>
        <v>0</v>
      </c>
      <c r="P153" s="149">
        <v>0</v>
      </c>
      <c r="Q153" s="149">
        <f t="shared" si="55"/>
        <v>0</v>
      </c>
      <c r="R153" s="149"/>
      <c r="S153" s="149" t="s">
        <v>96</v>
      </c>
      <c r="T153" s="149" t="s">
        <v>97</v>
      </c>
      <c r="U153" s="149">
        <v>0</v>
      </c>
      <c r="V153" s="149">
        <f t="shared" si="56"/>
        <v>0</v>
      </c>
      <c r="W153" s="149"/>
      <c r="X153" s="149" t="s">
        <v>98</v>
      </c>
      <c r="Y153" s="146"/>
      <c r="Z153" s="146"/>
      <c r="AA153" s="146"/>
      <c r="AB153" s="146"/>
      <c r="AC153" s="146"/>
      <c r="AD153" s="146"/>
      <c r="AE153" s="146"/>
      <c r="AF153" s="146"/>
      <c r="AG153" s="146" t="s">
        <v>99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ht="33.75" outlineLevel="1" x14ac:dyDescent="0.2">
      <c r="A154" s="162">
        <v>136</v>
      </c>
      <c r="B154" s="163" t="s">
        <v>355</v>
      </c>
      <c r="C154" s="169" t="s">
        <v>375</v>
      </c>
      <c r="D154" s="164" t="s">
        <v>95</v>
      </c>
      <c r="E154" s="165">
        <v>1</v>
      </c>
      <c r="F154" s="166">
        <v>0</v>
      </c>
      <c r="G154" s="167">
        <f t="shared" si="50"/>
        <v>0</v>
      </c>
      <c r="H154" s="149">
        <v>0</v>
      </c>
      <c r="I154" s="149">
        <f t="shared" si="51"/>
        <v>0</v>
      </c>
      <c r="J154" s="149">
        <v>0</v>
      </c>
      <c r="K154" s="149">
        <f t="shared" si="52"/>
        <v>0</v>
      </c>
      <c r="L154" s="149">
        <v>21</v>
      </c>
      <c r="M154" s="149">
        <f t="shared" si="53"/>
        <v>0</v>
      </c>
      <c r="N154" s="149">
        <v>0</v>
      </c>
      <c r="O154" s="149">
        <f t="shared" si="54"/>
        <v>0</v>
      </c>
      <c r="P154" s="149">
        <v>0</v>
      </c>
      <c r="Q154" s="149">
        <f t="shared" si="55"/>
        <v>0</v>
      </c>
      <c r="R154" s="149"/>
      <c r="S154" s="149" t="s">
        <v>96</v>
      </c>
      <c r="T154" s="149" t="s">
        <v>97</v>
      </c>
      <c r="U154" s="149">
        <v>0</v>
      </c>
      <c r="V154" s="149">
        <f t="shared" si="56"/>
        <v>0</v>
      </c>
      <c r="W154" s="149"/>
      <c r="X154" s="149" t="s">
        <v>98</v>
      </c>
      <c r="Y154" s="146"/>
      <c r="Z154" s="146"/>
      <c r="AA154" s="146"/>
      <c r="AB154" s="146"/>
      <c r="AC154" s="146"/>
      <c r="AD154" s="146"/>
      <c r="AE154" s="146"/>
      <c r="AF154" s="146"/>
      <c r="AG154" s="146" t="s">
        <v>99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ht="22.5" outlineLevel="1" x14ac:dyDescent="0.2">
      <c r="A155" s="162">
        <v>137</v>
      </c>
      <c r="B155" s="163" t="s">
        <v>356</v>
      </c>
      <c r="C155" s="169" t="s">
        <v>376</v>
      </c>
      <c r="D155" s="164" t="s">
        <v>95</v>
      </c>
      <c r="E155" s="165">
        <v>1</v>
      </c>
      <c r="F155" s="166">
        <v>0</v>
      </c>
      <c r="G155" s="167">
        <f t="shared" si="50"/>
        <v>0</v>
      </c>
      <c r="H155" s="149">
        <v>0</v>
      </c>
      <c r="I155" s="149">
        <f t="shared" si="51"/>
        <v>0</v>
      </c>
      <c r="J155" s="149">
        <v>0</v>
      </c>
      <c r="K155" s="149">
        <f t="shared" si="52"/>
        <v>0</v>
      </c>
      <c r="L155" s="149">
        <v>21</v>
      </c>
      <c r="M155" s="149">
        <f t="shared" si="53"/>
        <v>0</v>
      </c>
      <c r="N155" s="149">
        <v>0</v>
      </c>
      <c r="O155" s="149">
        <f t="shared" si="54"/>
        <v>0</v>
      </c>
      <c r="P155" s="149">
        <v>0</v>
      </c>
      <c r="Q155" s="149">
        <f t="shared" si="55"/>
        <v>0</v>
      </c>
      <c r="R155" s="149"/>
      <c r="S155" s="149" t="s">
        <v>96</v>
      </c>
      <c r="T155" s="149" t="s">
        <v>97</v>
      </c>
      <c r="U155" s="149">
        <v>0</v>
      </c>
      <c r="V155" s="149">
        <f t="shared" si="56"/>
        <v>0</v>
      </c>
      <c r="W155" s="149"/>
      <c r="X155" s="149" t="s">
        <v>98</v>
      </c>
      <c r="Y155" s="146"/>
      <c r="Z155" s="146"/>
      <c r="AA155" s="146"/>
      <c r="AB155" s="146"/>
      <c r="AC155" s="146"/>
      <c r="AD155" s="146"/>
      <c r="AE155" s="146"/>
      <c r="AF155" s="146"/>
      <c r="AG155" s="146" t="s">
        <v>99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ht="22.5" outlineLevel="1" x14ac:dyDescent="0.2">
      <c r="A156" s="162">
        <v>138</v>
      </c>
      <c r="B156" s="157" t="s">
        <v>357</v>
      </c>
      <c r="C156" s="170" t="s">
        <v>377</v>
      </c>
      <c r="D156" s="158" t="s">
        <v>95</v>
      </c>
      <c r="E156" s="159">
        <v>1</v>
      </c>
      <c r="F156" s="160">
        <v>0</v>
      </c>
      <c r="G156" s="161">
        <f t="shared" si="50"/>
        <v>0</v>
      </c>
      <c r="H156" s="149">
        <v>0</v>
      </c>
      <c r="I156" s="149">
        <f t="shared" si="51"/>
        <v>0</v>
      </c>
      <c r="J156" s="149">
        <v>0</v>
      </c>
      <c r="K156" s="149">
        <f t="shared" si="52"/>
        <v>0</v>
      </c>
      <c r="L156" s="149">
        <v>21</v>
      </c>
      <c r="M156" s="149">
        <f t="shared" si="53"/>
        <v>0</v>
      </c>
      <c r="N156" s="149">
        <v>0</v>
      </c>
      <c r="O156" s="149">
        <f t="shared" si="54"/>
        <v>0</v>
      </c>
      <c r="P156" s="149">
        <v>0</v>
      </c>
      <c r="Q156" s="149">
        <f t="shared" si="55"/>
        <v>0</v>
      </c>
      <c r="R156" s="149"/>
      <c r="S156" s="149" t="s">
        <v>96</v>
      </c>
      <c r="T156" s="149" t="s">
        <v>97</v>
      </c>
      <c r="U156" s="149">
        <v>0</v>
      </c>
      <c r="V156" s="149">
        <f t="shared" si="56"/>
        <v>0</v>
      </c>
      <c r="W156" s="149"/>
      <c r="X156" s="149" t="s">
        <v>98</v>
      </c>
      <c r="Y156" s="146"/>
      <c r="Z156" s="146"/>
      <c r="AA156" s="146"/>
      <c r="AB156" s="146"/>
      <c r="AC156" s="146"/>
      <c r="AD156" s="146"/>
      <c r="AE156" s="146"/>
      <c r="AF156" s="146"/>
      <c r="AG156" s="146" t="s">
        <v>99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x14ac:dyDescent="0.2">
      <c r="A157" s="3"/>
      <c r="B157" s="4"/>
      <c r="C157" s="171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AE157">
        <v>15</v>
      </c>
      <c r="AF157">
        <v>21</v>
      </c>
      <c r="AG157" t="s">
        <v>78</v>
      </c>
    </row>
    <row r="158" spans="1:60" x14ac:dyDescent="0.2">
      <c r="C158" s="172"/>
      <c r="D158" s="10"/>
      <c r="AG158" t="s">
        <v>358</v>
      </c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4">
    <mergeCell ref="A1:G1"/>
    <mergeCell ref="C2:G2"/>
    <mergeCell ref="C3:G3"/>
    <mergeCell ref="C4:G4"/>
  </mergeCells>
  <phoneticPr fontId="16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'Výkaz výměr'!Názvy_tisku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</dc:creator>
  <cp:lastModifiedBy>Adéla</cp:lastModifiedBy>
  <cp:lastPrinted>2022-11-11T20:09:02Z</cp:lastPrinted>
  <dcterms:created xsi:type="dcterms:W3CDTF">2009-04-08T07:15:50Z</dcterms:created>
  <dcterms:modified xsi:type="dcterms:W3CDTF">2022-11-11T20:11:25Z</dcterms:modified>
</cp:coreProperties>
</file>