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UT\04 Odevzdané\DPS\EDIT\"/>
    </mc:Choice>
  </mc:AlternateContent>
  <xr:revisionPtr revIDLastSave="0" documentId="13_ncr:1_{0905DAF7-9B84-485B-B376-7D3BB3AFF6B2}" xr6:coauthVersionLast="47" xr6:coauthVersionMax="47" xr10:uidLastSave="{00000000-0000-0000-0000-000000000000}"/>
  <bookViews>
    <workbookView xWindow="6510" yWindow="45" windowWidth="20235" windowHeight="2095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5 D.1.4.3-a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'05 D.1.4.3-a03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'05 D.1.4.3-a03 Pol'!$A$1:$X$81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K8" i="12" s="1"/>
  <c r="O9" i="12"/>
  <c r="O8" i="12" s="1"/>
  <c r="Q9" i="12"/>
  <c r="V9" i="12"/>
  <c r="V8" i="12" s="1"/>
  <c r="G10" i="12"/>
  <c r="M10" i="12" s="1"/>
  <c r="I10" i="12"/>
  <c r="I8" i="12" s="1"/>
  <c r="K10" i="12"/>
  <c r="O10" i="12"/>
  <c r="Q10" i="12"/>
  <c r="Q8" i="12" s="1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3" i="12"/>
  <c r="G22" i="12" s="1"/>
  <c r="I23" i="12"/>
  <c r="K23" i="12"/>
  <c r="K22" i="12" s="1"/>
  <c r="O23" i="12"/>
  <c r="O22" i="12" s="1"/>
  <c r="Q23" i="12"/>
  <c r="V23" i="12"/>
  <c r="V22" i="12" s="1"/>
  <c r="G24" i="12"/>
  <c r="M24" i="12" s="1"/>
  <c r="I24" i="12"/>
  <c r="I22" i="12" s="1"/>
  <c r="K24" i="12"/>
  <c r="O24" i="12"/>
  <c r="Q24" i="12"/>
  <c r="Q22" i="12" s="1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I35" i="12"/>
  <c r="K35" i="12"/>
  <c r="K34" i="12" s="1"/>
  <c r="O35" i="12"/>
  <c r="O34" i="12" s="1"/>
  <c r="Q35" i="12"/>
  <c r="V35" i="12"/>
  <c r="V34" i="12" s="1"/>
  <c r="G36" i="12"/>
  <c r="M36" i="12" s="1"/>
  <c r="I36" i="12"/>
  <c r="I34" i="12" s="1"/>
  <c r="K36" i="12"/>
  <c r="O36" i="12"/>
  <c r="Q36" i="12"/>
  <c r="Q34" i="12" s="1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2" i="12"/>
  <c r="M62" i="12" s="1"/>
  <c r="I62" i="12"/>
  <c r="I61" i="12" s="1"/>
  <c r="K62" i="12"/>
  <c r="O62" i="12"/>
  <c r="Q62" i="12"/>
  <c r="Q61" i="12" s="1"/>
  <c r="V62" i="12"/>
  <c r="G63" i="12"/>
  <c r="M63" i="12" s="1"/>
  <c r="I63" i="12"/>
  <c r="K63" i="12"/>
  <c r="K61" i="12" s="1"/>
  <c r="O63" i="12"/>
  <c r="O61" i="12" s="1"/>
  <c r="Q63" i="12"/>
  <c r="V63" i="12"/>
  <c r="V61" i="12" s="1"/>
  <c r="G65" i="12"/>
  <c r="I65" i="12"/>
  <c r="K65" i="12"/>
  <c r="K64" i="12" s="1"/>
  <c r="O65" i="12"/>
  <c r="O64" i="12" s="1"/>
  <c r="Q65" i="12"/>
  <c r="V65" i="12"/>
  <c r="V64" i="12" s="1"/>
  <c r="G66" i="12"/>
  <c r="M66" i="12" s="1"/>
  <c r="I66" i="12"/>
  <c r="I64" i="12" s="1"/>
  <c r="K66" i="12"/>
  <c r="O66" i="12"/>
  <c r="Q66" i="12"/>
  <c r="Q64" i="12" s="1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J53" i="1"/>
  <c r="F42" i="1"/>
  <c r="G42" i="1"/>
  <c r="H42" i="1"/>
  <c r="I42" i="1"/>
  <c r="J40" i="1" s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G64" i="12" l="1"/>
  <c r="G34" i="12"/>
  <c r="G8" i="12"/>
  <c r="J50" i="1"/>
  <c r="J52" i="1"/>
  <c r="J49" i="1"/>
  <c r="J51" i="1"/>
  <c r="M61" i="12"/>
  <c r="G61" i="12"/>
  <c r="M65" i="12"/>
  <c r="M64" i="12" s="1"/>
  <c r="M35" i="12"/>
  <c r="M34" i="12" s="1"/>
  <c r="M23" i="12"/>
  <c r="M22" i="12" s="1"/>
  <c r="M9" i="12"/>
  <c r="M8" i="12" s="1"/>
  <c r="J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brigadnik</author>
  </authors>
  <commentList>
    <comment ref="S6" authorId="0" shapeId="0" xr:uid="{8B4882A7-6C1C-4391-9312-167FCC7E920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F2210A-D957-47E9-86B7-83036DCAFC9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<sst xmlns="http://schemas.openxmlformats.org/spreadsheetml/2006/main" count="625" uniqueCount="240">
  <si>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</si>
  <si>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</si>
  <si>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</si>
  <si>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</si>
  <si>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</si>
  <si>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</si>
  <si>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</si>
  <si>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</si>
  <si>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</si>
  <si>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</si>
  <si>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</si>
  <si>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</si>
  <si>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</si>
  <si>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</si>
  <si>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</si>
  <si>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</si>
  <si>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</si>
  <si>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</si>
  <si>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</si>
  <si>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</si>
  <si>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</si>
  <si>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</si>
  <si>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</si>
  <si>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</si>
  <si>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</si>
  <si>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</si>
  <si>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</si>
  <si>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</si>
  <si>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</si>
  <si>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</si>
  <si>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</si>
  <si>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</si>
  <si>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</si>
  <si>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</si>
  <si>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</si>
  <si>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</si>
  <si>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</si>
  <si>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</si>
  <si>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</si>
  <si>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</si>
  <si>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</si>
  <si>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</si>
  <si>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D.1.4.3-a03</t>
  </si>
  <si>
    <t>Vytápění 2-5 NP</t>
  </si>
  <si>
    <t>05</t>
  </si>
  <si>
    <t>Vytápění</t>
  </si>
  <si>
    <t>Objekt:</t>
  </si>
  <si>
    <t>Rozpočet:</t>
  </si>
  <si>
    <t>2022_074</t>
  </si>
  <si>
    <t>DS Břeclav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</si>
  <si>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</si>
  <si>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</si>
  <si>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</si>
  <si>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</si>
  <si>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</si>
  <si>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</si>
  <si>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</si>
  <si>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</si>
  <si>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</si>
  <si>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735</t>
  </si>
  <si>
    <t>Otopná tělesa</t>
  </si>
  <si>
    <t>783</t>
  </si>
  <si>
    <t>Nátěry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</si>
  <si>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</si>
  <si>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</si>
  <si>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</si>
  <si>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</si>
  <si>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</si>
  <si>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</si>
  <si>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</si>
  <si>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</si>
  <si>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</si>
  <si>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</si>
  <si>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</si>
  <si>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</si>
  <si>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</si>
  <si>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</si>
  <si>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</si>
  <si>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</si>
  <si>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</si>
  <si>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</si>
  <si>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</si>
  <si>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</si>
  <si>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</si>
  <si>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</si>
  <si>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</si>
  <si>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</si>
  <si>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</si>
  <si>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</si>
  <si>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</si>
  <si>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</si>
  <si>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</si>
  <si>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722181213</t>
  </si>
  <si>
    <t>Izolace návleková tl. stěny 13 mm vnitřní průměr 15 mm, včetně montáže</t>
  </si>
  <si>
    <t>m</t>
  </si>
  <si>
    <t>RTS 22/ I</t>
  </si>
  <si>
    <t>Práce</t>
  </si>
  <si>
    <t>POL1_</t>
  </si>
  <si>
    <t>Izolace návleková tl. stěny 13 mm vnitřní průměr 18 mm, včetně montáže</t>
  </si>
  <si>
    <t>722181214</t>
  </si>
  <si>
    <t>Izolace návleková tl. stěny 20 mm vnitřní průměr 22 mm, včetně montáže</t>
  </si>
  <si>
    <t>722181215</t>
  </si>
  <si>
    <t>Izolace návleková tl. stěny 25 mm vnitřní průměr 28 mm, včetně montáže</t>
  </si>
  <si>
    <t>Izolace návleková tl. stěny 25 mm vnitřní průměr 35 mm, včetně montáže</t>
  </si>
  <si>
    <t>Izolace návleková tl. stěny 25 mm vnitřní průměr 40 mm, včetně montáže</t>
  </si>
  <si>
    <t>Izolace návleková tl. stěny 25 mm vnitřní průměr 45 mm, včetně montáže</t>
  </si>
  <si>
    <t>722182016</t>
  </si>
  <si>
    <t>Montáž izolač.skruží na potrubí DN 80,páska lepicí páska, sponky ve specifikaci</t>
  </si>
  <si>
    <t>998713101</t>
  </si>
  <si>
    <t>Přesun hmot pro izolace tepelné, výšky do 6 m</t>
  </si>
  <si>
    <t>t</t>
  </si>
  <si>
    <t>631547217</t>
  </si>
  <si>
    <t>Pouzdro potrubní izolační 48/40 mm kamenná vlna s polepem Al fólií vyztuženou skleněnou mřížkou</t>
  </si>
  <si>
    <t>SPCM</t>
  </si>
  <si>
    <t>Specifikace</t>
  </si>
  <si>
    <t>POL3_</t>
  </si>
  <si>
    <t>631547219</t>
  </si>
  <si>
    <t>Pouzdro potrubní izolační 60/40 mm kamenná vlna s polepem Al fólií vyztuženou skleněnou mřížkou</t>
  </si>
  <si>
    <t>631547321</t>
  </si>
  <si>
    <t>Pouzdro potrubní izolační 70/50 mm kamenná vlna s polepem Al fólií vyztuženou skleněnou mřížkou</t>
  </si>
  <si>
    <t>713-01</t>
  </si>
  <si>
    <t xml:space="preserve">Ostatní izolace - páska, sponky, lepidlo </t>
  </si>
  <si>
    <t>kus</t>
  </si>
  <si>
    <t>Vlastní</t>
  </si>
  <si>
    <t>Indiv</t>
  </si>
  <si>
    <t>733111103</t>
  </si>
  <si>
    <t>Potrubí závitové bezešvé běžné nízkotlaké DN 15 včetně montáže a tvarovek</t>
  </si>
  <si>
    <t>733111104</t>
  </si>
  <si>
    <t>Potrubí závitové bezešvé běžné nízkotlaké DN 20 včetně montáže a tvarovek</t>
  </si>
  <si>
    <t>733111105</t>
  </si>
  <si>
    <t>Potrubí závitové bezešvé běžné nízkotlaké DN 25 včetně montáže a tvarovek</t>
  </si>
  <si>
    <t>733111106</t>
  </si>
  <si>
    <t>Potrubí závitové bezešvé běžné nízkotlaké DN 32 včetně montáže a tvarovek</t>
  </si>
  <si>
    <t>733111107</t>
  </si>
  <si>
    <t>Potrubí závitové bezešvé běžné nízkotlaké DN 40 včetně montáže a tvarovek</t>
  </si>
  <si>
    <t>733121118</t>
  </si>
  <si>
    <t>Potrubí hladké bezešvé nízkotlaké D 57 x 2,9 mm včetně montáže a tvarovek</t>
  </si>
  <si>
    <t>733121121</t>
  </si>
  <si>
    <t>Potrubí hladké bezešvé nízkotlaké D 70 x 3,2 mm včetně montáže a tvarovek</t>
  </si>
  <si>
    <t>733163102</t>
  </si>
  <si>
    <t>Potrubí z měděných trubek vytápění D 15 x 1,0 mm včetně montáže a tvarovek</t>
  </si>
  <si>
    <t>733163103</t>
  </si>
  <si>
    <t>Potrubí z měděných trubek vytápění D 18 x 1,0 mm včetně montáže a tvarovek</t>
  </si>
  <si>
    <t>733163104</t>
  </si>
  <si>
    <t>Potrubí z měděných trubek vytápění D 22 x 1,0 mm včetně montáže a tvarovek</t>
  </si>
  <si>
    <t>998733101</t>
  </si>
  <si>
    <t>Přesun hmot pro rozvody potrubí, výšky do 6 m</t>
  </si>
  <si>
    <t>735159111</t>
  </si>
  <si>
    <t xml:space="preserve">Montáž panelových těles </t>
  </si>
  <si>
    <t>735179110</t>
  </si>
  <si>
    <t>Montáž otopných těles koupelnových (žebříků)</t>
  </si>
  <si>
    <t>998735101</t>
  </si>
  <si>
    <t>Přesun hmot pro otopná tělesa, výšky do 6 m</t>
  </si>
  <si>
    <t>735-06</t>
  </si>
  <si>
    <t>Termostatická radátorová hlavice</t>
  </si>
  <si>
    <t>735-02</t>
  </si>
  <si>
    <t>Připojovací H šroubení pro trubková tělesa, DN15 (funkce uzavíraní, regulace, vypouštění)</t>
  </si>
  <si>
    <t>735-03</t>
  </si>
  <si>
    <t>Připojovací H šroubení pro desková tělesa VK, DN15 (funkce uzavíraní, regulace, vypouštění)</t>
  </si>
  <si>
    <t>735-100</t>
  </si>
  <si>
    <t>Těleso otopné trubkové 1500/500, středové připojení</t>
  </si>
  <si>
    <t>735-102</t>
  </si>
  <si>
    <t>Těleso otopné deskové, typ ventil-kompakt 10-500/400</t>
  </si>
  <si>
    <t>735-103</t>
  </si>
  <si>
    <t>Těleso otopné deskové, typ ventil-kompakt 10-500/500</t>
  </si>
  <si>
    <t>735-107</t>
  </si>
  <si>
    <t>Těleso otopné deskové, typ ventil-kompakt 11-500/700</t>
  </si>
  <si>
    <t>735-108</t>
  </si>
  <si>
    <t>Těleso otopné deskové, typ ventil-kompakt 11-500/800</t>
  </si>
  <si>
    <t>735-109</t>
  </si>
  <si>
    <t>Těleso otopné deskové, typ ventil-kompakt 11-500/900</t>
  </si>
  <si>
    <t>735-110</t>
  </si>
  <si>
    <t>Těleso otopné deskové, typ ventil-kompakt 11-500/1000</t>
  </si>
  <si>
    <t>735-112</t>
  </si>
  <si>
    <t>Těleso otopné deskové, typ ventil-kompakt 11-500/1200</t>
  </si>
  <si>
    <t>735-113</t>
  </si>
  <si>
    <t>Těleso otopné deskové, typ ventil-kompakt 11-500/1400</t>
  </si>
  <si>
    <t>735-114</t>
  </si>
  <si>
    <t>Těleso otopné deskové, typ ventil-kompakt 11-500/1600</t>
  </si>
  <si>
    <t>735-115</t>
  </si>
  <si>
    <t>Těleso otopné deskové, typ ventil-kompakt 11-500/1800</t>
  </si>
  <si>
    <t>735-116</t>
  </si>
  <si>
    <t>Těleso otopné deskové, typ ventil-kompakt 11-500/2000</t>
  </si>
  <si>
    <t>735-122</t>
  </si>
  <si>
    <t>Těleso otopné deskové, typ ventil-kompakt 21-500/1100</t>
  </si>
  <si>
    <t>735-124</t>
  </si>
  <si>
    <t>Těleso otopné deskové, typ ventil-kompakt 21-500/1400</t>
  </si>
  <si>
    <t>735-126</t>
  </si>
  <si>
    <t>Těleso otopné deskové, typ ventil-kompakt 21-900/700</t>
  </si>
  <si>
    <t>735-128</t>
  </si>
  <si>
    <t>Těleso otopné deskové, typ ventil-kompakt 22-500/800</t>
  </si>
  <si>
    <t>735-129</t>
  </si>
  <si>
    <t>Těleso otopné deskové, typ ventil-kompakt 22-500/900</t>
  </si>
  <si>
    <t>735-130</t>
  </si>
  <si>
    <t>Těleso otopné deskové, typ ventil-kompakt 22-500/1100</t>
  </si>
  <si>
    <t>735-134</t>
  </si>
  <si>
    <t>Těleso otopné deskové, typ ventil-kompakt 33-900/500</t>
  </si>
  <si>
    <t>735-135</t>
  </si>
  <si>
    <t>Těleso otopné deskové, typ ventil-kompakt 22-500/1000 pozinkované</t>
  </si>
  <si>
    <t>783424240</t>
  </si>
  <si>
    <t>Nátěr syntet. potrubí do DN 50 mm  Z+1x +1x email</t>
  </si>
  <si>
    <t>783425250</t>
  </si>
  <si>
    <t>Nátěr syntet. potrubí do DN 100 mm Z +1x +1x email</t>
  </si>
  <si>
    <t>ON12</t>
  </si>
  <si>
    <t>Protipožární prostup stropní konstrukcí</t>
  </si>
  <si>
    <t>ON13</t>
  </si>
  <si>
    <t>Montážní a kotvící materiál</t>
  </si>
  <si>
    <t>ON14</t>
  </si>
  <si>
    <t>Koordinace s ostatními profesemi</t>
  </si>
  <si>
    <t>hod</t>
  </si>
  <si>
    <t>ON15</t>
  </si>
  <si>
    <t>Demontáž stávajících rozvodů a těles včetně ekologické likvidace</t>
  </si>
  <si>
    <t>ON7</t>
  </si>
  <si>
    <t>Odkrytí a zpětné zakrytí technologického kanálu v rozsahu navržených rozvodů pod podlahou 1.NP dodávka stavby</t>
  </si>
  <si>
    <t>ON1</t>
  </si>
  <si>
    <t>Zhotovení prostupů + zapravení potrubí - dodávka stavby</t>
  </si>
  <si>
    <t>VRN</t>
  </si>
  <si>
    <t>POL99_8</t>
  </si>
  <si>
    <t>ON10</t>
  </si>
  <si>
    <t xml:space="preserve">Pronájem lešení (montážní kostky) </t>
  </si>
  <si>
    <t>den</t>
  </si>
  <si>
    <t>ON11</t>
  </si>
  <si>
    <t xml:space="preserve">Dokumentace skutečného provedení </t>
  </si>
  <si>
    <t>ON2</t>
  </si>
  <si>
    <t>Autorský dozor, včetně dopravy</t>
  </si>
  <si>
    <t>ON3</t>
  </si>
  <si>
    <t xml:space="preserve">Topná a tlaková zkouška </t>
  </si>
  <si>
    <t>ON4</t>
  </si>
  <si>
    <t xml:space="preserve">Napuštění systému upravenou vodou včetně upravené vody a ovzdušnění </t>
  </si>
  <si>
    <t>ON5</t>
  </si>
  <si>
    <t>Mimostaveništní doprava</t>
  </si>
  <si>
    <t>ON6</t>
  </si>
  <si>
    <t>Zařízení staveniště</t>
  </si>
  <si>
    <t>ON8</t>
  </si>
  <si>
    <t xml:space="preserve">Kompletační činnost </t>
  </si>
  <si>
    <t>ON9</t>
  </si>
  <si>
    <t xml:space="preserve">Drobná stavební výpomoc na stavbě </t>
  </si>
  <si>
    <t>END</t>
  </si>
  <si>
    <t>Vytápění 2.-5. NP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</si>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</sst>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3" t="s">
        <v>40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7" zoomScaleNormal="100" zoomScaleSheetLayoutView="75" workbookViewId="0">
      <selection activeCell="I54" sqref="I5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09" t="s">
        <v>239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7" t="s">
        <v>23</v>
      </c>
      <c r="C2" s="78"/>
      <c r="D2" s="79" t="s">
        <v>48</v>
      </c>
      <c r="E2" s="215" t="s">
        <v>49</v>
      </c>
      <c r="F2" s="216"/>
      <c r="G2" s="216"/>
      <c r="H2" s="216"/>
      <c r="I2" s="216"/>
      <c r="J2" s="217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218" t="s">
        <v>45</v>
      </c>
      <c r="F3" s="219"/>
      <c r="G3" s="219"/>
      <c r="H3" s="219"/>
      <c r="I3" s="219"/>
      <c r="J3" s="220"/>
    </row>
    <row r="4" spans="1:15" ht="23.25" customHeight="1" x14ac:dyDescent="0.2">
      <c r="A4" s="76">
        <v>3560</v>
      </c>
      <c r="B4" s="82" t="s">
        <v>47</v>
      </c>
      <c r="C4" s="83"/>
      <c r="D4" s="84" t="s">
        <v>42</v>
      </c>
      <c r="E4" s="198" t="s">
        <v>238</v>
      </c>
      <c r="F4" s="199"/>
      <c r="G4" s="199"/>
      <c r="H4" s="199"/>
      <c r="I4" s="199"/>
      <c r="J4" s="200"/>
    </row>
    <row r="5" spans="1:15" ht="24" customHeight="1" x14ac:dyDescent="0.2">
      <c r="A5" s="2"/>
      <c r="B5" s="31" t="s">
        <v>22</v>
      </c>
      <c r="D5" s="203"/>
      <c r="E5" s="204"/>
      <c r="F5" s="204"/>
      <c r="G5" s="204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5"/>
      <c r="E6" s="206"/>
      <c r="F6" s="206"/>
      <c r="G6" s="206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07"/>
      <c r="F7" s="208"/>
      <c r="G7" s="20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2"/>
      <c r="E11" s="222"/>
      <c r="F11" s="222"/>
      <c r="G11" s="222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197"/>
      <c r="E12" s="197"/>
      <c r="F12" s="197"/>
      <c r="G12" s="197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1"/>
      <c r="F13" s="202"/>
      <c r="G13" s="20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1"/>
      <c r="F15" s="221"/>
      <c r="G15" s="223"/>
      <c r="H15" s="223"/>
      <c r="I15" s="223" t="s">
        <v>30</v>
      </c>
      <c r="J15" s="224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6"/>
      <c r="F16" s="187"/>
      <c r="G16" s="186"/>
      <c r="H16" s="187"/>
      <c r="I16" s="186">
        <v>0</v>
      </c>
      <c r="J16" s="188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6"/>
      <c r="F17" s="187"/>
      <c r="G17" s="186"/>
      <c r="H17" s="187"/>
      <c r="I17" s="186">
        <v>0</v>
      </c>
      <c r="J17" s="188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6"/>
      <c r="F18" s="187"/>
      <c r="G18" s="186"/>
      <c r="H18" s="187"/>
      <c r="I18" s="186">
        <v>0</v>
      </c>
      <c r="J18" s="188"/>
    </row>
    <row r="19" spans="1:10" ht="23.25" customHeight="1" x14ac:dyDescent="0.2">
      <c r="A19" s="137" t="s">
        <v>64</v>
      </c>
      <c r="B19" s="38" t="s">
        <v>28</v>
      </c>
      <c r="C19" s="62"/>
      <c r="D19" s="63"/>
      <c r="E19" s="186"/>
      <c r="F19" s="187"/>
      <c r="G19" s="186"/>
      <c r="H19" s="187"/>
      <c r="I19" s="186">
        <v>0</v>
      </c>
      <c r="J19" s="188"/>
    </row>
    <row r="20" spans="1:10" ht="23.25" customHeight="1" x14ac:dyDescent="0.2">
      <c r="A20" s="137" t="s">
        <v>63</v>
      </c>
      <c r="B20" s="38" t="s">
        <v>29</v>
      </c>
      <c r="C20" s="62"/>
      <c r="D20" s="63"/>
      <c r="E20" s="186"/>
      <c r="F20" s="187"/>
      <c r="G20" s="186"/>
      <c r="H20" s="187"/>
      <c r="I20" s="186">
        <v>0</v>
      </c>
      <c r="J20" s="188"/>
    </row>
    <row r="21" spans="1:10" ht="23.25" customHeight="1" x14ac:dyDescent="0.2">
      <c r="A21" s="2"/>
      <c r="B21" s="48" t="s">
        <v>30</v>
      </c>
      <c r="C21" s="64"/>
      <c r="D21" s="65"/>
      <c r="E21" s="189"/>
      <c r="F21" s="225"/>
      <c r="G21" s="189"/>
      <c r="H21" s="225"/>
      <c r="I21" s="189">
        <f>SUM(I16:J20)</f>
        <v>0</v>
      </c>
      <c r="J21" s="190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84">
        <v>0</v>
      </c>
      <c r="H23" s="185"/>
      <c r="I23" s="185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2">
        <v>0</v>
      </c>
      <c r="H24" s="183"/>
      <c r="I24" s="18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84">
        <v>0</v>
      </c>
      <c r="H25" s="185"/>
      <c r="I25" s="185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2">
        <v>0</v>
      </c>
      <c r="H26" s="213"/>
      <c r="I26" s="213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14">
        <v>0</v>
      </c>
      <c r="H27" s="214"/>
      <c r="I27" s="214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191">
        <v>3515015.5</v>
      </c>
      <c r="H28" s="192"/>
      <c r="I28" s="192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191">
        <v>0</v>
      </c>
      <c r="H29" s="191"/>
      <c r="I29" s="191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3"/>
      <c r="E34" s="194"/>
      <c r="G34" s="195"/>
      <c r="H34" s="196"/>
      <c r="I34" s="196"/>
      <c r="J34" s="25"/>
    </row>
    <row r="35" spans="1:10" ht="12.75" customHeight="1" x14ac:dyDescent="0.2">
      <c r="A35" s="2"/>
      <c r="B35" s="2"/>
      <c r="D35" s="181" t="s">
        <v>2</v>
      </c>
      <c r="E35" s="18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50</v>
      </c>
      <c r="C39" s="176"/>
      <c r="D39" s="176"/>
      <c r="E39" s="176"/>
      <c r="F39" s="98">
        <v>0</v>
      </c>
      <c r="G39" s="99">
        <v>3515015.5</v>
      </c>
      <c r="H39" s="100">
        <v>738153.26</v>
      </c>
      <c r="I39" s="100">
        <v>4253168.76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44</v>
      </c>
      <c r="C40" s="177" t="s">
        <v>45</v>
      </c>
      <c r="D40" s="177"/>
      <c r="E40" s="177"/>
      <c r="F40" s="103">
        <v>0</v>
      </c>
      <c r="G40" s="104">
        <v>3515015.5</v>
      </c>
      <c r="H40" s="104">
        <v>738153.26</v>
      </c>
      <c r="I40" s="104">
        <v>4253168.76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176" t="s">
        <v>43</v>
      </c>
      <c r="D41" s="176"/>
      <c r="E41" s="176"/>
      <c r="F41" s="107">
        <v>0</v>
      </c>
      <c r="G41" s="100">
        <v>3515015.5</v>
      </c>
      <c r="H41" s="100">
        <v>738153.26</v>
      </c>
      <c r="I41" s="100">
        <v>4253168.76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78" t="s">
        <v>51</v>
      </c>
      <c r="C42" s="179"/>
      <c r="D42" s="179"/>
      <c r="E42" s="180"/>
      <c r="F42" s="108">
        <f>SUMIF(A39:A41,"=1",F39:F41)</f>
        <v>0</v>
      </c>
      <c r="G42" s="109">
        <f>SUMIF(A39:A41,"=1",G39:G41)</f>
        <v>3515015.5</v>
      </c>
      <c r="H42" s="109">
        <f>SUMIF(A39:A41,"=1",H39:H41)</f>
        <v>738153.26</v>
      </c>
      <c r="I42" s="109">
        <f>SUMIF(A39:A41,"=1",I39:I41)</f>
        <v>4253168.76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54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55</v>
      </c>
      <c r="C49" s="174" t="s">
        <v>56</v>
      </c>
      <c r="D49" s="175"/>
      <c r="E49" s="175"/>
      <c r="F49" s="135" t="s">
        <v>26</v>
      </c>
      <c r="G49" s="128"/>
      <c r="H49" s="128"/>
      <c r="I49" s="128">
        <v>0</v>
      </c>
      <c r="J49" s="133" t="str">
        <f>IF(I54=0,"",I49/I54*100)</f>
        <v/>
      </c>
    </row>
    <row r="50" spans="1:10" ht="36.75" customHeight="1" x14ac:dyDescent="0.2">
      <c r="A50" s="122"/>
      <c r="B50" s="127" t="s">
        <v>57</v>
      </c>
      <c r="C50" s="174" t="s">
        <v>58</v>
      </c>
      <c r="D50" s="175"/>
      <c r="E50" s="175"/>
      <c r="F50" s="135" t="s">
        <v>26</v>
      </c>
      <c r="G50" s="128"/>
      <c r="H50" s="128"/>
      <c r="I50" s="128">
        <v>0</v>
      </c>
      <c r="J50" s="133" t="str">
        <f>IF(I54=0,"",I50/I54*100)</f>
        <v/>
      </c>
    </row>
    <row r="51" spans="1:10" ht="36.75" customHeight="1" x14ac:dyDescent="0.2">
      <c r="A51" s="122"/>
      <c r="B51" s="127" t="s">
        <v>59</v>
      </c>
      <c r="C51" s="174" t="s">
        <v>60</v>
      </c>
      <c r="D51" s="175"/>
      <c r="E51" s="175"/>
      <c r="F51" s="135" t="s">
        <v>26</v>
      </c>
      <c r="G51" s="128"/>
      <c r="H51" s="128"/>
      <c r="I51" s="128">
        <v>0</v>
      </c>
      <c r="J51" s="133" t="str">
        <f>IF(I54=0,"",I51/I54*100)</f>
        <v/>
      </c>
    </row>
    <row r="52" spans="1:10" ht="36.75" customHeight="1" x14ac:dyDescent="0.2">
      <c r="A52" s="122"/>
      <c r="B52" s="127" t="s">
        <v>61</v>
      </c>
      <c r="C52" s="174" t="s">
        <v>62</v>
      </c>
      <c r="D52" s="175"/>
      <c r="E52" s="175"/>
      <c r="F52" s="135" t="s">
        <v>26</v>
      </c>
      <c r="G52" s="128"/>
      <c r="H52" s="128"/>
      <c r="I52" s="128">
        <v>0</v>
      </c>
      <c r="J52" s="133" t="str">
        <f>IF(I54=0,"",I52/I54*100)</f>
        <v/>
      </c>
    </row>
    <row r="53" spans="1:10" ht="36.75" customHeight="1" x14ac:dyDescent="0.2">
      <c r="A53" s="122"/>
      <c r="B53" s="127" t="s">
        <v>63</v>
      </c>
      <c r="C53" s="174" t="s">
        <v>29</v>
      </c>
      <c r="D53" s="175"/>
      <c r="E53" s="175"/>
      <c r="F53" s="135" t="s">
        <v>63</v>
      </c>
      <c r="G53" s="128"/>
      <c r="H53" s="128"/>
      <c r="I53" s="128">
        <v>0</v>
      </c>
      <c r="J53" s="133" t="str">
        <f>IF(I54=0,"",I53/I54*100)</f>
        <v/>
      </c>
    </row>
    <row r="54" spans="1:10" ht="25.5" customHeight="1" x14ac:dyDescent="0.2">
      <c r="A54" s="123"/>
      <c r="B54" s="129" t="s">
        <v>1</v>
      </c>
      <c r="C54" s="130"/>
      <c r="D54" s="131"/>
      <c r="E54" s="131"/>
      <c r="F54" s="136"/>
      <c r="G54" s="132"/>
      <c r="H54" s="132"/>
      <c r="I54" s="132">
        <v>0</v>
      </c>
      <c r="J54" s="134">
        <f>SUM(J49:J53)</f>
        <v>0</v>
      </c>
    </row>
    <row r="55" spans="1:10" x14ac:dyDescent="0.2">
      <c r="F55" s="85"/>
      <c r="G55" s="85"/>
      <c r="H55" s="85"/>
      <c r="I55" s="85"/>
      <c r="J55" s="86"/>
    </row>
    <row r="56" spans="1:10" x14ac:dyDescent="0.2">
      <c r="F56" s="85"/>
      <c r="G56" s="85"/>
      <c r="H56" s="85"/>
      <c r="I56" s="85"/>
      <c r="J56" s="86"/>
    </row>
    <row r="57" spans="1:10" x14ac:dyDescent="0.2">
      <c r="F57" s="85"/>
      <c r="G57" s="85"/>
      <c r="H57" s="85"/>
      <c r="I57" s="85"/>
      <c r="J57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6" t="s">
        <v>6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50" t="s">
        <v>7</v>
      </c>
      <c r="B2" s="49"/>
      <c r="C2" s="228"/>
      <c r="D2" s="228"/>
      <c r="E2" s="228"/>
      <c r="F2" s="228"/>
      <c r="G2" s="229"/>
    </row>
    <row r="3" spans="1:7" ht="24.95" customHeight="1" x14ac:dyDescent="0.2">
      <c r="A3" s="50" t="s">
        <v>8</v>
      </c>
      <c r="B3" s="49"/>
      <c r="C3" s="228"/>
      <c r="D3" s="228"/>
      <c r="E3" s="228"/>
      <c r="F3" s="228"/>
      <c r="G3" s="229"/>
    </row>
    <row r="4" spans="1:7" ht="24.95" customHeight="1" x14ac:dyDescent="0.2">
      <c r="A4" s="50" t="s">
        <v>9</v>
      </c>
      <c r="B4" s="49"/>
      <c r="C4" s="228"/>
      <c r="D4" s="228"/>
      <c r="E4" s="228"/>
      <c r="F4" s="228"/>
      <c r="G4" s="22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3B2F-5FC5-4EC2-8C78-F3DE41600DA4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69" sqref="F69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0" t="s">
        <v>6</v>
      </c>
      <c r="B1" s="230"/>
      <c r="C1" s="230"/>
      <c r="D1" s="230"/>
      <c r="E1" s="230"/>
      <c r="F1" s="230"/>
      <c r="G1" s="230"/>
      <c r="AG1" t="s">
        <v>65</v>
      </c>
    </row>
    <row r="2" spans="1:60" ht="24.95" customHeight="1" x14ac:dyDescent="0.2">
      <c r="A2" s="138" t="s">
        <v>7</v>
      </c>
      <c r="B2" s="49" t="s">
        <v>48</v>
      </c>
      <c r="C2" s="231" t="s">
        <v>49</v>
      </c>
      <c r="D2" s="232"/>
      <c r="E2" s="232"/>
      <c r="F2" s="232"/>
      <c r="G2" s="233"/>
      <c r="AG2" t="s">
        <v>66</v>
      </c>
    </row>
    <row r="3" spans="1:60" ht="24.95" customHeight="1" x14ac:dyDescent="0.2">
      <c r="A3" s="138" t="s">
        <v>8</v>
      </c>
      <c r="B3" s="49" t="s">
        <v>44</v>
      </c>
      <c r="C3" s="231" t="s">
        <v>45</v>
      </c>
      <c r="D3" s="232"/>
      <c r="E3" s="232"/>
      <c r="F3" s="232"/>
      <c r="G3" s="233"/>
      <c r="AC3" s="120" t="s">
        <v>66</v>
      </c>
      <c r="AG3" t="s">
        <v>67</v>
      </c>
    </row>
    <row r="4" spans="1:60" ht="24.95" customHeight="1" x14ac:dyDescent="0.2">
      <c r="A4" s="139" t="s">
        <v>9</v>
      </c>
      <c r="B4" s="140" t="s">
        <v>42</v>
      </c>
      <c r="C4" s="234" t="s">
        <v>43</v>
      </c>
      <c r="D4" s="235"/>
      <c r="E4" s="235"/>
      <c r="F4" s="235"/>
      <c r="G4" s="236"/>
      <c r="AG4" t="s">
        <v>68</v>
      </c>
    </row>
    <row r="5" spans="1:60" x14ac:dyDescent="0.2">
      <c r="D5" s="10"/>
    </row>
    <row r="6" spans="1:60" ht="38.25" x14ac:dyDescent="0.2">
      <c r="A6" s="142" t="s">
        <v>69</v>
      </c>
      <c r="B6" s="144" t="s">
        <v>70</v>
      </c>
      <c r="C6" s="144" t="s">
        <v>71</v>
      </c>
      <c r="D6" s="143" t="s">
        <v>72</v>
      </c>
      <c r="E6" s="142" t="s">
        <v>73</v>
      </c>
      <c r="F6" s="141" t="s">
        <v>74</v>
      </c>
      <c r="G6" s="142" t="s">
        <v>30</v>
      </c>
      <c r="H6" s="145" t="s">
        <v>31</v>
      </c>
      <c r="I6" s="145" t="s">
        <v>75</v>
      </c>
      <c r="J6" s="145" t="s">
        <v>32</v>
      </c>
      <c r="K6" s="145" t="s">
        <v>76</v>
      </c>
      <c r="L6" s="145" t="s">
        <v>77</v>
      </c>
      <c r="M6" s="145" t="s">
        <v>78</v>
      </c>
      <c r="N6" s="145" t="s">
        <v>79</v>
      </c>
      <c r="O6" s="145" t="s">
        <v>80</v>
      </c>
      <c r="P6" s="145" t="s">
        <v>81</v>
      </c>
      <c r="Q6" s="145" t="s">
        <v>82</v>
      </c>
      <c r="R6" s="145" t="s">
        <v>83</v>
      </c>
      <c r="S6" s="145" t="s">
        <v>84</v>
      </c>
      <c r="T6" s="145" t="s">
        <v>85</v>
      </c>
      <c r="U6" s="145" t="s">
        <v>86</v>
      </c>
      <c r="V6" s="145" t="s">
        <v>87</v>
      </c>
      <c r="W6" s="145" t="s">
        <v>88</v>
      </c>
      <c r="X6" s="145" t="s">
        <v>89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90</v>
      </c>
      <c r="B8" s="152" t="s">
        <v>55</v>
      </c>
      <c r="C8" s="168" t="s">
        <v>56</v>
      </c>
      <c r="D8" s="153"/>
      <c r="E8" s="154"/>
      <c r="F8" s="155"/>
      <c r="G8" s="156">
        <f>SUMIF(AG9:AG21,"&lt;&gt;NOR",G9:G21)</f>
        <v>0</v>
      </c>
      <c r="H8" s="150"/>
      <c r="I8" s="150">
        <f>SUM(I9:I21)</f>
        <v>175965.35</v>
      </c>
      <c r="J8" s="150"/>
      <c r="K8" s="150">
        <f>SUM(K9:K21)</f>
        <v>48110.149999999994</v>
      </c>
      <c r="L8" s="150"/>
      <c r="M8" s="150">
        <f>SUM(M9:M21)</f>
        <v>0</v>
      </c>
      <c r="N8" s="150"/>
      <c r="O8" s="150">
        <f>SUM(O9:O21)</f>
        <v>0.30000000000000004</v>
      </c>
      <c r="P8" s="150"/>
      <c r="Q8" s="150">
        <f>SUM(Q9:Q21)</f>
        <v>0</v>
      </c>
      <c r="R8" s="150"/>
      <c r="S8" s="150"/>
      <c r="T8" s="150"/>
      <c r="U8" s="150"/>
      <c r="V8" s="150">
        <f>SUM(V9:V21)</f>
        <v>103.32000000000001</v>
      </c>
      <c r="W8" s="150"/>
      <c r="X8" s="150"/>
      <c r="AG8" t="s">
        <v>91</v>
      </c>
    </row>
    <row r="9" spans="1:60" ht="22.5" outlineLevel="1" x14ac:dyDescent="0.2">
      <c r="A9" s="162">
        <v>1</v>
      </c>
      <c r="B9" s="163" t="s">
        <v>92</v>
      </c>
      <c r="C9" s="169" t="s">
        <v>93</v>
      </c>
      <c r="D9" s="164" t="s">
        <v>94</v>
      </c>
      <c r="E9" s="165">
        <v>80</v>
      </c>
      <c r="F9" s="166">
        <v>0</v>
      </c>
      <c r="G9" s="167">
        <f t="shared" ref="G9:G21" si="0">ROUND(E9*F9,2)</f>
        <v>0</v>
      </c>
      <c r="H9" s="149">
        <v>22.65</v>
      </c>
      <c r="I9" s="149">
        <f t="shared" ref="I9:I21" si="1">ROUND(E9*H9,2)</f>
        <v>1812</v>
      </c>
      <c r="J9" s="149">
        <v>64.05</v>
      </c>
      <c r="K9" s="149">
        <f t="shared" ref="K9:K21" si="2">ROUND(E9*J9,2)</f>
        <v>5124</v>
      </c>
      <c r="L9" s="149">
        <v>21</v>
      </c>
      <c r="M9" s="149">
        <f t="shared" ref="M9:M21" si="3">G9*(1+L9/100)</f>
        <v>0</v>
      </c>
      <c r="N9" s="149">
        <v>2.0000000000000002E-5</v>
      </c>
      <c r="O9" s="149">
        <f t="shared" ref="O9:O21" si="4">ROUND(E9*N9,2)</f>
        <v>0</v>
      </c>
      <c r="P9" s="149">
        <v>0</v>
      </c>
      <c r="Q9" s="149">
        <f t="shared" ref="Q9:Q21" si="5">ROUND(E9*P9,2)</f>
        <v>0</v>
      </c>
      <c r="R9" s="149"/>
      <c r="S9" s="149" t="s">
        <v>95</v>
      </c>
      <c r="T9" s="149" t="s">
        <v>95</v>
      </c>
      <c r="U9" s="149">
        <v>0.14000000000000001</v>
      </c>
      <c r="V9" s="149">
        <f t="shared" ref="V9:V21" si="6">ROUND(E9*U9,2)</f>
        <v>11.2</v>
      </c>
      <c r="W9" s="149"/>
      <c r="X9" s="149" t="s">
        <v>96</v>
      </c>
      <c r="Y9" s="146"/>
      <c r="Z9" s="146"/>
      <c r="AA9" s="146"/>
      <c r="AB9" s="146"/>
      <c r="AC9" s="146"/>
      <c r="AD9" s="146"/>
      <c r="AE9" s="146"/>
      <c r="AF9" s="146"/>
      <c r="AG9" s="146" t="s">
        <v>97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 x14ac:dyDescent="0.2">
      <c r="A10" s="162">
        <v>2</v>
      </c>
      <c r="B10" s="163" t="s">
        <v>92</v>
      </c>
      <c r="C10" s="169" t="s">
        <v>98</v>
      </c>
      <c r="D10" s="164" t="s">
        <v>94</v>
      </c>
      <c r="E10" s="165">
        <v>45</v>
      </c>
      <c r="F10" s="166">
        <v>0</v>
      </c>
      <c r="G10" s="167">
        <f t="shared" si="0"/>
        <v>0</v>
      </c>
      <c r="H10" s="149">
        <v>26.21</v>
      </c>
      <c r="I10" s="149">
        <f t="shared" si="1"/>
        <v>1179.45</v>
      </c>
      <c r="J10" s="149">
        <v>64.09</v>
      </c>
      <c r="K10" s="149">
        <f t="shared" si="2"/>
        <v>2884.05</v>
      </c>
      <c r="L10" s="149">
        <v>21</v>
      </c>
      <c r="M10" s="149">
        <f t="shared" si="3"/>
        <v>0</v>
      </c>
      <c r="N10" s="149">
        <v>3.0000000000000001E-5</v>
      </c>
      <c r="O10" s="149">
        <f t="shared" si="4"/>
        <v>0</v>
      </c>
      <c r="P10" s="149">
        <v>0</v>
      </c>
      <c r="Q10" s="149">
        <f t="shared" si="5"/>
        <v>0</v>
      </c>
      <c r="R10" s="149"/>
      <c r="S10" s="149" t="s">
        <v>95</v>
      </c>
      <c r="T10" s="149" t="s">
        <v>95</v>
      </c>
      <c r="U10" s="149">
        <v>0.14000000000000001</v>
      </c>
      <c r="V10" s="149">
        <f t="shared" si="6"/>
        <v>6.3</v>
      </c>
      <c r="W10" s="149"/>
      <c r="X10" s="149" t="s">
        <v>96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2">
        <v>3</v>
      </c>
      <c r="B11" s="163" t="s">
        <v>99</v>
      </c>
      <c r="C11" s="169" t="s">
        <v>100</v>
      </c>
      <c r="D11" s="164" t="s">
        <v>94</v>
      </c>
      <c r="E11" s="165">
        <v>70</v>
      </c>
      <c r="F11" s="166">
        <v>0</v>
      </c>
      <c r="G11" s="167">
        <f t="shared" si="0"/>
        <v>0</v>
      </c>
      <c r="H11" s="149">
        <v>43.79</v>
      </c>
      <c r="I11" s="149">
        <f t="shared" si="1"/>
        <v>3065.3</v>
      </c>
      <c r="J11" s="149">
        <v>61.21</v>
      </c>
      <c r="K11" s="149">
        <f t="shared" si="2"/>
        <v>4284.7</v>
      </c>
      <c r="L11" s="149">
        <v>21</v>
      </c>
      <c r="M11" s="149">
        <f t="shared" si="3"/>
        <v>0</v>
      </c>
      <c r="N11" s="149">
        <v>5.0000000000000002E-5</v>
      </c>
      <c r="O11" s="149">
        <f t="shared" si="4"/>
        <v>0</v>
      </c>
      <c r="P11" s="149">
        <v>0</v>
      </c>
      <c r="Q11" s="149">
        <f t="shared" si="5"/>
        <v>0</v>
      </c>
      <c r="R11" s="149"/>
      <c r="S11" s="149" t="s">
        <v>95</v>
      </c>
      <c r="T11" s="149" t="s">
        <v>95</v>
      </c>
      <c r="U11" s="149">
        <v>0.13</v>
      </c>
      <c r="V11" s="149">
        <f t="shared" si="6"/>
        <v>9.1</v>
      </c>
      <c r="W11" s="149"/>
      <c r="X11" s="149" t="s">
        <v>96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62">
        <v>4</v>
      </c>
      <c r="B12" s="163" t="s">
        <v>101</v>
      </c>
      <c r="C12" s="169" t="s">
        <v>102</v>
      </c>
      <c r="D12" s="164" t="s">
        <v>94</v>
      </c>
      <c r="E12" s="165">
        <v>55</v>
      </c>
      <c r="F12" s="166">
        <v>0</v>
      </c>
      <c r="G12" s="167">
        <f t="shared" si="0"/>
        <v>0</v>
      </c>
      <c r="H12" s="149">
        <v>72.290000000000006</v>
      </c>
      <c r="I12" s="149">
        <f t="shared" si="1"/>
        <v>3975.95</v>
      </c>
      <c r="J12" s="149">
        <v>61.21</v>
      </c>
      <c r="K12" s="149">
        <f t="shared" si="2"/>
        <v>3366.55</v>
      </c>
      <c r="L12" s="149">
        <v>21</v>
      </c>
      <c r="M12" s="149">
        <f t="shared" si="3"/>
        <v>0</v>
      </c>
      <c r="N12" s="149">
        <v>9.0000000000000006E-5</v>
      </c>
      <c r="O12" s="149">
        <f t="shared" si="4"/>
        <v>0</v>
      </c>
      <c r="P12" s="149">
        <v>0</v>
      </c>
      <c r="Q12" s="149">
        <f t="shared" si="5"/>
        <v>0</v>
      </c>
      <c r="R12" s="149"/>
      <c r="S12" s="149" t="s">
        <v>95</v>
      </c>
      <c r="T12" s="149" t="s">
        <v>95</v>
      </c>
      <c r="U12" s="149">
        <v>0.13</v>
      </c>
      <c r="V12" s="149">
        <f t="shared" si="6"/>
        <v>7.15</v>
      </c>
      <c r="W12" s="149"/>
      <c r="X12" s="149" t="s">
        <v>96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97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62">
        <v>5</v>
      </c>
      <c r="B13" s="163" t="s">
        <v>101</v>
      </c>
      <c r="C13" s="169" t="s">
        <v>103</v>
      </c>
      <c r="D13" s="164" t="s">
        <v>94</v>
      </c>
      <c r="E13" s="165">
        <v>50</v>
      </c>
      <c r="F13" s="166">
        <v>0</v>
      </c>
      <c r="G13" s="167">
        <f t="shared" si="0"/>
        <v>0</v>
      </c>
      <c r="H13" s="149">
        <v>84.62</v>
      </c>
      <c r="I13" s="149">
        <f t="shared" si="1"/>
        <v>4231</v>
      </c>
      <c r="J13" s="149">
        <v>67.38</v>
      </c>
      <c r="K13" s="149">
        <f t="shared" si="2"/>
        <v>3369</v>
      </c>
      <c r="L13" s="149">
        <v>21</v>
      </c>
      <c r="M13" s="149">
        <f t="shared" si="3"/>
        <v>0</v>
      </c>
      <c r="N13" s="149">
        <v>8.0000000000000007E-5</v>
      </c>
      <c r="O13" s="149">
        <f t="shared" si="4"/>
        <v>0</v>
      </c>
      <c r="P13" s="149">
        <v>0</v>
      </c>
      <c r="Q13" s="149">
        <f t="shared" si="5"/>
        <v>0</v>
      </c>
      <c r="R13" s="149"/>
      <c r="S13" s="149" t="s">
        <v>95</v>
      </c>
      <c r="T13" s="149" t="s">
        <v>95</v>
      </c>
      <c r="U13" s="149">
        <v>0.14000000000000001</v>
      </c>
      <c r="V13" s="149">
        <f t="shared" si="6"/>
        <v>7</v>
      </c>
      <c r="W13" s="149"/>
      <c r="X13" s="149" t="s">
        <v>96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97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62">
        <v>6</v>
      </c>
      <c r="B14" s="163" t="s">
        <v>101</v>
      </c>
      <c r="C14" s="169" t="s">
        <v>104</v>
      </c>
      <c r="D14" s="164" t="s">
        <v>94</v>
      </c>
      <c r="E14" s="165">
        <v>75</v>
      </c>
      <c r="F14" s="166">
        <v>0</v>
      </c>
      <c r="G14" s="167">
        <f t="shared" si="0"/>
        <v>0</v>
      </c>
      <c r="H14" s="149">
        <v>89.01</v>
      </c>
      <c r="I14" s="149">
        <f t="shared" si="1"/>
        <v>6675.75</v>
      </c>
      <c r="J14" s="149">
        <v>74.489999999999995</v>
      </c>
      <c r="K14" s="149">
        <f t="shared" si="2"/>
        <v>5586.75</v>
      </c>
      <c r="L14" s="149">
        <v>21</v>
      </c>
      <c r="M14" s="149">
        <f t="shared" si="3"/>
        <v>0</v>
      </c>
      <c r="N14" s="149">
        <v>1.2999999999999999E-4</v>
      </c>
      <c r="O14" s="149">
        <f t="shared" si="4"/>
        <v>0.01</v>
      </c>
      <c r="P14" s="149">
        <v>0</v>
      </c>
      <c r="Q14" s="149">
        <f t="shared" si="5"/>
        <v>0</v>
      </c>
      <c r="R14" s="149"/>
      <c r="S14" s="149" t="s">
        <v>95</v>
      </c>
      <c r="T14" s="149" t="s">
        <v>95</v>
      </c>
      <c r="U14" s="149">
        <v>0.16</v>
      </c>
      <c r="V14" s="149">
        <f t="shared" si="6"/>
        <v>12</v>
      </c>
      <c r="W14" s="149"/>
      <c r="X14" s="149" t="s">
        <v>96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62">
        <v>7</v>
      </c>
      <c r="B15" s="163" t="s">
        <v>101</v>
      </c>
      <c r="C15" s="169" t="s">
        <v>105</v>
      </c>
      <c r="D15" s="164" t="s">
        <v>94</v>
      </c>
      <c r="E15" s="165">
        <v>10</v>
      </c>
      <c r="F15" s="166">
        <v>0</v>
      </c>
      <c r="G15" s="167">
        <f t="shared" si="0"/>
        <v>0</v>
      </c>
      <c r="H15" s="149">
        <v>93.34</v>
      </c>
      <c r="I15" s="149">
        <f t="shared" si="1"/>
        <v>933.4</v>
      </c>
      <c r="J15" s="149">
        <v>80.66</v>
      </c>
      <c r="K15" s="149">
        <f t="shared" si="2"/>
        <v>806.6</v>
      </c>
      <c r="L15" s="149">
        <v>21</v>
      </c>
      <c r="M15" s="149">
        <f t="shared" si="3"/>
        <v>0</v>
      </c>
      <c r="N15" s="149">
        <v>1.4999999999999999E-4</v>
      </c>
      <c r="O15" s="149">
        <f t="shared" si="4"/>
        <v>0</v>
      </c>
      <c r="P15" s="149">
        <v>0</v>
      </c>
      <c r="Q15" s="149">
        <f t="shared" si="5"/>
        <v>0</v>
      </c>
      <c r="R15" s="149"/>
      <c r="S15" s="149" t="s">
        <v>95</v>
      </c>
      <c r="T15" s="149" t="s">
        <v>95</v>
      </c>
      <c r="U15" s="149">
        <v>0.17</v>
      </c>
      <c r="V15" s="149">
        <f t="shared" si="6"/>
        <v>1.7</v>
      </c>
      <c r="W15" s="149"/>
      <c r="X15" s="149" t="s">
        <v>96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2">
        <v>8</v>
      </c>
      <c r="B16" s="163" t="s">
        <v>106</v>
      </c>
      <c r="C16" s="169" t="s">
        <v>107</v>
      </c>
      <c r="D16" s="164" t="s">
        <v>94</v>
      </c>
      <c r="E16" s="165">
        <v>240</v>
      </c>
      <c r="F16" s="166">
        <v>0</v>
      </c>
      <c r="G16" s="167">
        <f t="shared" si="0"/>
        <v>0</v>
      </c>
      <c r="H16" s="149">
        <v>0</v>
      </c>
      <c r="I16" s="149">
        <f t="shared" si="1"/>
        <v>0</v>
      </c>
      <c r="J16" s="149">
        <v>92.5</v>
      </c>
      <c r="K16" s="149">
        <f t="shared" si="2"/>
        <v>22200</v>
      </c>
      <c r="L16" s="149">
        <v>21</v>
      </c>
      <c r="M16" s="149">
        <f t="shared" si="3"/>
        <v>0</v>
      </c>
      <c r="N16" s="149">
        <v>0</v>
      </c>
      <c r="O16" s="149">
        <f t="shared" si="4"/>
        <v>0</v>
      </c>
      <c r="P16" s="149">
        <v>0</v>
      </c>
      <c r="Q16" s="149">
        <f t="shared" si="5"/>
        <v>0</v>
      </c>
      <c r="R16" s="149"/>
      <c r="S16" s="149" t="s">
        <v>95</v>
      </c>
      <c r="T16" s="149" t="s">
        <v>95</v>
      </c>
      <c r="U16" s="149">
        <v>0.2</v>
      </c>
      <c r="V16" s="149">
        <f t="shared" si="6"/>
        <v>48</v>
      </c>
      <c r="W16" s="149"/>
      <c r="X16" s="149" t="s">
        <v>96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2">
        <v>9</v>
      </c>
      <c r="B17" s="163" t="s">
        <v>108</v>
      </c>
      <c r="C17" s="169" t="s">
        <v>109</v>
      </c>
      <c r="D17" s="164" t="s">
        <v>110</v>
      </c>
      <c r="E17" s="165">
        <v>0.5</v>
      </c>
      <c r="F17" s="166">
        <v>0</v>
      </c>
      <c r="G17" s="167">
        <f t="shared" si="0"/>
        <v>0</v>
      </c>
      <c r="H17" s="149">
        <v>0</v>
      </c>
      <c r="I17" s="149">
        <f t="shared" si="1"/>
        <v>0</v>
      </c>
      <c r="J17" s="149">
        <v>977</v>
      </c>
      <c r="K17" s="149">
        <f t="shared" si="2"/>
        <v>488.5</v>
      </c>
      <c r="L17" s="149">
        <v>21</v>
      </c>
      <c r="M17" s="149">
        <f t="shared" si="3"/>
        <v>0</v>
      </c>
      <c r="N17" s="149">
        <v>0</v>
      </c>
      <c r="O17" s="149">
        <f t="shared" si="4"/>
        <v>0</v>
      </c>
      <c r="P17" s="149">
        <v>0</v>
      </c>
      <c r="Q17" s="149">
        <f t="shared" si="5"/>
        <v>0</v>
      </c>
      <c r="R17" s="149"/>
      <c r="S17" s="149" t="s">
        <v>95</v>
      </c>
      <c r="T17" s="149" t="s">
        <v>95</v>
      </c>
      <c r="U17" s="149">
        <v>1.74</v>
      </c>
      <c r="V17" s="149">
        <f t="shared" si="6"/>
        <v>0.87</v>
      </c>
      <c r="W17" s="149"/>
      <c r="X17" s="149" t="s">
        <v>96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2">
        <v>10</v>
      </c>
      <c r="B18" s="163" t="s">
        <v>111</v>
      </c>
      <c r="C18" s="169" t="s">
        <v>112</v>
      </c>
      <c r="D18" s="164" t="s">
        <v>94</v>
      </c>
      <c r="E18" s="165">
        <v>45</v>
      </c>
      <c r="F18" s="166">
        <v>0</v>
      </c>
      <c r="G18" s="167">
        <f t="shared" si="0"/>
        <v>0</v>
      </c>
      <c r="H18" s="149">
        <v>269.5</v>
      </c>
      <c r="I18" s="149">
        <f t="shared" si="1"/>
        <v>12127.5</v>
      </c>
      <c r="J18" s="149">
        <v>0</v>
      </c>
      <c r="K18" s="149">
        <f t="shared" si="2"/>
        <v>0</v>
      </c>
      <c r="L18" s="149">
        <v>21</v>
      </c>
      <c r="M18" s="149">
        <f t="shared" si="3"/>
        <v>0</v>
      </c>
      <c r="N18" s="149">
        <v>8.0000000000000004E-4</v>
      </c>
      <c r="O18" s="149">
        <f t="shared" si="4"/>
        <v>0.04</v>
      </c>
      <c r="P18" s="149">
        <v>0</v>
      </c>
      <c r="Q18" s="149">
        <f t="shared" si="5"/>
        <v>0</v>
      </c>
      <c r="R18" s="149" t="s">
        <v>113</v>
      </c>
      <c r="S18" s="149" t="s">
        <v>95</v>
      </c>
      <c r="T18" s="149" t="s">
        <v>95</v>
      </c>
      <c r="U18" s="149">
        <v>0</v>
      </c>
      <c r="V18" s="149">
        <f t="shared" si="6"/>
        <v>0</v>
      </c>
      <c r="W18" s="149"/>
      <c r="X18" s="149" t="s">
        <v>114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115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2">
        <v>11</v>
      </c>
      <c r="B19" s="163" t="s">
        <v>116</v>
      </c>
      <c r="C19" s="169" t="s">
        <v>117</v>
      </c>
      <c r="D19" s="164" t="s">
        <v>94</v>
      </c>
      <c r="E19" s="165">
        <v>25</v>
      </c>
      <c r="F19" s="166">
        <v>0</v>
      </c>
      <c r="G19" s="167">
        <f t="shared" si="0"/>
        <v>0</v>
      </c>
      <c r="H19" s="149">
        <v>317</v>
      </c>
      <c r="I19" s="149">
        <f t="shared" si="1"/>
        <v>7925</v>
      </c>
      <c r="J19" s="149">
        <v>0</v>
      </c>
      <c r="K19" s="149">
        <f t="shared" si="2"/>
        <v>0</v>
      </c>
      <c r="L19" s="149">
        <v>21</v>
      </c>
      <c r="M19" s="149">
        <f t="shared" si="3"/>
        <v>0</v>
      </c>
      <c r="N19" s="149">
        <v>8.9999999999999998E-4</v>
      </c>
      <c r="O19" s="149">
        <f t="shared" si="4"/>
        <v>0.02</v>
      </c>
      <c r="P19" s="149">
        <v>0</v>
      </c>
      <c r="Q19" s="149">
        <f t="shared" si="5"/>
        <v>0</v>
      </c>
      <c r="R19" s="149" t="s">
        <v>113</v>
      </c>
      <c r="S19" s="149" t="s">
        <v>95</v>
      </c>
      <c r="T19" s="149" t="s">
        <v>95</v>
      </c>
      <c r="U19" s="149">
        <v>0</v>
      </c>
      <c r="V19" s="149">
        <f t="shared" si="6"/>
        <v>0</v>
      </c>
      <c r="W19" s="149"/>
      <c r="X19" s="149" t="s">
        <v>114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115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2">
        <v>12</v>
      </c>
      <c r="B20" s="163" t="s">
        <v>118</v>
      </c>
      <c r="C20" s="169" t="s">
        <v>119</v>
      </c>
      <c r="D20" s="164" t="s">
        <v>94</v>
      </c>
      <c r="E20" s="165">
        <v>170</v>
      </c>
      <c r="F20" s="166">
        <v>0</v>
      </c>
      <c r="G20" s="167">
        <f t="shared" si="0"/>
        <v>0</v>
      </c>
      <c r="H20" s="149">
        <v>762</v>
      </c>
      <c r="I20" s="149">
        <f t="shared" si="1"/>
        <v>129540</v>
      </c>
      <c r="J20" s="149">
        <v>0</v>
      </c>
      <c r="K20" s="149">
        <f t="shared" si="2"/>
        <v>0</v>
      </c>
      <c r="L20" s="149">
        <v>21</v>
      </c>
      <c r="M20" s="149">
        <f t="shared" si="3"/>
        <v>0</v>
      </c>
      <c r="N20" s="149">
        <v>1.3600000000000001E-3</v>
      </c>
      <c r="O20" s="149">
        <f t="shared" si="4"/>
        <v>0.23</v>
      </c>
      <c r="P20" s="149">
        <v>0</v>
      </c>
      <c r="Q20" s="149">
        <f t="shared" si="5"/>
        <v>0</v>
      </c>
      <c r="R20" s="149" t="s">
        <v>113</v>
      </c>
      <c r="S20" s="149" t="s">
        <v>95</v>
      </c>
      <c r="T20" s="149" t="s">
        <v>95</v>
      </c>
      <c r="U20" s="149">
        <v>0</v>
      </c>
      <c r="V20" s="149">
        <f t="shared" si="6"/>
        <v>0</v>
      </c>
      <c r="W20" s="149"/>
      <c r="X20" s="149" t="s">
        <v>114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115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2">
        <v>13</v>
      </c>
      <c r="B21" s="163" t="s">
        <v>120</v>
      </c>
      <c r="C21" s="169" t="s">
        <v>121</v>
      </c>
      <c r="D21" s="164" t="s">
        <v>122</v>
      </c>
      <c r="E21" s="165">
        <v>1</v>
      </c>
      <c r="F21" s="166">
        <v>0</v>
      </c>
      <c r="G21" s="167">
        <f t="shared" si="0"/>
        <v>0</v>
      </c>
      <c r="H21" s="149">
        <v>4500</v>
      </c>
      <c r="I21" s="149">
        <f t="shared" si="1"/>
        <v>4500</v>
      </c>
      <c r="J21" s="149">
        <v>0</v>
      </c>
      <c r="K21" s="149">
        <f t="shared" si="2"/>
        <v>0</v>
      </c>
      <c r="L21" s="149">
        <v>21</v>
      </c>
      <c r="M21" s="149">
        <f t="shared" si="3"/>
        <v>0</v>
      </c>
      <c r="N21" s="149">
        <v>8.0000000000000007E-5</v>
      </c>
      <c r="O21" s="149">
        <f t="shared" si="4"/>
        <v>0</v>
      </c>
      <c r="P21" s="149">
        <v>0</v>
      </c>
      <c r="Q21" s="149">
        <f t="shared" si="5"/>
        <v>0</v>
      </c>
      <c r="R21" s="149"/>
      <c r="S21" s="149" t="s">
        <v>123</v>
      </c>
      <c r="T21" s="149" t="s">
        <v>124</v>
      </c>
      <c r="U21" s="149">
        <v>0</v>
      </c>
      <c r="V21" s="149">
        <f t="shared" si="6"/>
        <v>0</v>
      </c>
      <c r="W21" s="149"/>
      <c r="X21" s="149" t="s">
        <v>114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115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x14ac:dyDescent="0.2">
      <c r="A22" s="151" t="s">
        <v>90</v>
      </c>
      <c r="B22" s="152" t="s">
        <v>57</v>
      </c>
      <c r="C22" s="168" t="s">
        <v>58</v>
      </c>
      <c r="D22" s="153"/>
      <c r="E22" s="154"/>
      <c r="F22" s="155"/>
      <c r="G22" s="156">
        <f>SUMIF(AG23:AG33,"&lt;&gt;NOR",G23:G33)</f>
        <v>0</v>
      </c>
      <c r="H22" s="150"/>
      <c r="I22" s="150">
        <f>SUM(I23:I33)</f>
        <v>563447.99</v>
      </c>
      <c r="J22" s="150"/>
      <c r="K22" s="150">
        <f>SUM(K23:K33)</f>
        <v>394332.00999999995</v>
      </c>
      <c r="L22" s="150"/>
      <c r="M22" s="150">
        <f>SUM(M23:M33)</f>
        <v>0</v>
      </c>
      <c r="N22" s="150"/>
      <c r="O22" s="150">
        <f>SUM(O23:O33)</f>
        <v>5.08</v>
      </c>
      <c r="P22" s="150"/>
      <c r="Q22" s="150">
        <f>SUM(Q23:Q33)</f>
        <v>0</v>
      </c>
      <c r="R22" s="150"/>
      <c r="S22" s="150"/>
      <c r="T22" s="150"/>
      <c r="U22" s="150"/>
      <c r="V22" s="150">
        <f>SUM(V23:V33)</f>
        <v>731.86</v>
      </c>
      <c r="W22" s="150"/>
      <c r="X22" s="150"/>
      <c r="AG22" t="s">
        <v>91</v>
      </c>
    </row>
    <row r="23" spans="1:60" ht="22.5" outlineLevel="1" x14ac:dyDescent="0.2">
      <c r="A23" s="162">
        <v>14</v>
      </c>
      <c r="B23" s="163" t="s">
        <v>125</v>
      </c>
      <c r="C23" s="169" t="s">
        <v>126</v>
      </c>
      <c r="D23" s="164" t="s">
        <v>94</v>
      </c>
      <c r="E23" s="165">
        <v>55</v>
      </c>
      <c r="F23" s="166">
        <v>0</v>
      </c>
      <c r="G23" s="167">
        <f t="shared" ref="G23:G33" si="7">ROUND(E23*F23,2)</f>
        <v>0</v>
      </c>
      <c r="H23" s="149">
        <v>140.97999999999999</v>
      </c>
      <c r="I23" s="149">
        <f t="shared" ref="I23:I33" si="8">ROUND(E23*H23,2)</f>
        <v>7753.9</v>
      </c>
      <c r="J23" s="149">
        <v>192.02</v>
      </c>
      <c r="K23" s="149">
        <f t="shared" ref="K23:K33" si="9">ROUND(E23*J23,2)</f>
        <v>10561.1</v>
      </c>
      <c r="L23" s="149">
        <v>21</v>
      </c>
      <c r="M23" s="149">
        <f t="shared" ref="M23:M33" si="10">G23*(1+L23/100)</f>
        <v>0</v>
      </c>
      <c r="N23" s="149">
        <v>6.8599999999999998E-3</v>
      </c>
      <c r="O23" s="149">
        <f t="shared" ref="O23:O33" si="11">ROUND(E23*N23,2)</f>
        <v>0.38</v>
      </c>
      <c r="P23" s="149">
        <v>0</v>
      </c>
      <c r="Q23" s="149">
        <f t="shared" ref="Q23:Q33" si="12">ROUND(E23*P23,2)</f>
        <v>0</v>
      </c>
      <c r="R23" s="149"/>
      <c r="S23" s="149" t="s">
        <v>95</v>
      </c>
      <c r="T23" s="149" t="s">
        <v>95</v>
      </c>
      <c r="U23" s="149">
        <v>0.39</v>
      </c>
      <c r="V23" s="149">
        <f t="shared" ref="V23:V33" si="13">ROUND(E23*U23,2)</f>
        <v>21.45</v>
      </c>
      <c r="W23" s="149"/>
      <c r="X23" s="149" t="s">
        <v>96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97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62">
        <v>15</v>
      </c>
      <c r="B24" s="163" t="s">
        <v>127</v>
      </c>
      <c r="C24" s="169" t="s">
        <v>128</v>
      </c>
      <c r="D24" s="164" t="s">
        <v>94</v>
      </c>
      <c r="E24" s="165">
        <v>50</v>
      </c>
      <c r="F24" s="166">
        <v>0</v>
      </c>
      <c r="G24" s="167">
        <f t="shared" si="7"/>
        <v>0</v>
      </c>
      <c r="H24" s="149">
        <v>156.16</v>
      </c>
      <c r="I24" s="149">
        <f t="shared" si="8"/>
        <v>7808</v>
      </c>
      <c r="J24" s="149">
        <v>180.84</v>
      </c>
      <c r="K24" s="149">
        <f t="shared" si="9"/>
        <v>9042</v>
      </c>
      <c r="L24" s="149">
        <v>21</v>
      </c>
      <c r="M24" s="149">
        <f t="shared" si="10"/>
        <v>0</v>
      </c>
      <c r="N24" s="149">
        <v>6.5399999999999998E-3</v>
      </c>
      <c r="O24" s="149">
        <f t="shared" si="11"/>
        <v>0.33</v>
      </c>
      <c r="P24" s="149">
        <v>0</v>
      </c>
      <c r="Q24" s="149">
        <f t="shared" si="12"/>
        <v>0</v>
      </c>
      <c r="R24" s="149"/>
      <c r="S24" s="149" t="s">
        <v>95</v>
      </c>
      <c r="T24" s="149" t="s">
        <v>95</v>
      </c>
      <c r="U24" s="149">
        <v>0.37</v>
      </c>
      <c r="V24" s="149">
        <f t="shared" si="13"/>
        <v>18.5</v>
      </c>
      <c r="W24" s="149"/>
      <c r="X24" s="149" t="s">
        <v>96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97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2">
        <v>16</v>
      </c>
      <c r="B25" s="163" t="s">
        <v>129</v>
      </c>
      <c r="C25" s="169" t="s">
        <v>130</v>
      </c>
      <c r="D25" s="164" t="s">
        <v>94</v>
      </c>
      <c r="E25" s="165">
        <v>60</v>
      </c>
      <c r="F25" s="166">
        <v>0</v>
      </c>
      <c r="G25" s="167">
        <f t="shared" si="7"/>
        <v>0</v>
      </c>
      <c r="H25" s="149">
        <v>193.65</v>
      </c>
      <c r="I25" s="149">
        <f t="shared" si="8"/>
        <v>11619</v>
      </c>
      <c r="J25" s="149">
        <v>206.85</v>
      </c>
      <c r="K25" s="149">
        <f t="shared" si="9"/>
        <v>12411</v>
      </c>
      <c r="L25" s="149">
        <v>21</v>
      </c>
      <c r="M25" s="149">
        <f t="shared" si="10"/>
        <v>0</v>
      </c>
      <c r="N25" s="149">
        <v>7.4000000000000003E-3</v>
      </c>
      <c r="O25" s="149">
        <f t="shared" si="11"/>
        <v>0.44</v>
      </c>
      <c r="P25" s="149">
        <v>0</v>
      </c>
      <c r="Q25" s="149">
        <f t="shared" si="12"/>
        <v>0</v>
      </c>
      <c r="R25" s="149"/>
      <c r="S25" s="149" t="s">
        <v>95</v>
      </c>
      <c r="T25" s="149" t="s">
        <v>95</v>
      </c>
      <c r="U25" s="149">
        <v>0.42</v>
      </c>
      <c r="V25" s="149">
        <f t="shared" si="13"/>
        <v>25.2</v>
      </c>
      <c r="W25" s="149"/>
      <c r="X25" s="149" t="s">
        <v>96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97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62">
        <v>17</v>
      </c>
      <c r="B26" s="163" t="s">
        <v>131</v>
      </c>
      <c r="C26" s="169" t="s">
        <v>132</v>
      </c>
      <c r="D26" s="164" t="s">
        <v>94</v>
      </c>
      <c r="E26" s="165">
        <v>75</v>
      </c>
      <c r="F26" s="166">
        <v>0</v>
      </c>
      <c r="G26" s="167">
        <f t="shared" si="7"/>
        <v>0</v>
      </c>
      <c r="H26" s="149">
        <v>279.24</v>
      </c>
      <c r="I26" s="149">
        <f t="shared" si="8"/>
        <v>20943</v>
      </c>
      <c r="J26" s="149">
        <v>217.76</v>
      </c>
      <c r="K26" s="149">
        <f t="shared" si="9"/>
        <v>16332</v>
      </c>
      <c r="L26" s="149">
        <v>21</v>
      </c>
      <c r="M26" s="149">
        <f t="shared" si="10"/>
        <v>0</v>
      </c>
      <c r="N26" s="149">
        <v>8.2199999999999999E-3</v>
      </c>
      <c r="O26" s="149">
        <f t="shared" si="11"/>
        <v>0.62</v>
      </c>
      <c r="P26" s="149">
        <v>0</v>
      </c>
      <c r="Q26" s="149">
        <f t="shared" si="12"/>
        <v>0</v>
      </c>
      <c r="R26" s="149"/>
      <c r="S26" s="149" t="s">
        <v>95</v>
      </c>
      <c r="T26" s="149" t="s">
        <v>95</v>
      </c>
      <c r="U26" s="149">
        <v>0.44</v>
      </c>
      <c r="V26" s="149">
        <f t="shared" si="13"/>
        <v>33</v>
      </c>
      <c r="W26" s="149"/>
      <c r="X26" s="149" t="s">
        <v>96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97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62">
        <v>18</v>
      </c>
      <c r="B27" s="163" t="s">
        <v>133</v>
      </c>
      <c r="C27" s="169" t="s">
        <v>134</v>
      </c>
      <c r="D27" s="164" t="s">
        <v>94</v>
      </c>
      <c r="E27" s="165">
        <v>55</v>
      </c>
      <c r="F27" s="166">
        <v>0</v>
      </c>
      <c r="G27" s="167">
        <f t="shared" si="7"/>
        <v>0</v>
      </c>
      <c r="H27" s="149">
        <v>329.68</v>
      </c>
      <c r="I27" s="149">
        <f t="shared" si="8"/>
        <v>18132.400000000001</v>
      </c>
      <c r="J27" s="149">
        <v>235.32</v>
      </c>
      <c r="K27" s="149">
        <f t="shared" si="9"/>
        <v>12942.6</v>
      </c>
      <c r="L27" s="149">
        <v>21</v>
      </c>
      <c r="M27" s="149">
        <f t="shared" si="10"/>
        <v>0</v>
      </c>
      <c r="N27" s="149">
        <v>8.6199999999999992E-3</v>
      </c>
      <c r="O27" s="149">
        <f t="shared" si="11"/>
        <v>0.47</v>
      </c>
      <c r="P27" s="149">
        <v>0</v>
      </c>
      <c r="Q27" s="149">
        <f t="shared" si="12"/>
        <v>0</v>
      </c>
      <c r="R27" s="149"/>
      <c r="S27" s="149" t="s">
        <v>95</v>
      </c>
      <c r="T27" s="149" t="s">
        <v>95</v>
      </c>
      <c r="U27" s="149">
        <v>0.48</v>
      </c>
      <c r="V27" s="149">
        <f t="shared" si="13"/>
        <v>26.4</v>
      </c>
      <c r="W27" s="149"/>
      <c r="X27" s="149" t="s">
        <v>96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2">
        <v>19</v>
      </c>
      <c r="B28" s="163" t="s">
        <v>135</v>
      </c>
      <c r="C28" s="169" t="s">
        <v>136</v>
      </c>
      <c r="D28" s="164" t="s">
        <v>94</v>
      </c>
      <c r="E28" s="165">
        <v>25</v>
      </c>
      <c r="F28" s="166">
        <v>0</v>
      </c>
      <c r="G28" s="167">
        <f t="shared" si="7"/>
        <v>0</v>
      </c>
      <c r="H28" s="149">
        <v>401.25</v>
      </c>
      <c r="I28" s="149">
        <f t="shared" si="8"/>
        <v>10031.25</v>
      </c>
      <c r="J28" s="149">
        <v>276.75</v>
      </c>
      <c r="K28" s="149">
        <f t="shared" si="9"/>
        <v>6918.75</v>
      </c>
      <c r="L28" s="149">
        <v>21</v>
      </c>
      <c r="M28" s="149">
        <f t="shared" si="10"/>
        <v>0</v>
      </c>
      <c r="N28" s="149">
        <v>7.2100000000000003E-3</v>
      </c>
      <c r="O28" s="149">
        <f t="shared" si="11"/>
        <v>0.18</v>
      </c>
      <c r="P28" s="149">
        <v>0</v>
      </c>
      <c r="Q28" s="149">
        <f t="shared" si="12"/>
        <v>0</v>
      </c>
      <c r="R28" s="149"/>
      <c r="S28" s="149" t="s">
        <v>95</v>
      </c>
      <c r="T28" s="149" t="s">
        <v>95</v>
      </c>
      <c r="U28" s="149">
        <v>0.53</v>
      </c>
      <c r="V28" s="149">
        <f t="shared" si="13"/>
        <v>13.25</v>
      </c>
      <c r="W28" s="149"/>
      <c r="X28" s="149" t="s">
        <v>96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97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 x14ac:dyDescent="0.2">
      <c r="A29" s="162">
        <v>20</v>
      </c>
      <c r="B29" s="163" t="s">
        <v>137</v>
      </c>
      <c r="C29" s="169" t="s">
        <v>138</v>
      </c>
      <c r="D29" s="164" t="s">
        <v>94</v>
      </c>
      <c r="E29" s="165">
        <v>160</v>
      </c>
      <c r="F29" s="166">
        <v>0</v>
      </c>
      <c r="G29" s="167">
        <f t="shared" si="7"/>
        <v>0</v>
      </c>
      <c r="H29" s="149">
        <v>489.71</v>
      </c>
      <c r="I29" s="149">
        <f t="shared" si="8"/>
        <v>78353.600000000006</v>
      </c>
      <c r="J29" s="149">
        <v>287.29000000000002</v>
      </c>
      <c r="K29" s="149">
        <f t="shared" si="9"/>
        <v>45966.400000000001</v>
      </c>
      <c r="L29" s="149">
        <v>21</v>
      </c>
      <c r="M29" s="149">
        <f t="shared" si="10"/>
        <v>0</v>
      </c>
      <c r="N29" s="149">
        <v>8.4899999999999993E-3</v>
      </c>
      <c r="O29" s="149">
        <f t="shared" si="11"/>
        <v>1.36</v>
      </c>
      <c r="P29" s="149">
        <v>0</v>
      </c>
      <c r="Q29" s="149">
        <f t="shared" si="12"/>
        <v>0</v>
      </c>
      <c r="R29" s="149"/>
      <c r="S29" s="149" t="s">
        <v>95</v>
      </c>
      <c r="T29" s="149" t="s">
        <v>95</v>
      </c>
      <c r="U29" s="149">
        <v>0.54</v>
      </c>
      <c r="V29" s="149">
        <f t="shared" si="13"/>
        <v>86.4</v>
      </c>
      <c r="W29" s="149"/>
      <c r="X29" s="149" t="s">
        <v>96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97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62">
        <v>21</v>
      </c>
      <c r="B30" s="163" t="s">
        <v>139</v>
      </c>
      <c r="C30" s="169" t="s">
        <v>140</v>
      </c>
      <c r="D30" s="164" t="s">
        <v>94</v>
      </c>
      <c r="E30" s="165">
        <v>1600</v>
      </c>
      <c r="F30" s="166">
        <v>0</v>
      </c>
      <c r="G30" s="167">
        <f t="shared" si="7"/>
        <v>0</v>
      </c>
      <c r="H30" s="149">
        <v>236.95</v>
      </c>
      <c r="I30" s="149">
        <f t="shared" si="8"/>
        <v>379120</v>
      </c>
      <c r="J30" s="149">
        <v>165.55</v>
      </c>
      <c r="K30" s="149">
        <f t="shared" si="9"/>
        <v>264880</v>
      </c>
      <c r="L30" s="149">
        <v>21</v>
      </c>
      <c r="M30" s="149">
        <f t="shared" si="10"/>
        <v>0</v>
      </c>
      <c r="N30" s="149">
        <v>7.6000000000000004E-4</v>
      </c>
      <c r="O30" s="149">
        <f t="shared" si="11"/>
        <v>1.22</v>
      </c>
      <c r="P30" s="149">
        <v>0</v>
      </c>
      <c r="Q30" s="149">
        <f t="shared" si="12"/>
        <v>0</v>
      </c>
      <c r="R30" s="149"/>
      <c r="S30" s="149" t="s">
        <v>95</v>
      </c>
      <c r="T30" s="149" t="s">
        <v>95</v>
      </c>
      <c r="U30" s="149">
        <v>0.3</v>
      </c>
      <c r="V30" s="149">
        <f t="shared" si="13"/>
        <v>480</v>
      </c>
      <c r="W30" s="149"/>
      <c r="X30" s="149" t="s">
        <v>96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97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2">
        <v>22</v>
      </c>
      <c r="B31" s="163" t="s">
        <v>141</v>
      </c>
      <c r="C31" s="169" t="s">
        <v>142</v>
      </c>
      <c r="D31" s="164" t="s">
        <v>94</v>
      </c>
      <c r="E31" s="165">
        <v>50</v>
      </c>
      <c r="F31" s="166">
        <v>0</v>
      </c>
      <c r="G31" s="167">
        <f t="shared" si="7"/>
        <v>0</v>
      </c>
      <c r="H31" s="149">
        <v>306.32</v>
      </c>
      <c r="I31" s="149">
        <f t="shared" si="8"/>
        <v>15316</v>
      </c>
      <c r="J31" s="149">
        <v>171.18</v>
      </c>
      <c r="K31" s="149">
        <f t="shared" si="9"/>
        <v>8559</v>
      </c>
      <c r="L31" s="149">
        <v>21</v>
      </c>
      <c r="M31" s="149">
        <f t="shared" si="10"/>
        <v>0</v>
      </c>
      <c r="N31" s="149">
        <v>8.8000000000000003E-4</v>
      </c>
      <c r="O31" s="149">
        <f t="shared" si="11"/>
        <v>0.04</v>
      </c>
      <c r="P31" s="149">
        <v>0</v>
      </c>
      <c r="Q31" s="149">
        <f t="shared" si="12"/>
        <v>0</v>
      </c>
      <c r="R31" s="149"/>
      <c r="S31" s="149" t="s">
        <v>95</v>
      </c>
      <c r="T31" s="149" t="s">
        <v>95</v>
      </c>
      <c r="U31" s="149">
        <v>0.31</v>
      </c>
      <c r="V31" s="149">
        <f t="shared" si="13"/>
        <v>15.5</v>
      </c>
      <c r="W31" s="149"/>
      <c r="X31" s="149" t="s">
        <v>96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97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 x14ac:dyDescent="0.2">
      <c r="A32" s="162">
        <v>23</v>
      </c>
      <c r="B32" s="163" t="s">
        <v>143</v>
      </c>
      <c r="C32" s="169" t="s">
        <v>144</v>
      </c>
      <c r="D32" s="164" t="s">
        <v>94</v>
      </c>
      <c r="E32" s="165">
        <v>38</v>
      </c>
      <c r="F32" s="166">
        <v>0</v>
      </c>
      <c r="G32" s="167">
        <f t="shared" si="7"/>
        <v>0</v>
      </c>
      <c r="H32" s="149">
        <v>378.18</v>
      </c>
      <c r="I32" s="149">
        <f t="shared" si="8"/>
        <v>14370.84</v>
      </c>
      <c r="J32" s="149">
        <v>176.82</v>
      </c>
      <c r="K32" s="149">
        <f t="shared" si="9"/>
        <v>6719.16</v>
      </c>
      <c r="L32" s="149">
        <v>21</v>
      </c>
      <c r="M32" s="149">
        <f t="shared" si="10"/>
        <v>0</v>
      </c>
      <c r="N32" s="149">
        <v>1.01E-3</v>
      </c>
      <c r="O32" s="149">
        <f t="shared" si="11"/>
        <v>0.04</v>
      </c>
      <c r="P32" s="149">
        <v>0</v>
      </c>
      <c r="Q32" s="149">
        <f t="shared" si="12"/>
        <v>0</v>
      </c>
      <c r="R32" s="149"/>
      <c r="S32" s="149" t="s">
        <v>95</v>
      </c>
      <c r="T32" s="149" t="s">
        <v>95</v>
      </c>
      <c r="U32" s="149">
        <v>0.32</v>
      </c>
      <c r="V32" s="149">
        <f t="shared" si="13"/>
        <v>12.16</v>
      </c>
      <c r="W32" s="149"/>
      <c r="X32" s="149" t="s">
        <v>96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97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2">
        <v>24</v>
      </c>
      <c r="B33" s="163" t="s">
        <v>145</v>
      </c>
      <c r="C33" s="169" t="s">
        <v>146</v>
      </c>
      <c r="D33" s="164" t="s">
        <v>110</v>
      </c>
      <c r="E33" s="165">
        <v>0</v>
      </c>
      <c r="F33" s="166">
        <v>0</v>
      </c>
      <c r="G33" s="167">
        <f t="shared" si="7"/>
        <v>0</v>
      </c>
      <c r="H33" s="149">
        <v>0</v>
      </c>
      <c r="I33" s="149">
        <f t="shared" si="8"/>
        <v>0</v>
      </c>
      <c r="J33" s="149">
        <v>1506</v>
      </c>
      <c r="K33" s="149">
        <f t="shared" si="9"/>
        <v>0</v>
      </c>
      <c r="L33" s="149">
        <v>21</v>
      </c>
      <c r="M33" s="149">
        <f t="shared" si="10"/>
        <v>0</v>
      </c>
      <c r="N33" s="149">
        <v>0</v>
      </c>
      <c r="O33" s="149">
        <f t="shared" si="11"/>
        <v>0</v>
      </c>
      <c r="P33" s="149">
        <v>0</v>
      </c>
      <c r="Q33" s="149">
        <f t="shared" si="12"/>
        <v>0</v>
      </c>
      <c r="R33" s="149"/>
      <c r="S33" s="149" t="s">
        <v>95</v>
      </c>
      <c r="T33" s="149" t="s">
        <v>95</v>
      </c>
      <c r="U33" s="149">
        <v>3.56</v>
      </c>
      <c r="V33" s="149">
        <f t="shared" si="13"/>
        <v>0</v>
      </c>
      <c r="W33" s="149"/>
      <c r="X33" s="149" t="s">
        <v>96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97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51" t="s">
        <v>90</v>
      </c>
      <c r="B34" s="152" t="s">
        <v>59</v>
      </c>
      <c r="C34" s="168" t="s">
        <v>60</v>
      </c>
      <c r="D34" s="153"/>
      <c r="E34" s="154"/>
      <c r="F34" s="155"/>
      <c r="G34" s="156">
        <f>SUMIF(AG35:AG60,"&lt;&gt;NOR",G35:G60)</f>
        <v>0</v>
      </c>
      <c r="H34" s="150"/>
      <c r="I34" s="150">
        <f>SUM(I35:I60)</f>
        <v>1575344.69</v>
      </c>
      <c r="J34" s="150"/>
      <c r="K34" s="150">
        <f>SUM(K35:K60)</f>
        <v>150393.81</v>
      </c>
      <c r="L34" s="150"/>
      <c r="M34" s="150">
        <f>SUM(M35:M60)</f>
        <v>0</v>
      </c>
      <c r="N34" s="150"/>
      <c r="O34" s="150">
        <f>SUM(O35:O60)</f>
        <v>3.92</v>
      </c>
      <c r="P34" s="150"/>
      <c r="Q34" s="150">
        <f>SUM(Q35:Q60)</f>
        <v>0</v>
      </c>
      <c r="R34" s="150"/>
      <c r="S34" s="150"/>
      <c r="T34" s="150"/>
      <c r="U34" s="150"/>
      <c r="V34" s="150">
        <f>SUM(V35:V60)</f>
        <v>162.88</v>
      </c>
      <c r="W34" s="150"/>
      <c r="X34" s="150"/>
      <c r="AG34" t="s">
        <v>91</v>
      </c>
    </row>
    <row r="35" spans="1:60" outlineLevel="1" x14ac:dyDescent="0.2">
      <c r="A35" s="162">
        <v>25</v>
      </c>
      <c r="B35" s="163" t="s">
        <v>147</v>
      </c>
      <c r="C35" s="169" t="s">
        <v>148</v>
      </c>
      <c r="D35" s="164" t="s">
        <v>122</v>
      </c>
      <c r="E35" s="165">
        <v>150</v>
      </c>
      <c r="F35" s="166">
        <v>0</v>
      </c>
      <c r="G35" s="167">
        <f t="shared" ref="G35:G60" si="14">ROUND(E35*F35,2)</f>
        <v>0</v>
      </c>
      <c r="H35" s="149">
        <v>106.73</v>
      </c>
      <c r="I35" s="149">
        <f t="shared" ref="I35:I60" si="15">ROUND(E35*H35,2)</f>
        <v>16009.5</v>
      </c>
      <c r="J35" s="149">
        <v>376.77</v>
      </c>
      <c r="K35" s="149">
        <f t="shared" ref="K35:K60" si="16">ROUND(E35*J35,2)</f>
        <v>56515.5</v>
      </c>
      <c r="L35" s="149">
        <v>21</v>
      </c>
      <c r="M35" s="149">
        <f t="shared" ref="M35:M60" si="17">G35*(1+L35/100)</f>
        <v>0</v>
      </c>
      <c r="N35" s="149">
        <v>0</v>
      </c>
      <c r="O35" s="149">
        <f t="shared" ref="O35:O60" si="18">ROUND(E35*N35,2)</f>
        <v>0</v>
      </c>
      <c r="P35" s="149">
        <v>0</v>
      </c>
      <c r="Q35" s="149">
        <f t="shared" ref="Q35:Q60" si="19">ROUND(E35*P35,2)</f>
        <v>0</v>
      </c>
      <c r="R35" s="149"/>
      <c r="S35" s="149" t="s">
        <v>95</v>
      </c>
      <c r="T35" s="149" t="s">
        <v>95</v>
      </c>
      <c r="U35" s="149">
        <v>0.86799999999999999</v>
      </c>
      <c r="V35" s="149">
        <f t="shared" ref="V35:V60" si="20">ROUND(E35*U35,2)</f>
        <v>130.19999999999999</v>
      </c>
      <c r="W35" s="149"/>
      <c r="X35" s="149" t="s">
        <v>96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97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2">
        <v>26</v>
      </c>
      <c r="B36" s="163" t="s">
        <v>149</v>
      </c>
      <c r="C36" s="169" t="s">
        <v>150</v>
      </c>
      <c r="D36" s="164" t="s">
        <v>122</v>
      </c>
      <c r="E36" s="165">
        <v>27</v>
      </c>
      <c r="F36" s="166">
        <v>0</v>
      </c>
      <c r="G36" s="167">
        <f t="shared" si="14"/>
        <v>0</v>
      </c>
      <c r="H36" s="149">
        <v>35.97</v>
      </c>
      <c r="I36" s="149">
        <f t="shared" si="15"/>
        <v>971.19</v>
      </c>
      <c r="J36" s="149">
        <v>376.53</v>
      </c>
      <c r="K36" s="149">
        <f t="shared" si="16"/>
        <v>10166.31</v>
      </c>
      <c r="L36" s="149">
        <v>21</v>
      </c>
      <c r="M36" s="149">
        <f t="shared" si="17"/>
        <v>0</v>
      </c>
      <c r="N36" s="149">
        <v>2.0000000000000002E-5</v>
      </c>
      <c r="O36" s="149">
        <f t="shared" si="18"/>
        <v>0</v>
      </c>
      <c r="P36" s="149">
        <v>0</v>
      </c>
      <c r="Q36" s="149">
        <f t="shared" si="19"/>
        <v>0</v>
      </c>
      <c r="R36" s="149"/>
      <c r="S36" s="149" t="s">
        <v>95</v>
      </c>
      <c r="T36" s="149" t="s">
        <v>95</v>
      </c>
      <c r="U36" s="149">
        <v>0.86799999999999999</v>
      </c>
      <c r="V36" s="149">
        <f t="shared" si="20"/>
        <v>23.44</v>
      </c>
      <c r="W36" s="149"/>
      <c r="X36" s="149" t="s">
        <v>96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2">
        <v>27</v>
      </c>
      <c r="B37" s="163" t="s">
        <v>151</v>
      </c>
      <c r="C37" s="169" t="s">
        <v>152</v>
      </c>
      <c r="D37" s="164" t="s">
        <v>110</v>
      </c>
      <c r="E37" s="165">
        <v>3</v>
      </c>
      <c r="F37" s="166">
        <v>0</v>
      </c>
      <c r="G37" s="167">
        <f t="shared" si="14"/>
        <v>0</v>
      </c>
      <c r="H37" s="149">
        <v>0</v>
      </c>
      <c r="I37" s="149">
        <f t="shared" si="15"/>
        <v>0</v>
      </c>
      <c r="J37" s="149">
        <v>1354</v>
      </c>
      <c r="K37" s="149">
        <f t="shared" si="16"/>
        <v>4062</v>
      </c>
      <c r="L37" s="149">
        <v>21</v>
      </c>
      <c r="M37" s="149">
        <f t="shared" si="17"/>
        <v>0</v>
      </c>
      <c r="N37" s="149">
        <v>0</v>
      </c>
      <c r="O37" s="149">
        <f t="shared" si="18"/>
        <v>0</v>
      </c>
      <c r="P37" s="149">
        <v>0</v>
      </c>
      <c r="Q37" s="149">
        <f t="shared" si="19"/>
        <v>0</v>
      </c>
      <c r="R37" s="149"/>
      <c r="S37" s="149" t="s">
        <v>95</v>
      </c>
      <c r="T37" s="149" t="s">
        <v>95</v>
      </c>
      <c r="U37" s="149">
        <v>3.08</v>
      </c>
      <c r="V37" s="149">
        <f t="shared" si="20"/>
        <v>9.24</v>
      </c>
      <c r="W37" s="149"/>
      <c r="X37" s="149" t="s">
        <v>96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97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2">
        <v>28</v>
      </c>
      <c r="B38" s="163" t="s">
        <v>153</v>
      </c>
      <c r="C38" s="169" t="s">
        <v>154</v>
      </c>
      <c r="D38" s="164" t="s">
        <v>122</v>
      </c>
      <c r="E38" s="165">
        <v>177</v>
      </c>
      <c r="F38" s="166">
        <v>0</v>
      </c>
      <c r="G38" s="167">
        <f t="shared" si="14"/>
        <v>0</v>
      </c>
      <c r="H38" s="149">
        <v>0</v>
      </c>
      <c r="I38" s="149">
        <f t="shared" si="15"/>
        <v>0</v>
      </c>
      <c r="J38" s="149">
        <v>450</v>
      </c>
      <c r="K38" s="149">
        <f t="shared" si="16"/>
        <v>79650</v>
      </c>
      <c r="L38" s="149">
        <v>21</v>
      </c>
      <c r="M38" s="149">
        <f t="shared" si="17"/>
        <v>0</v>
      </c>
      <c r="N38" s="149">
        <v>0</v>
      </c>
      <c r="O38" s="149">
        <f t="shared" si="18"/>
        <v>0</v>
      </c>
      <c r="P38" s="149">
        <v>0</v>
      </c>
      <c r="Q38" s="149">
        <f t="shared" si="19"/>
        <v>0</v>
      </c>
      <c r="R38" s="149"/>
      <c r="S38" s="149" t="s">
        <v>123</v>
      </c>
      <c r="T38" s="149" t="s">
        <v>124</v>
      </c>
      <c r="U38" s="149">
        <v>0</v>
      </c>
      <c r="V38" s="149">
        <f t="shared" si="20"/>
        <v>0</v>
      </c>
      <c r="W38" s="149"/>
      <c r="X38" s="149" t="s">
        <v>96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97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62">
        <v>29</v>
      </c>
      <c r="B39" s="163" t="s">
        <v>155</v>
      </c>
      <c r="C39" s="169" t="s">
        <v>156</v>
      </c>
      <c r="D39" s="164" t="s">
        <v>122</v>
      </c>
      <c r="E39" s="165">
        <v>27</v>
      </c>
      <c r="F39" s="166">
        <v>0</v>
      </c>
      <c r="G39" s="167">
        <f t="shared" si="14"/>
        <v>0</v>
      </c>
      <c r="H39" s="149">
        <v>1600</v>
      </c>
      <c r="I39" s="149">
        <f t="shared" si="15"/>
        <v>43200</v>
      </c>
      <c r="J39" s="149">
        <v>0</v>
      </c>
      <c r="K39" s="149">
        <f t="shared" si="16"/>
        <v>0</v>
      </c>
      <c r="L39" s="149">
        <v>21</v>
      </c>
      <c r="M39" s="149">
        <f t="shared" si="17"/>
        <v>0</v>
      </c>
      <c r="N39" s="149">
        <v>0</v>
      </c>
      <c r="O39" s="149">
        <f t="shared" si="18"/>
        <v>0</v>
      </c>
      <c r="P39" s="149">
        <v>0</v>
      </c>
      <c r="Q39" s="149">
        <f t="shared" si="19"/>
        <v>0</v>
      </c>
      <c r="R39" s="149"/>
      <c r="S39" s="149" t="s">
        <v>123</v>
      </c>
      <c r="T39" s="149" t="s">
        <v>124</v>
      </c>
      <c r="U39" s="149">
        <v>0</v>
      </c>
      <c r="V39" s="149">
        <f t="shared" si="20"/>
        <v>0</v>
      </c>
      <c r="W39" s="149"/>
      <c r="X39" s="149" t="s">
        <v>114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115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2.5" outlineLevel="1" x14ac:dyDescent="0.2">
      <c r="A40" s="162">
        <v>30</v>
      </c>
      <c r="B40" s="163" t="s">
        <v>157</v>
      </c>
      <c r="C40" s="169" t="s">
        <v>158</v>
      </c>
      <c r="D40" s="164" t="s">
        <v>122</v>
      </c>
      <c r="E40" s="165">
        <v>150</v>
      </c>
      <c r="F40" s="166">
        <v>0</v>
      </c>
      <c r="G40" s="167">
        <f t="shared" si="14"/>
        <v>0</v>
      </c>
      <c r="H40" s="149">
        <v>819</v>
      </c>
      <c r="I40" s="149">
        <f t="shared" si="15"/>
        <v>122850</v>
      </c>
      <c r="J40" s="149">
        <v>0</v>
      </c>
      <c r="K40" s="149">
        <f t="shared" si="16"/>
        <v>0</v>
      </c>
      <c r="L40" s="149">
        <v>21</v>
      </c>
      <c r="M40" s="149">
        <f t="shared" si="17"/>
        <v>0</v>
      </c>
      <c r="N40" s="149">
        <v>0</v>
      </c>
      <c r="O40" s="149">
        <f t="shared" si="18"/>
        <v>0</v>
      </c>
      <c r="P40" s="149">
        <v>0</v>
      </c>
      <c r="Q40" s="149">
        <f t="shared" si="19"/>
        <v>0</v>
      </c>
      <c r="R40" s="149"/>
      <c r="S40" s="149" t="s">
        <v>123</v>
      </c>
      <c r="T40" s="149" t="s">
        <v>124</v>
      </c>
      <c r="U40" s="149">
        <v>0</v>
      </c>
      <c r="V40" s="149">
        <f t="shared" si="20"/>
        <v>0</v>
      </c>
      <c r="W40" s="149"/>
      <c r="X40" s="149" t="s">
        <v>114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115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2">
        <v>31</v>
      </c>
      <c r="B41" s="163" t="s">
        <v>159</v>
      </c>
      <c r="C41" s="169" t="s">
        <v>160</v>
      </c>
      <c r="D41" s="164" t="s">
        <v>122</v>
      </c>
      <c r="E41" s="165">
        <v>27</v>
      </c>
      <c r="F41" s="166">
        <v>0</v>
      </c>
      <c r="G41" s="167">
        <f t="shared" si="14"/>
        <v>0</v>
      </c>
      <c r="H41" s="149">
        <v>2165</v>
      </c>
      <c r="I41" s="149">
        <f t="shared" si="15"/>
        <v>58455</v>
      </c>
      <c r="J41" s="149">
        <v>0</v>
      </c>
      <c r="K41" s="149">
        <f t="shared" si="16"/>
        <v>0</v>
      </c>
      <c r="L41" s="149">
        <v>21</v>
      </c>
      <c r="M41" s="149">
        <f t="shared" si="17"/>
        <v>0</v>
      </c>
      <c r="N41" s="149">
        <v>9.5999999999999992E-3</v>
      </c>
      <c r="O41" s="149">
        <f t="shared" si="18"/>
        <v>0.26</v>
      </c>
      <c r="P41" s="149">
        <v>0</v>
      </c>
      <c r="Q41" s="149">
        <f t="shared" si="19"/>
        <v>0</v>
      </c>
      <c r="R41" s="149"/>
      <c r="S41" s="149" t="s">
        <v>123</v>
      </c>
      <c r="T41" s="149" t="s">
        <v>124</v>
      </c>
      <c r="U41" s="149">
        <v>0</v>
      </c>
      <c r="V41" s="149">
        <f t="shared" si="20"/>
        <v>0</v>
      </c>
      <c r="W41" s="149"/>
      <c r="X41" s="149" t="s">
        <v>114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115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 x14ac:dyDescent="0.2">
      <c r="A42" s="162">
        <v>32</v>
      </c>
      <c r="B42" s="163" t="s">
        <v>161</v>
      </c>
      <c r="C42" s="169" t="s">
        <v>162</v>
      </c>
      <c r="D42" s="164" t="s">
        <v>122</v>
      </c>
      <c r="E42" s="165">
        <v>11</v>
      </c>
      <c r="F42" s="166">
        <v>0</v>
      </c>
      <c r="G42" s="167">
        <f t="shared" si="14"/>
        <v>0</v>
      </c>
      <c r="H42" s="149">
        <v>4521</v>
      </c>
      <c r="I42" s="149">
        <f t="shared" si="15"/>
        <v>49731</v>
      </c>
      <c r="J42" s="149">
        <v>0</v>
      </c>
      <c r="K42" s="149">
        <f t="shared" si="16"/>
        <v>0</v>
      </c>
      <c r="L42" s="149">
        <v>21</v>
      </c>
      <c r="M42" s="149">
        <f t="shared" si="17"/>
        <v>0</v>
      </c>
      <c r="N42" s="149">
        <v>6.2239999999999997E-2</v>
      </c>
      <c r="O42" s="149">
        <f t="shared" si="18"/>
        <v>0.68</v>
      </c>
      <c r="P42" s="149">
        <v>0</v>
      </c>
      <c r="Q42" s="149">
        <f t="shared" si="19"/>
        <v>0</v>
      </c>
      <c r="R42" s="149"/>
      <c r="S42" s="149" t="s">
        <v>123</v>
      </c>
      <c r="T42" s="149" t="s">
        <v>124</v>
      </c>
      <c r="U42" s="149">
        <v>0</v>
      </c>
      <c r="V42" s="149">
        <f t="shared" si="20"/>
        <v>0</v>
      </c>
      <c r="W42" s="149"/>
      <c r="X42" s="149" t="s">
        <v>114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115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62">
        <v>33</v>
      </c>
      <c r="B43" s="163" t="s">
        <v>163</v>
      </c>
      <c r="C43" s="169" t="s">
        <v>164</v>
      </c>
      <c r="D43" s="164" t="s">
        <v>122</v>
      </c>
      <c r="E43" s="165">
        <v>3</v>
      </c>
      <c r="F43" s="166">
        <v>0</v>
      </c>
      <c r="G43" s="167">
        <f t="shared" si="14"/>
        <v>0</v>
      </c>
      <c r="H43" s="149">
        <v>4725</v>
      </c>
      <c r="I43" s="149">
        <f t="shared" si="15"/>
        <v>14175</v>
      </c>
      <c r="J43" s="149">
        <v>0</v>
      </c>
      <c r="K43" s="149">
        <f t="shared" si="16"/>
        <v>0</v>
      </c>
      <c r="L43" s="149">
        <v>21</v>
      </c>
      <c r="M43" s="149">
        <f t="shared" si="17"/>
        <v>0</v>
      </c>
      <c r="N43" s="149">
        <v>5.4460000000000001E-2</v>
      </c>
      <c r="O43" s="149">
        <f t="shared" si="18"/>
        <v>0.16</v>
      </c>
      <c r="P43" s="149">
        <v>0</v>
      </c>
      <c r="Q43" s="149">
        <f t="shared" si="19"/>
        <v>0</v>
      </c>
      <c r="R43" s="149"/>
      <c r="S43" s="149" t="s">
        <v>123</v>
      </c>
      <c r="T43" s="149" t="s">
        <v>124</v>
      </c>
      <c r="U43" s="149">
        <v>0</v>
      </c>
      <c r="V43" s="149">
        <f t="shared" si="20"/>
        <v>0</v>
      </c>
      <c r="W43" s="149"/>
      <c r="X43" s="149" t="s">
        <v>114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115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 x14ac:dyDescent="0.2">
      <c r="A44" s="162">
        <v>34</v>
      </c>
      <c r="B44" s="163" t="s">
        <v>165</v>
      </c>
      <c r="C44" s="169" t="s">
        <v>166</v>
      </c>
      <c r="D44" s="164" t="s">
        <v>122</v>
      </c>
      <c r="E44" s="165">
        <v>10</v>
      </c>
      <c r="F44" s="166">
        <v>0</v>
      </c>
      <c r="G44" s="167">
        <f t="shared" si="14"/>
        <v>0</v>
      </c>
      <c r="H44" s="149">
        <v>5880</v>
      </c>
      <c r="I44" s="149">
        <f t="shared" si="15"/>
        <v>58800</v>
      </c>
      <c r="J44" s="149">
        <v>0</v>
      </c>
      <c r="K44" s="149">
        <f t="shared" si="16"/>
        <v>0</v>
      </c>
      <c r="L44" s="149">
        <v>21</v>
      </c>
      <c r="M44" s="149">
        <f t="shared" si="17"/>
        <v>0</v>
      </c>
      <c r="N44" s="149">
        <v>3.5000000000000003E-2</v>
      </c>
      <c r="O44" s="149">
        <f t="shared" si="18"/>
        <v>0.35</v>
      </c>
      <c r="P44" s="149">
        <v>0</v>
      </c>
      <c r="Q44" s="149">
        <f t="shared" si="19"/>
        <v>0</v>
      </c>
      <c r="R44" s="149"/>
      <c r="S44" s="149" t="s">
        <v>123</v>
      </c>
      <c r="T44" s="149" t="s">
        <v>124</v>
      </c>
      <c r="U44" s="149">
        <v>0</v>
      </c>
      <c r="V44" s="149">
        <f t="shared" si="20"/>
        <v>0</v>
      </c>
      <c r="W44" s="149"/>
      <c r="X44" s="149" t="s">
        <v>114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115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62">
        <v>35</v>
      </c>
      <c r="B45" s="163" t="s">
        <v>167</v>
      </c>
      <c r="C45" s="169" t="s">
        <v>168</v>
      </c>
      <c r="D45" s="164" t="s">
        <v>122</v>
      </c>
      <c r="E45" s="165">
        <v>7</v>
      </c>
      <c r="F45" s="166">
        <v>0</v>
      </c>
      <c r="G45" s="167">
        <f t="shared" si="14"/>
        <v>0</v>
      </c>
      <c r="H45" s="149">
        <v>6183</v>
      </c>
      <c r="I45" s="149">
        <f t="shared" si="15"/>
        <v>43281</v>
      </c>
      <c r="J45" s="149">
        <v>0</v>
      </c>
      <c r="K45" s="149">
        <f t="shared" si="16"/>
        <v>0</v>
      </c>
      <c r="L45" s="149">
        <v>21</v>
      </c>
      <c r="M45" s="149">
        <f t="shared" si="17"/>
        <v>0</v>
      </c>
      <c r="N45" s="149">
        <v>3.1119999999999998E-2</v>
      </c>
      <c r="O45" s="149">
        <f t="shared" si="18"/>
        <v>0.22</v>
      </c>
      <c r="P45" s="149">
        <v>0</v>
      </c>
      <c r="Q45" s="149">
        <f t="shared" si="19"/>
        <v>0</v>
      </c>
      <c r="R45" s="149"/>
      <c r="S45" s="149" t="s">
        <v>123</v>
      </c>
      <c r="T45" s="149" t="s">
        <v>124</v>
      </c>
      <c r="U45" s="149">
        <v>0</v>
      </c>
      <c r="V45" s="149">
        <f t="shared" si="20"/>
        <v>0</v>
      </c>
      <c r="W45" s="149"/>
      <c r="X45" s="149" t="s">
        <v>114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115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22.5" outlineLevel="1" x14ac:dyDescent="0.2">
      <c r="A46" s="162">
        <v>36</v>
      </c>
      <c r="B46" s="163" t="s">
        <v>169</v>
      </c>
      <c r="C46" s="169" t="s">
        <v>170</v>
      </c>
      <c r="D46" s="164" t="s">
        <v>122</v>
      </c>
      <c r="E46" s="165">
        <v>8</v>
      </c>
      <c r="F46" s="166">
        <v>0</v>
      </c>
      <c r="G46" s="167">
        <f t="shared" si="14"/>
        <v>0</v>
      </c>
      <c r="H46" s="149">
        <v>6486</v>
      </c>
      <c r="I46" s="149">
        <f t="shared" si="15"/>
        <v>51888</v>
      </c>
      <c r="J46" s="149">
        <v>0</v>
      </c>
      <c r="K46" s="149">
        <f t="shared" si="16"/>
        <v>0</v>
      </c>
      <c r="L46" s="149">
        <v>21</v>
      </c>
      <c r="M46" s="149">
        <f t="shared" si="17"/>
        <v>0</v>
      </c>
      <c r="N46" s="149">
        <v>2.7230000000000001E-2</v>
      </c>
      <c r="O46" s="149">
        <f t="shared" si="18"/>
        <v>0.22</v>
      </c>
      <c r="P46" s="149">
        <v>0</v>
      </c>
      <c r="Q46" s="149">
        <f t="shared" si="19"/>
        <v>0</v>
      </c>
      <c r="R46" s="149"/>
      <c r="S46" s="149" t="s">
        <v>123</v>
      </c>
      <c r="T46" s="149" t="s">
        <v>124</v>
      </c>
      <c r="U46" s="149">
        <v>0</v>
      </c>
      <c r="V46" s="149">
        <f t="shared" si="20"/>
        <v>0</v>
      </c>
      <c r="W46" s="149"/>
      <c r="X46" s="149" t="s">
        <v>114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115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62">
        <v>37</v>
      </c>
      <c r="B47" s="163" t="s">
        <v>171</v>
      </c>
      <c r="C47" s="169" t="s">
        <v>172</v>
      </c>
      <c r="D47" s="164" t="s">
        <v>122</v>
      </c>
      <c r="E47" s="165">
        <v>9</v>
      </c>
      <c r="F47" s="166">
        <v>0</v>
      </c>
      <c r="G47" s="167">
        <f t="shared" si="14"/>
        <v>0</v>
      </c>
      <c r="H47" s="149">
        <v>6792</v>
      </c>
      <c r="I47" s="149">
        <f t="shared" si="15"/>
        <v>61128</v>
      </c>
      <c r="J47" s="149">
        <v>0</v>
      </c>
      <c r="K47" s="149">
        <f t="shared" si="16"/>
        <v>0</v>
      </c>
      <c r="L47" s="149">
        <v>21</v>
      </c>
      <c r="M47" s="149">
        <f t="shared" si="17"/>
        <v>0</v>
      </c>
      <c r="N47" s="149">
        <v>3.2969999999999999E-2</v>
      </c>
      <c r="O47" s="149">
        <f t="shared" si="18"/>
        <v>0.3</v>
      </c>
      <c r="P47" s="149">
        <v>0</v>
      </c>
      <c r="Q47" s="149">
        <f t="shared" si="19"/>
        <v>0</v>
      </c>
      <c r="R47" s="149"/>
      <c r="S47" s="149" t="s">
        <v>123</v>
      </c>
      <c r="T47" s="149" t="s">
        <v>124</v>
      </c>
      <c r="U47" s="149">
        <v>0</v>
      </c>
      <c r="V47" s="149">
        <f t="shared" si="20"/>
        <v>0</v>
      </c>
      <c r="W47" s="149"/>
      <c r="X47" s="149" t="s">
        <v>114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115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1" x14ac:dyDescent="0.2">
      <c r="A48" s="162">
        <v>38</v>
      </c>
      <c r="B48" s="163" t="s">
        <v>173</v>
      </c>
      <c r="C48" s="169" t="s">
        <v>174</v>
      </c>
      <c r="D48" s="164" t="s">
        <v>122</v>
      </c>
      <c r="E48" s="165">
        <v>1</v>
      </c>
      <c r="F48" s="166">
        <v>0</v>
      </c>
      <c r="G48" s="167">
        <f t="shared" si="14"/>
        <v>0</v>
      </c>
      <c r="H48" s="149">
        <v>7409</v>
      </c>
      <c r="I48" s="149">
        <f t="shared" si="15"/>
        <v>7409</v>
      </c>
      <c r="J48" s="149">
        <v>0</v>
      </c>
      <c r="K48" s="149">
        <f t="shared" si="16"/>
        <v>0</v>
      </c>
      <c r="L48" s="149">
        <v>21</v>
      </c>
      <c r="M48" s="149">
        <f t="shared" si="17"/>
        <v>0</v>
      </c>
      <c r="N48" s="149">
        <v>2.3550000000000001E-2</v>
      </c>
      <c r="O48" s="149">
        <f t="shared" si="18"/>
        <v>0.02</v>
      </c>
      <c r="P48" s="149">
        <v>0</v>
      </c>
      <c r="Q48" s="149">
        <f t="shared" si="19"/>
        <v>0</v>
      </c>
      <c r="R48" s="149"/>
      <c r="S48" s="149" t="s">
        <v>123</v>
      </c>
      <c r="T48" s="149" t="s">
        <v>124</v>
      </c>
      <c r="U48" s="149">
        <v>0</v>
      </c>
      <c r="V48" s="149">
        <f t="shared" si="20"/>
        <v>0</v>
      </c>
      <c r="W48" s="149"/>
      <c r="X48" s="149" t="s">
        <v>114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115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62">
        <v>39</v>
      </c>
      <c r="B49" s="163" t="s">
        <v>175</v>
      </c>
      <c r="C49" s="169" t="s">
        <v>176</v>
      </c>
      <c r="D49" s="164" t="s">
        <v>122</v>
      </c>
      <c r="E49" s="165">
        <v>10</v>
      </c>
      <c r="F49" s="166">
        <v>0</v>
      </c>
      <c r="G49" s="167">
        <f t="shared" si="14"/>
        <v>0</v>
      </c>
      <c r="H49" s="149">
        <v>8015</v>
      </c>
      <c r="I49" s="149">
        <f t="shared" si="15"/>
        <v>80150</v>
      </c>
      <c r="J49" s="149">
        <v>0</v>
      </c>
      <c r="K49" s="149">
        <f t="shared" si="16"/>
        <v>0</v>
      </c>
      <c r="L49" s="149">
        <v>21</v>
      </c>
      <c r="M49" s="149">
        <f t="shared" si="17"/>
        <v>0</v>
      </c>
      <c r="N49" s="149">
        <v>3.5979999999999998E-2</v>
      </c>
      <c r="O49" s="149">
        <f t="shared" si="18"/>
        <v>0.36</v>
      </c>
      <c r="P49" s="149">
        <v>0</v>
      </c>
      <c r="Q49" s="149">
        <f t="shared" si="19"/>
        <v>0</v>
      </c>
      <c r="R49" s="149"/>
      <c r="S49" s="149" t="s">
        <v>123</v>
      </c>
      <c r="T49" s="149" t="s">
        <v>124</v>
      </c>
      <c r="U49" s="149">
        <v>0</v>
      </c>
      <c r="V49" s="149">
        <f t="shared" si="20"/>
        <v>0</v>
      </c>
      <c r="W49" s="149"/>
      <c r="X49" s="149" t="s">
        <v>114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115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outlineLevel="1" x14ac:dyDescent="0.2">
      <c r="A50" s="162">
        <v>40</v>
      </c>
      <c r="B50" s="163" t="s">
        <v>177</v>
      </c>
      <c r="C50" s="169" t="s">
        <v>178</v>
      </c>
      <c r="D50" s="164" t="s">
        <v>122</v>
      </c>
      <c r="E50" s="165">
        <v>7</v>
      </c>
      <c r="F50" s="166">
        <v>0</v>
      </c>
      <c r="G50" s="167">
        <f t="shared" si="14"/>
        <v>0</v>
      </c>
      <c r="H50" s="149">
        <v>8627</v>
      </c>
      <c r="I50" s="149">
        <f t="shared" si="15"/>
        <v>60389</v>
      </c>
      <c r="J50" s="149">
        <v>0</v>
      </c>
      <c r="K50" s="149">
        <f t="shared" si="16"/>
        <v>0</v>
      </c>
      <c r="L50" s="149">
        <v>21</v>
      </c>
      <c r="M50" s="149">
        <f t="shared" si="17"/>
        <v>0</v>
      </c>
      <c r="N50" s="149">
        <v>2.827E-2</v>
      </c>
      <c r="O50" s="149">
        <f t="shared" si="18"/>
        <v>0.2</v>
      </c>
      <c r="P50" s="149">
        <v>0</v>
      </c>
      <c r="Q50" s="149">
        <f t="shared" si="19"/>
        <v>0</v>
      </c>
      <c r="R50" s="149"/>
      <c r="S50" s="149" t="s">
        <v>123</v>
      </c>
      <c r="T50" s="149" t="s">
        <v>124</v>
      </c>
      <c r="U50" s="149">
        <v>0</v>
      </c>
      <c r="V50" s="149">
        <f t="shared" si="20"/>
        <v>0</v>
      </c>
      <c r="W50" s="149"/>
      <c r="X50" s="149" t="s">
        <v>114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115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62">
        <v>41</v>
      </c>
      <c r="B51" s="163" t="s">
        <v>179</v>
      </c>
      <c r="C51" s="169" t="s">
        <v>180</v>
      </c>
      <c r="D51" s="164" t="s">
        <v>122</v>
      </c>
      <c r="E51" s="165">
        <v>4</v>
      </c>
      <c r="F51" s="166">
        <v>0</v>
      </c>
      <c r="G51" s="167">
        <f t="shared" si="14"/>
        <v>0</v>
      </c>
      <c r="H51" s="149">
        <v>9240</v>
      </c>
      <c r="I51" s="149">
        <f t="shared" si="15"/>
        <v>36960</v>
      </c>
      <c r="J51" s="149">
        <v>0</v>
      </c>
      <c r="K51" s="149">
        <f t="shared" si="16"/>
        <v>0</v>
      </c>
      <c r="L51" s="149">
        <v>21</v>
      </c>
      <c r="M51" s="149">
        <f t="shared" si="17"/>
        <v>0</v>
      </c>
      <c r="N51" s="149">
        <v>2.5700000000000001E-2</v>
      </c>
      <c r="O51" s="149">
        <f t="shared" si="18"/>
        <v>0.1</v>
      </c>
      <c r="P51" s="149">
        <v>0</v>
      </c>
      <c r="Q51" s="149">
        <f t="shared" si="19"/>
        <v>0</v>
      </c>
      <c r="R51" s="149"/>
      <c r="S51" s="149" t="s">
        <v>123</v>
      </c>
      <c r="T51" s="149" t="s">
        <v>124</v>
      </c>
      <c r="U51" s="149">
        <v>0</v>
      </c>
      <c r="V51" s="149">
        <f t="shared" si="20"/>
        <v>0</v>
      </c>
      <c r="W51" s="149"/>
      <c r="X51" s="149" t="s">
        <v>114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115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2">
        <v>42</v>
      </c>
      <c r="B52" s="163" t="s">
        <v>181</v>
      </c>
      <c r="C52" s="169" t="s">
        <v>182</v>
      </c>
      <c r="D52" s="164" t="s">
        <v>122</v>
      </c>
      <c r="E52" s="165">
        <v>8</v>
      </c>
      <c r="F52" s="166">
        <v>0</v>
      </c>
      <c r="G52" s="167">
        <f t="shared" si="14"/>
        <v>0</v>
      </c>
      <c r="H52" s="149">
        <v>9845</v>
      </c>
      <c r="I52" s="149">
        <f t="shared" si="15"/>
        <v>78760</v>
      </c>
      <c r="J52" s="149">
        <v>0</v>
      </c>
      <c r="K52" s="149">
        <f t="shared" si="16"/>
        <v>0</v>
      </c>
      <c r="L52" s="149">
        <v>21</v>
      </c>
      <c r="M52" s="149">
        <f t="shared" si="17"/>
        <v>0</v>
      </c>
      <c r="N52" s="149">
        <v>2.4750000000000001E-2</v>
      </c>
      <c r="O52" s="149">
        <f t="shared" si="18"/>
        <v>0.2</v>
      </c>
      <c r="P52" s="149">
        <v>0</v>
      </c>
      <c r="Q52" s="149">
        <f t="shared" si="19"/>
        <v>0</v>
      </c>
      <c r="R52" s="149"/>
      <c r="S52" s="149" t="s">
        <v>123</v>
      </c>
      <c r="T52" s="149" t="s">
        <v>124</v>
      </c>
      <c r="U52" s="149">
        <v>0</v>
      </c>
      <c r="V52" s="149">
        <f t="shared" si="20"/>
        <v>0</v>
      </c>
      <c r="W52" s="149"/>
      <c r="X52" s="149" t="s">
        <v>114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115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outlineLevel="1" x14ac:dyDescent="0.2">
      <c r="A53" s="162">
        <v>43</v>
      </c>
      <c r="B53" s="163" t="s">
        <v>183</v>
      </c>
      <c r="C53" s="169" t="s">
        <v>184</v>
      </c>
      <c r="D53" s="164" t="s">
        <v>122</v>
      </c>
      <c r="E53" s="165">
        <v>1</v>
      </c>
      <c r="F53" s="166">
        <v>0</v>
      </c>
      <c r="G53" s="167">
        <f t="shared" si="14"/>
        <v>0</v>
      </c>
      <c r="H53" s="149">
        <v>8838</v>
      </c>
      <c r="I53" s="149">
        <f t="shared" si="15"/>
        <v>8838</v>
      </c>
      <c r="J53" s="149">
        <v>0</v>
      </c>
      <c r="K53" s="149">
        <f t="shared" si="16"/>
        <v>0</v>
      </c>
      <c r="L53" s="149">
        <v>21</v>
      </c>
      <c r="M53" s="149">
        <f t="shared" si="17"/>
        <v>0</v>
      </c>
      <c r="N53" s="149">
        <v>1.4999999999999999E-2</v>
      </c>
      <c r="O53" s="149">
        <f t="shared" si="18"/>
        <v>0.02</v>
      </c>
      <c r="P53" s="149">
        <v>0</v>
      </c>
      <c r="Q53" s="149">
        <f t="shared" si="19"/>
        <v>0</v>
      </c>
      <c r="R53" s="149"/>
      <c r="S53" s="149" t="s">
        <v>123</v>
      </c>
      <c r="T53" s="149" t="s">
        <v>124</v>
      </c>
      <c r="U53" s="149">
        <v>0</v>
      </c>
      <c r="V53" s="149">
        <f t="shared" si="20"/>
        <v>0</v>
      </c>
      <c r="W53" s="149"/>
      <c r="X53" s="149" t="s">
        <v>114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115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62">
        <v>44</v>
      </c>
      <c r="B54" s="163" t="s">
        <v>185</v>
      </c>
      <c r="C54" s="169" t="s">
        <v>186</v>
      </c>
      <c r="D54" s="164" t="s">
        <v>122</v>
      </c>
      <c r="E54" s="165">
        <v>11</v>
      </c>
      <c r="F54" s="166">
        <v>0</v>
      </c>
      <c r="G54" s="167">
        <f t="shared" si="14"/>
        <v>0</v>
      </c>
      <c r="H54" s="149">
        <v>9957</v>
      </c>
      <c r="I54" s="149">
        <f t="shared" si="15"/>
        <v>109527</v>
      </c>
      <c r="J54" s="149">
        <v>0</v>
      </c>
      <c r="K54" s="149">
        <f t="shared" si="16"/>
        <v>0</v>
      </c>
      <c r="L54" s="149">
        <v>21</v>
      </c>
      <c r="M54" s="149">
        <f t="shared" si="17"/>
        <v>0</v>
      </c>
      <c r="N54" s="149">
        <v>1.0200000000000001E-2</v>
      </c>
      <c r="O54" s="149">
        <f t="shared" si="18"/>
        <v>0.11</v>
      </c>
      <c r="P54" s="149">
        <v>0</v>
      </c>
      <c r="Q54" s="149">
        <f t="shared" si="19"/>
        <v>0</v>
      </c>
      <c r="R54" s="149"/>
      <c r="S54" s="149" t="s">
        <v>123</v>
      </c>
      <c r="T54" s="149" t="s">
        <v>124</v>
      </c>
      <c r="U54" s="149">
        <v>0</v>
      </c>
      <c r="V54" s="149">
        <f t="shared" si="20"/>
        <v>0</v>
      </c>
      <c r="W54" s="149"/>
      <c r="X54" s="149" t="s">
        <v>114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115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62">
        <v>45</v>
      </c>
      <c r="B55" s="163" t="s">
        <v>187</v>
      </c>
      <c r="C55" s="169" t="s">
        <v>188</v>
      </c>
      <c r="D55" s="164" t="s">
        <v>122</v>
      </c>
      <c r="E55" s="165">
        <v>1</v>
      </c>
      <c r="F55" s="166">
        <v>0</v>
      </c>
      <c r="G55" s="167">
        <f t="shared" si="14"/>
        <v>0</v>
      </c>
      <c r="H55" s="149">
        <v>10100</v>
      </c>
      <c r="I55" s="149">
        <f t="shared" si="15"/>
        <v>10100</v>
      </c>
      <c r="J55" s="149">
        <v>0</v>
      </c>
      <c r="K55" s="149">
        <f t="shared" si="16"/>
        <v>0</v>
      </c>
      <c r="L55" s="149">
        <v>21</v>
      </c>
      <c r="M55" s="149">
        <f t="shared" si="17"/>
        <v>0</v>
      </c>
      <c r="N55" s="149">
        <v>1.5699999999999999E-2</v>
      </c>
      <c r="O55" s="149">
        <f t="shared" si="18"/>
        <v>0.02</v>
      </c>
      <c r="P55" s="149">
        <v>0</v>
      </c>
      <c r="Q55" s="149">
        <f t="shared" si="19"/>
        <v>0</v>
      </c>
      <c r="R55" s="149"/>
      <c r="S55" s="149" t="s">
        <v>123</v>
      </c>
      <c r="T55" s="149" t="s">
        <v>124</v>
      </c>
      <c r="U55" s="149">
        <v>0</v>
      </c>
      <c r="V55" s="149">
        <f t="shared" si="20"/>
        <v>0</v>
      </c>
      <c r="W55" s="149"/>
      <c r="X55" s="149" t="s">
        <v>114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115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 x14ac:dyDescent="0.2">
      <c r="A56" s="162">
        <v>46</v>
      </c>
      <c r="B56" s="163" t="s">
        <v>189</v>
      </c>
      <c r="C56" s="169" t="s">
        <v>190</v>
      </c>
      <c r="D56" s="164" t="s">
        <v>122</v>
      </c>
      <c r="E56" s="165">
        <v>31</v>
      </c>
      <c r="F56" s="166">
        <v>0</v>
      </c>
      <c r="G56" s="167">
        <f t="shared" si="14"/>
        <v>0</v>
      </c>
      <c r="H56" s="149">
        <v>9050</v>
      </c>
      <c r="I56" s="149">
        <f t="shared" si="15"/>
        <v>280550</v>
      </c>
      <c r="J56" s="149">
        <v>0</v>
      </c>
      <c r="K56" s="149">
        <f t="shared" si="16"/>
        <v>0</v>
      </c>
      <c r="L56" s="149">
        <v>21</v>
      </c>
      <c r="M56" s="149">
        <f t="shared" si="17"/>
        <v>0</v>
      </c>
      <c r="N56" s="149">
        <v>1.256E-2</v>
      </c>
      <c r="O56" s="149">
        <f t="shared" si="18"/>
        <v>0.39</v>
      </c>
      <c r="P56" s="149">
        <v>0</v>
      </c>
      <c r="Q56" s="149">
        <f t="shared" si="19"/>
        <v>0</v>
      </c>
      <c r="R56" s="149"/>
      <c r="S56" s="149" t="s">
        <v>123</v>
      </c>
      <c r="T56" s="149" t="s">
        <v>124</v>
      </c>
      <c r="U56" s="149">
        <v>0</v>
      </c>
      <c r="V56" s="149">
        <f t="shared" si="20"/>
        <v>0</v>
      </c>
      <c r="W56" s="149"/>
      <c r="X56" s="149" t="s">
        <v>114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115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outlineLevel="1" x14ac:dyDescent="0.2">
      <c r="A57" s="162">
        <v>47</v>
      </c>
      <c r="B57" s="163" t="s">
        <v>191</v>
      </c>
      <c r="C57" s="169" t="s">
        <v>192</v>
      </c>
      <c r="D57" s="164" t="s">
        <v>122</v>
      </c>
      <c r="E57" s="165">
        <v>14</v>
      </c>
      <c r="F57" s="166">
        <v>0</v>
      </c>
      <c r="G57" s="167">
        <f t="shared" si="14"/>
        <v>0</v>
      </c>
      <c r="H57" s="149">
        <v>9543</v>
      </c>
      <c r="I57" s="149">
        <f t="shared" si="15"/>
        <v>133602</v>
      </c>
      <c r="J57" s="149">
        <v>0</v>
      </c>
      <c r="K57" s="149">
        <f t="shared" si="16"/>
        <v>0</v>
      </c>
      <c r="L57" s="149">
        <v>21</v>
      </c>
      <c r="M57" s="149">
        <f t="shared" si="17"/>
        <v>0</v>
      </c>
      <c r="N57" s="149">
        <v>1.0999999999999999E-2</v>
      </c>
      <c r="O57" s="149">
        <f t="shared" si="18"/>
        <v>0.15</v>
      </c>
      <c r="P57" s="149">
        <v>0</v>
      </c>
      <c r="Q57" s="149">
        <f t="shared" si="19"/>
        <v>0</v>
      </c>
      <c r="R57" s="149"/>
      <c r="S57" s="149" t="s">
        <v>123</v>
      </c>
      <c r="T57" s="149" t="s">
        <v>124</v>
      </c>
      <c r="U57" s="149">
        <v>0</v>
      </c>
      <c r="V57" s="149">
        <f t="shared" si="20"/>
        <v>0</v>
      </c>
      <c r="W57" s="149"/>
      <c r="X57" s="149" t="s">
        <v>114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115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62">
        <v>48</v>
      </c>
      <c r="B58" s="163" t="s">
        <v>193</v>
      </c>
      <c r="C58" s="169" t="s">
        <v>194</v>
      </c>
      <c r="D58" s="164" t="s">
        <v>122</v>
      </c>
      <c r="E58" s="165">
        <v>5</v>
      </c>
      <c r="F58" s="166">
        <v>0</v>
      </c>
      <c r="G58" s="167">
        <f t="shared" si="14"/>
        <v>0</v>
      </c>
      <c r="H58" s="149">
        <v>10530</v>
      </c>
      <c r="I58" s="149">
        <f t="shared" si="15"/>
        <v>52650</v>
      </c>
      <c r="J58" s="149">
        <v>0</v>
      </c>
      <c r="K58" s="149">
        <f t="shared" si="16"/>
        <v>0</v>
      </c>
      <c r="L58" s="149">
        <v>21</v>
      </c>
      <c r="M58" s="149">
        <f t="shared" si="17"/>
        <v>0</v>
      </c>
      <c r="N58" s="149">
        <v>9.4199999999999996E-3</v>
      </c>
      <c r="O58" s="149">
        <f t="shared" si="18"/>
        <v>0.05</v>
      </c>
      <c r="P58" s="149">
        <v>0</v>
      </c>
      <c r="Q58" s="149">
        <f t="shared" si="19"/>
        <v>0</v>
      </c>
      <c r="R58" s="149"/>
      <c r="S58" s="149" t="s">
        <v>123</v>
      </c>
      <c r="T58" s="149" t="s">
        <v>124</v>
      </c>
      <c r="U58" s="149">
        <v>0</v>
      </c>
      <c r="V58" s="149">
        <f t="shared" si="20"/>
        <v>0</v>
      </c>
      <c r="W58" s="149"/>
      <c r="X58" s="149" t="s">
        <v>114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115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 x14ac:dyDescent="0.2">
      <c r="A59" s="162">
        <v>49</v>
      </c>
      <c r="B59" s="163" t="s">
        <v>195</v>
      </c>
      <c r="C59" s="169" t="s">
        <v>196</v>
      </c>
      <c r="D59" s="164" t="s">
        <v>122</v>
      </c>
      <c r="E59" s="165">
        <v>5</v>
      </c>
      <c r="F59" s="166">
        <v>0</v>
      </c>
      <c r="G59" s="167">
        <f t="shared" si="14"/>
        <v>0</v>
      </c>
      <c r="H59" s="149">
        <v>13897</v>
      </c>
      <c r="I59" s="149">
        <f t="shared" si="15"/>
        <v>69485</v>
      </c>
      <c r="J59" s="149">
        <v>0</v>
      </c>
      <c r="K59" s="149">
        <f t="shared" si="16"/>
        <v>0</v>
      </c>
      <c r="L59" s="149">
        <v>21</v>
      </c>
      <c r="M59" s="149">
        <f t="shared" si="17"/>
        <v>0</v>
      </c>
      <c r="N59" s="149">
        <v>8.7500000000000008E-3</v>
      </c>
      <c r="O59" s="149">
        <f t="shared" si="18"/>
        <v>0.04</v>
      </c>
      <c r="P59" s="149">
        <v>0</v>
      </c>
      <c r="Q59" s="149">
        <f t="shared" si="19"/>
        <v>0</v>
      </c>
      <c r="R59" s="149"/>
      <c r="S59" s="149" t="s">
        <v>123</v>
      </c>
      <c r="T59" s="149" t="s">
        <v>124</v>
      </c>
      <c r="U59" s="149">
        <v>0</v>
      </c>
      <c r="V59" s="149">
        <f t="shared" si="20"/>
        <v>0</v>
      </c>
      <c r="W59" s="149"/>
      <c r="X59" s="149" t="s">
        <v>114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115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22.5" outlineLevel="1" x14ac:dyDescent="0.2">
      <c r="A60" s="162">
        <v>50</v>
      </c>
      <c r="B60" s="163" t="s">
        <v>197</v>
      </c>
      <c r="C60" s="169" t="s">
        <v>198</v>
      </c>
      <c r="D60" s="164" t="s">
        <v>122</v>
      </c>
      <c r="E60" s="165">
        <v>4</v>
      </c>
      <c r="F60" s="166">
        <v>0</v>
      </c>
      <c r="G60" s="167">
        <f t="shared" si="14"/>
        <v>0</v>
      </c>
      <c r="H60" s="149">
        <v>31609</v>
      </c>
      <c r="I60" s="149">
        <f t="shared" si="15"/>
        <v>126436</v>
      </c>
      <c r="J60" s="149">
        <v>0</v>
      </c>
      <c r="K60" s="149">
        <f t="shared" si="16"/>
        <v>0</v>
      </c>
      <c r="L60" s="149">
        <v>21</v>
      </c>
      <c r="M60" s="149">
        <f t="shared" si="17"/>
        <v>0</v>
      </c>
      <c r="N60" s="149">
        <v>1.72E-2</v>
      </c>
      <c r="O60" s="149">
        <f t="shared" si="18"/>
        <v>7.0000000000000007E-2</v>
      </c>
      <c r="P60" s="149">
        <v>0</v>
      </c>
      <c r="Q60" s="149">
        <f t="shared" si="19"/>
        <v>0</v>
      </c>
      <c r="R60" s="149"/>
      <c r="S60" s="149" t="s">
        <v>123</v>
      </c>
      <c r="T60" s="149" t="s">
        <v>124</v>
      </c>
      <c r="U60" s="149">
        <v>0</v>
      </c>
      <c r="V60" s="149">
        <f t="shared" si="20"/>
        <v>0</v>
      </c>
      <c r="W60" s="149"/>
      <c r="X60" s="149" t="s">
        <v>114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115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x14ac:dyDescent="0.2">
      <c r="A61" s="151" t="s">
        <v>90</v>
      </c>
      <c r="B61" s="152" t="s">
        <v>61</v>
      </c>
      <c r="C61" s="168" t="s">
        <v>62</v>
      </c>
      <c r="D61" s="153"/>
      <c r="E61" s="154"/>
      <c r="F61" s="155"/>
      <c r="G61" s="156">
        <f>SUMIF(AG62:AG63,"&lt;&gt;NOR",G62:G63)</f>
        <v>0</v>
      </c>
      <c r="H61" s="150"/>
      <c r="I61" s="150">
        <f>SUM(I62:I63)</f>
        <v>6712.8</v>
      </c>
      <c r="J61" s="150"/>
      <c r="K61" s="150">
        <f>SUM(K62:K63)</f>
        <v>23908.7</v>
      </c>
      <c r="L61" s="150"/>
      <c r="M61" s="150">
        <f>SUM(M62:M63)</f>
        <v>0</v>
      </c>
      <c r="N61" s="150"/>
      <c r="O61" s="150">
        <f>SUM(O62:O63)</f>
        <v>0.04</v>
      </c>
      <c r="P61" s="150"/>
      <c r="Q61" s="150">
        <f>SUM(Q62:Q63)</f>
        <v>0</v>
      </c>
      <c r="R61" s="150"/>
      <c r="S61" s="150"/>
      <c r="T61" s="150"/>
      <c r="U61" s="150"/>
      <c r="V61" s="150">
        <f>SUM(V62:V63)</f>
        <v>46.900000000000006</v>
      </c>
      <c r="W61" s="150"/>
      <c r="X61" s="150"/>
      <c r="AG61" t="s">
        <v>91</v>
      </c>
    </row>
    <row r="62" spans="1:60" outlineLevel="1" x14ac:dyDescent="0.2">
      <c r="A62" s="162">
        <v>51</v>
      </c>
      <c r="B62" s="163" t="s">
        <v>199</v>
      </c>
      <c r="C62" s="169" t="s">
        <v>200</v>
      </c>
      <c r="D62" s="164" t="s">
        <v>94</v>
      </c>
      <c r="E62" s="165">
        <v>295</v>
      </c>
      <c r="F62" s="166">
        <v>0</v>
      </c>
      <c r="G62" s="167">
        <f>ROUND(E62*F62,2)</f>
        <v>0</v>
      </c>
      <c r="H62" s="149">
        <v>12.69</v>
      </c>
      <c r="I62" s="149">
        <f>ROUND(E62*H62,2)</f>
        <v>3743.55</v>
      </c>
      <c r="J62" s="149">
        <v>46.21</v>
      </c>
      <c r="K62" s="149">
        <f>ROUND(E62*J62,2)</f>
        <v>13631.95</v>
      </c>
      <c r="L62" s="149">
        <v>21</v>
      </c>
      <c r="M62" s="149">
        <f>G62*(1+L62/100)</f>
        <v>0</v>
      </c>
      <c r="N62" s="149">
        <v>6.9999999999999994E-5</v>
      </c>
      <c r="O62" s="149">
        <f>ROUND(E62*N62,2)</f>
        <v>0.02</v>
      </c>
      <c r="P62" s="149">
        <v>0</v>
      </c>
      <c r="Q62" s="149">
        <f>ROUND(E62*P62,2)</f>
        <v>0</v>
      </c>
      <c r="R62" s="149"/>
      <c r="S62" s="149" t="s">
        <v>95</v>
      </c>
      <c r="T62" s="149" t="s">
        <v>95</v>
      </c>
      <c r="U62" s="149">
        <v>0.09</v>
      </c>
      <c r="V62" s="149">
        <f>ROUND(E62*U62,2)</f>
        <v>26.55</v>
      </c>
      <c r="W62" s="149"/>
      <c r="X62" s="149" t="s">
        <v>96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97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62">
        <v>52</v>
      </c>
      <c r="B63" s="163" t="s">
        <v>201</v>
      </c>
      <c r="C63" s="169" t="s">
        <v>202</v>
      </c>
      <c r="D63" s="164" t="s">
        <v>94</v>
      </c>
      <c r="E63" s="165">
        <v>185</v>
      </c>
      <c r="F63" s="166">
        <v>0</v>
      </c>
      <c r="G63" s="167">
        <f>ROUND(E63*F63,2)</f>
        <v>0</v>
      </c>
      <c r="H63" s="149">
        <v>16.05</v>
      </c>
      <c r="I63" s="149">
        <f>ROUND(E63*H63,2)</f>
        <v>2969.25</v>
      </c>
      <c r="J63" s="149">
        <v>55.55</v>
      </c>
      <c r="K63" s="149">
        <f>ROUND(E63*J63,2)</f>
        <v>10276.75</v>
      </c>
      <c r="L63" s="149">
        <v>21</v>
      </c>
      <c r="M63" s="149">
        <f>G63*(1+L63/100)</f>
        <v>0</v>
      </c>
      <c r="N63" s="149">
        <v>1E-4</v>
      </c>
      <c r="O63" s="149">
        <f>ROUND(E63*N63,2)</f>
        <v>0.02</v>
      </c>
      <c r="P63" s="149">
        <v>0</v>
      </c>
      <c r="Q63" s="149">
        <f>ROUND(E63*P63,2)</f>
        <v>0</v>
      </c>
      <c r="R63" s="149"/>
      <c r="S63" s="149" t="s">
        <v>95</v>
      </c>
      <c r="T63" s="149" t="s">
        <v>95</v>
      </c>
      <c r="U63" s="149">
        <v>0.11</v>
      </c>
      <c r="V63" s="149">
        <f>ROUND(E63*U63,2)</f>
        <v>20.350000000000001</v>
      </c>
      <c r="W63" s="149"/>
      <c r="X63" s="149" t="s">
        <v>96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97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x14ac:dyDescent="0.2">
      <c r="A64" s="151" t="s">
        <v>90</v>
      </c>
      <c r="B64" s="152" t="s">
        <v>63</v>
      </c>
      <c r="C64" s="168" t="s">
        <v>29</v>
      </c>
      <c r="D64" s="153"/>
      <c r="E64" s="154"/>
      <c r="F64" s="155"/>
      <c r="G64" s="156">
        <f>SUMIF(AG65:AG79,"&lt;&gt;NOR",G65:G79)</f>
        <v>0</v>
      </c>
      <c r="H64" s="150"/>
      <c r="I64" s="150">
        <f>SUM(I65:I79)</f>
        <v>82700</v>
      </c>
      <c r="J64" s="150"/>
      <c r="K64" s="150">
        <f>SUM(K65:K79)</f>
        <v>494100</v>
      </c>
      <c r="L64" s="150"/>
      <c r="M64" s="150">
        <f>SUM(M65:M79)</f>
        <v>0</v>
      </c>
      <c r="N64" s="150"/>
      <c r="O64" s="150">
        <f>SUM(O65:O79)</f>
        <v>0</v>
      </c>
      <c r="P64" s="150"/>
      <c r="Q64" s="150">
        <f>SUM(Q65:Q79)</f>
        <v>0</v>
      </c>
      <c r="R64" s="150"/>
      <c r="S64" s="150"/>
      <c r="T64" s="150"/>
      <c r="U64" s="150"/>
      <c r="V64" s="150">
        <f>SUM(V65:V79)</f>
        <v>0</v>
      </c>
      <c r="W64" s="150"/>
      <c r="X64" s="150"/>
      <c r="AG64" t="s">
        <v>91</v>
      </c>
    </row>
    <row r="65" spans="1:60" outlineLevel="1" x14ac:dyDescent="0.2">
      <c r="A65" s="162">
        <v>53</v>
      </c>
      <c r="B65" s="163" t="s">
        <v>203</v>
      </c>
      <c r="C65" s="169" t="s">
        <v>204</v>
      </c>
      <c r="D65" s="164" t="s">
        <v>122</v>
      </c>
      <c r="E65" s="165">
        <v>118</v>
      </c>
      <c r="F65" s="166">
        <v>0</v>
      </c>
      <c r="G65" s="167">
        <f t="shared" ref="G65:G79" si="21">ROUND(E65*F65,2)</f>
        <v>0</v>
      </c>
      <c r="H65" s="149">
        <v>0</v>
      </c>
      <c r="I65" s="149">
        <f t="shared" ref="I65:I79" si="22">ROUND(E65*H65,2)</f>
        <v>0</v>
      </c>
      <c r="J65" s="149">
        <v>850</v>
      </c>
      <c r="K65" s="149">
        <f t="shared" ref="K65:K79" si="23">ROUND(E65*J65,2)</f>
        <v>100300</v>
      </c>
      <c r="L65" s="149">
        <v>21</v>
      </c>
      <c r="M65" s="149">
        <f t="shared" ref="M65:M79" si="24">G65*(1+L65/100)</f>
        <v>0</v>
      </c>
      <c r="N65" s="149">
        <v>0</v>
      </c>
      <c r="O65" s="149">
        <f t="shared" ref="O65:O79" si="25">ROUND(E65*N65,2)</f>
        <v>0</v>
      </c>
      <c r="P65" s="149">
        <v>0</v>
      </c>
      <c r="Q65" s="149">
        <f t="shared" ref="Q65:Q79" si="26">ROUND(E65*P65,2)</f>
        <v>0</v>
      </c>
      <c r="R65" s="149"/>
      <c r="S65" s="149" t="s">
        <v>123</v>
      </c>
      <c r="T65" s="149" t="s">
        <v>124</v>
      </c>
      <c r="U65" s="149">
        <v>0</v>
      </c>
      <c r="V65" s="149">
        <f t="shared" ref="V65:V79" si="27">ROUND(E65*U65,2)</f>
        <v>0</v>
      </c>
      <c r="W65" s="149"/>
      <c r="X65" s="149" t="s">
        <v>96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97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62">
        <v>54</v>
      </c>
      <c r="B66" s="163" t="s">
        <v>205</v>
      </c>
      <c r="C66" s="169" t="s">
        <v>206</v>
      </c>
      <c r="D66" s="164" t="s">
        <v>122</v>
      </c>
      <c r="E66" s="165">
        <v>1</v>
      </c>
      <c r="F66" s="166">
        <v>0</v>
      </c>
      <c r="G66" s="167">
        <f t="shared" si="21"/>
        <v>0</v>
      </c>
      <c r="H66" s="149">
        <v>0</v>
      </c>
      <c r="I66" s="149">
        <f t="shared" si="22"/>
        <v>0</v>
      </c>
      <c r="J66" s="149">
        <v>28500</v>
      </c>
      <c r="K66" s="149">
        <f t="shared" si="23"/>
        <v>28500</v>
      </c>
      <c r="L66" s="149">
        <v>21</v>
      </c>
      <c r="M66" s="149">
        <f t="shared" si="24"/>
        <v>0</v>
      </c>
      <c r="N66" s="149">
        <v>0</v>
      </c>
      <c r="O66" s="149">
        <f t="shared" si="25"/>
        <v>0</v>
      </c>
      <c r="P66" s="149">
        <v>0</v>
      </c>
      <c r="Q66" s="149">
        <f t="shared" si="26"/>
        <v>0</v>
      </c>
      <c r="R66" s="149"/>
      <c r="S66" s="149" t="s">
        <v>123</v>
      </c>
      <c r="T66" s="149" t="s">
        <v>124</v>
      </c>
      <c r="U66" s="149">
        <v>0</v>
      </c>
      <c r="V66" s="149">
        <f t="shared" si="27"/>
        <v>0</v>
      </c>
      <c r="W66" s="149"/>
      <c r="X66" s="149" t="s">
        <v>96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97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2">
        <v>55</v>
      </c>
      <c r="B67" s="163" t="s">
        <v>207</v>
      </c>
      <c r="C67" s="169" t="s">
        <v>208</v>
      </c>
      <c r="D67" s="164" t="s">
        <v>209</v>
      </c>
      <c r="E67" s="165">
        <v>20</v>
      </c>
      <c r="F67" s="166">
        <v>0</v>
      </c>
      <c r="G67" s="167">
        <f t="shared" si="21"/>
        <v>0</v>
      </c>
      <c r="H67" s="149">
        <v>0</v>
      </c>
      <c r="I67" s="149">
        <f t="shared" si="22"/>
        <v>0</v>
      </c>
      <c r="J67" s="149">
        <v>550</v>
      </c>
      <c r="K67" s="149">
        <f t="shared" si="23"/>
        <v>11000</v>
      </c>
      <c r="L67" s="149">
        <v>21</v>
      </c>
      <c r="M67" s="149">
        <f t="shared" si="24"/>
        <v>0</v>
      </c>
      <c r="N67" s="149">
        <v>0</v>
      </c>
      <c r="O67" s="149">
        <f t="shared" si="25"/>
        <v>0</v>
      </c>
      <c r="P67" s="149">
        <v>0</v>
      </c>
      <c r="Q67" s="149">
        <f t="shared" si="26"/>
        <v>0</v>
      </c>
      <c r="R67" s="149"/>
      <c r="S67" s="149" t="s">
        <v>123</v>
      </c>
      <c r="T67" s="149" t="s">
        <v>124</v>
      </c>
      <c r="U67" s="149">
        <v>0</v>
      </c>
      <c r="V67" s="149">
        <f t="shared" si="27"/>
        <v>0</v>
      </c>
      <c r="W67" s="149"/>
      <c r="X67" s="149" t="s">
        <v>96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97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outlineLevel="1" x14ac:dyDescent="0.2">
      <c r="A68" s="162">
        <v>56</v>
      </c>
      <c r="B68" s="163" t="s">
        <v>210</v>
      </c>
      <c r="C68" s="169" t="s">
        <v>211</v>
      </c>
      <c r="D68" s="164" t="s">
        <v>122</v>
      </c>
      <c r="E68" s="165">
        <v>1</v>
      </c>
      <c r="F68" s="166">
        <v>0</v>
      </c>
      <c r="G68" s="167">
        <f t="shared" si="21"/>
        <v>0</v>
      </c>
      <c r="H68" s="149">
        <v>0</v>
      </c>
      <c r="I68" s="149">
        <f t="shared" si="22"/>
        <v>0</v>
      </c>
      <c r="J68" s="149">
        <v>200000</v>
      </c>
      <c r="K68" s="149">
        <f t="shared" si="23"/>
        <v>200000</v>
      </c>
      <c r="L68" s="149">
        <v>21</v>
      </c>
      <c r="M68" s="149">
        <f t="shared" si="24"/>
        <v>0</v>
      </c>
      <c r="N68" s="149">
        <v>0</v>
      </c>
      <c r="O68" s="149">
        <f t="shared" si="25"/>
        <v>0</v>
      </c>
      <c r="P68" s="149">
        <v>0</v>
      </c>
      <c r="Q68" s="149">
        <f t="shared" si="26"/>
        <v>0</v>
      </c>
      <c r="R68" s="149"/>
      <c r="S68" s="149" t="s">
        <v>123</v>
      </c>
      <c r="T68" s="149" t="s">
        <v>124</v>
      </c>
      <c r="U68" s="149">
        <v>0</v>
      </c>
      <c r="V68" s="149">
        <f t="shared" si="27"/>
        <v>0</v>
      </c>
      <c r="W68" s="149"/>
      <c r="X68" s="149" t="s">
        <v>96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97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33.75" outlineLevel="1" x14ac:dyDescent="0.2">
      <c r="A69" s="162">
        <v>57</v>
      </c>
      <c r="B69" s="163" t="s">
        <v>212</v>
      </c>
      <c r="C69" s="169" t="s">
        <v>213</v>
      </c>
      <c r="D69" s="164" t="s">
        <v>122</v>
      </c>
      <c r="E69" s="165">
        <v>1</v>
      </c>
      <c r="F69" s="166">
        <v>0</v>
      </c>
      <c r="G69" s="167">
        <f t="shared" si="21"/>
        <v>0</v>
      </c>
      <c r="H69" s="149">
        <v>0</v>
      </c>
      <c r="I69" s="149">
        <f t="shared" si="22"/>
        <v>0</v>
      </c>
      <c r="J69" s="149">
        <v>0</v>
      </c>
      <c r="K69" s="149">
        <f t="shared" si="23"/>
        <v>0</v>
      </c>
      <c r="L69" s="149">
        <v>21</v>
      </c>
      <c r="M69" s="149">
        <f t="shared" si="24"/>
        <v>0</v>
      </c>
      <c r="N69" s="149">
        <v>0</v>
      </c>
      <c r="O69" s="149">
        <f t="shared" si="25"/>
        <v>0</v>
      </c>
      <c r="P69" s="149">
        <v>0</v>
      </c>
      <c r="Q69" s="149">
        <f t="shared" si="26"/>
        <v>0</v>
      </c>
      <c r="R69" s="149"/>
      <c r="S69" s="149" t="s">
        <v>123</v>
      </c>
      <c r="T69" s="149" t="s">
        <v>124</v>
      </c>
      <c r="U69" s="149">
        <v>0</v>
      </c>
      <c r="V69" s="149">
        <f t="shared" si="27"/>
        <v>0</v>
      </c>
      <c r="W69" s="149"/>
      <c r="X69" s="149" t="s">
        <v>114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115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62">
        <v>58</v>
      </c>
      <c r="B70" s="163" t="s">
        <v>214</v>
      </c>
      <c r="C70" s="169" t="s">
        <v>215</v>
      </c>
      <c r="D70" s="164" t="s">
        <v>122</v>
      </c>
      <c r="E70" s="165">
        <v>1</v>
      </c>
      <c r="F70" s="166">
        <v>0</v>
      </c>
      <c r="G70" s="167">
        <f t="shared" si="21"/>
        <v>0</v>
      </c>
      <c r="H70" s="149">
        <v>0</v>
      </c>
      <c r="I70" s="149">
        <f t="shared" si="22"/>
        <v>0</v>
      </c>
      <c r="J70" s="149">
        <v>0</v>
      </c>
      <c r="K70" s="149">
        <f t="shared" si="23"/>
        <v>0</v>
      </c>
      <c r="L70" s="149">
        <v>21</v>
      </c>
      <c r="M70" s="149">
        <f t="shared" si="24"/>
        <v>0</v>
      </c>
      <c r="N70" s="149">
        <v>0</v>
      </c>
      <c r="O70" s="149">
        <f t="shared" si="25"/>
        <v>0</v>
      </c>
      <c r="P70" s="149">
        <v>0</v>
      </c>
      <c r="Q70" s="149">
        <f t="shared" si="26"/>
        <v>0</v>
      </c>
      <c r="R70" s="149"/>
      <c r="S70" s="149" t="s">
        <v>123</v>
      </c>
      <c r="T70" s="149" t="s">
        <v>124</v>
      </c>
      <c r="U70" s="149">
        <v>0</v>
      </c>
      <c r="V70" s="149">
        <f t="shared" si="27"/>
        <v>0</v>
      </c>
      <c r="W70" s="149"/>
      <c r="X70" s="149" t="s">
        <v>216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217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2">
        <v>59</v>
      </c>
      <c r="B71" s="163" t="s">
        <v>218</v>
      </c>
      <c r="C71" s="169" t="s">
        <v>219</v>
      </c>
      <c r="D71" s="164" t="s">
        <v>220</v>
      </c>
      <c r="E71" s="165">
        <v>5</v>
      </c>
      <c r="F71" s="166">
        <v>0</v>
      </c>
      <c r="G71" s="167">
        <f t="shared" si="21"/>
        <v>0</v>
      </c>
      <c r="H71" s="149">
        <v>0</v>
      </c>
      <c r="I71" s="149">
        <f t="shared" si="22"/>
        <v>0</v>
      </c>
      <c r="J71" s="149">
        <v>1200</v>
      </c>
      <c r="K71" s="149">
        <f t="shared" si="23"/>
        <v>6000</v>
      </c>
      <c r="L71" s="149">
        <v>21</v>
      </c>
      <c r="M71" s="149">
        <f t="shared" si="24"/>
        <v>0</v>
      </c>
      <c r="N71" s="149">
        <v>0</v>
      </c>
      <c r="O71" s="149">
        <f t="shared" si="25"/>
        <v>0</v>
      </c>
      <c r="P71" s="149">
        <v>0</v>
      </c>
      <c r="Q71" s="149">
        <f t="shared" si="26"/>
        <v>0</v>
      </c>
      <c r="R71" s="149"/>
      <c r="S71" s="149" t="s">
        <v>123</v>
      </c>
      <c r="T71" s="149" t="s">
        <v>124</v>
      </c>
      <c r="U71" s="149">
        <v>0</v>
      </c>
      <c r="V71" s="149">
        <f t="shared" si="27"/>
        <v>0</v>
      </c>
      <c r="W71" s="149"/>
      <c r="X71" s="149" t="s">
        <v>216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217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62">
        <v>60</v>
      </c>
      <c r="B72" s="163" t="s">
        <v>221</v>
      </c>
      <c r="C72" s="169" t="s">
        <v>222</v>
      </c>
      <c r="D72" s="164" t="s">
        <v>122</v>
      </c>
      <c r="E72" s="165">
        <v>1</v>
      </c>
      <c r="F72" s="166">
        <v>0</v>
      </c>
      <c r="G72" s="167">
        <f t="shared" si="21"/>
        <v>0</v>
      </c>
      <c r="H72" s="149">
        <v>0</v>
      </c>
      <c r="I72" s="149">
        <f t="shared" si="22"/>
        <v>0</v>
      </c>
      <c r="J72" s="149">
        <v>65000</v>
      </c>
      <c r="K72" s="149">
        <f t="shared" si="23"/>
        <v>65000</v>
      </c>
      <c r="L72" s="149">
        <v>21</v>
      </c>
      <c r="M72" s="149">
        <f t="shared" si="24"/>
        <v>0</v>
      </c>
      <c r="N72" s="149">
        <v>0</v>
      </c>
      <c r="O72" s="149">
        <f t="shared" si="25"/>
        <v>0</v>
      </c>
      <c r="P72" s="149">
        <v>0</v>
      </c>
      <c r="Q72" s="149">
        <f t="shared" si="26"/>
        <v>0</v>
      </c>
      <c r="R72" s="149"/>
      <c r="S72" s="149" t="s">
        <v>123</v>
      </c>
      <c r="T72" s="149" t="s">
        <v>124</v>
      </c>
      <c r="U72" s="149">
        <v>0</v>
      </c>
      <c r="V72" s="149">
        <f t="shared" si="27"/>
        <v>0</v>
      </c>
      <c r="W72" s="149"/>
      <c r="X72" s="149" t="s">
        <v>216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217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2">
        <v>61</v>
      </c>
      <c r="B73" s="163" t="s">
        <v>223</v>
      </c>
      <c r="C73" s="169" t="s">
        <v>224</v>
      </c>
      <c r="D73" s="164" t="s">
        <v>209</v>
      </c>
      <c r="E73" s="165">
        <v>18</v>
      </c>
      <c r="F73" s="166">
        <v>0</v>
      </c>
      <c r="G73" s="167">
        <f t="shared" si="21"/>
        <v>0</v>
      </c>
      <c r="H73" s="149">
        <v>0</v>
      </c>
      <c r="I73" s="149">
        <f t="shared" si="22"/>
        <v>0</v>
      </c>
      <c r="J73" s="149">
        <v>1050</v>
      </c>
      <c r="K73" s="149">
        <f t="shared" si="23"/>
        <v>18900</v>
      </c>
      <c r="L73" s="149">
        <v>21</v>
      </c>
      <c r="M73" s="149">
        <f t="shared" si="24"/>
        <v>0</v>
      </c>
      <c r="N73" s="149">
        <v>0</v>
      </c>
      <c r="O73" s="149">
        <f t="shared" si="25"/>
        <v>0</v>
      </c>
      <c r="P73" s="149">
        <v>0</v>
      </c>
      <c r="Q73" s="149">
        <f t="shared" si="26"/>
        <v>0</v>
      </c>
      <c r="R73" s="149"/>
      <c r="S73" s="149" t="s">
        <v>123</v>
      </c>
      <c r="T73" s="149" t="s">
        <v>124</v>
      </c>
      <c r="U73" s="149">
        <v>0</v>
      </c>
      <c r="V73" s="149">
        <f t="shared" si="27"/>
        <v>0</v>
      </c>
      <c r="W73" s="149"/>
      <c r="X73" s="149" t="s">
        <v>216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217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62">
        <v>62</v>
      </c>
      <c r="B74" s="163" t="s">
        <v>225</v>
      </c>
      <c r="C74" s="169" t="s">
        <v>226</v>
      </c>
      <c r="D74" s="164" t="s">
        <v>122</v>
      </c>
      <c r="E74" s="165">
        <v>1</v>
      </c>
      <c r="F74" s="166">
        <v>0</v>
      </c>
      <c r="G74" s="167">
        <f t="shared" si="21"/>
        <v>0</v>
      </c>
      <c r="H74" s="149">
        <v>12500</v>
      </c>
      <c r="I74" s="149">
        <f t="shared" si="22"/>
        <v>12500</v>
      </c>
      <c r="J74" s="149">
        <v>0</v>
      </c>
      <c r="K74" s="149">
        <f t="shared" si="23"/>
        <v>0</v>
      </c>
      <c r="L74" s="149">
        <v>21</v>
      </c>
      <c r="M74" s="149">
        <f t="shared" si="24"/>
        <v>0</v>
      </c>
      <c r="N74" s="149">
        <v>0</v>
      </c>
      <c r="O74" s="149">
        <f t="shared" si="25"/>
        <v>0</v>
      </c>
      <c r="P74" s="149">
        <v>0</v>
      </c>
      <c r="Q74" s="149">
        <f t="shared" si="26"/>
        <v>0</v>
      </c>
      <c r="R74" s="149"/>
      <c r="S74" s="149" t="s">
        <v>123</v>
      </c>
      <c r="T74" s="149" t="s">
        <v>124</v>
      </c>
      <c r="U74" s="149">
        <v>0</v>
      </c>
      <c r="V74" s="149">
        <f t="shared" si="27"/>
        <v>0</v>
      </c>
      <c r="W74" s="149"/>
      <c r="X74" s="149" t="s">
        <v>216</v>
      </c>
      <c r="Y74" s="146"/>
      <c r="Z74" s="146"/>
      <c r="AA74" s="146"/>
      <c r="AB74" s="146"/>
      <c r="AC74" s="146"/>
      <c r="AD74" s="146"/>
      <c r="AE74" s="146"/>
      <c r="AF74" s="146"/>
      <c r="AG74" s="146" t="s">
        <v>217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outlineLevel="1" x14ac:dyDescent="0.2">
      <c r="A75" s="162">
        <v>63</v>
      </c>
      <c r="B75" s="163" t="s">
        <v>227</v>
      </c>
      <c r="C75" s="169" t="s">
        <v>228</v>
      </c>
      <c r="D75" s="164" t="s">
        <v>122</v>
      </c>
      <c r="E75" s="165">
        <v>1</v>
      </c>
      <c r="F75" s="166">
        <v>0</v>
      </c>
      <c r="G75" s="167">
        <f t="shared" si="21"/>
        <v>0</v>
      </c>
      <c r="H75" s="149">
        <v>18200</v>
      </c>
      <c r="I75" s="149">
        <f t="shared" si="22"/>
        <v>18200</v>
      </c>
      <c r="J75" s="149">
        <v>0</v>
      </c>
      <c r="K75" s="149">
        <f t="shared" si="23"/>
        <v>0</v>
      </c>
      <c r="L75" s="149">
        <v>21</v>
      </c>
      <c r="M75" s="149">
        <f t="shared" si="24"/>
        <v>0</v>
      </c>
      <c r="N75" s="149">
        <v>0</v>
      </c>
      <c r="O75" s="149">
        <f t="shared" si="25"/>
        <v>0</v>
      </c>
      <c r="P75" s="149">
        <v>0</v>
      </c>
      <c r="Q75" s="149">
        <f t="shared" si="26"/>
        <v>0</v>
      </c>
      <c r="R75" s="149"/>
      <c r="S75" s="149" t="s">
        <v>123</v>
      </c>
      <c r="T75" s="149" t="s">
        <v>124</v>
      </c>
      <c r="U75" s="149">
        <v>0</v>
      </c>
      <c r="V75" s="149">
        <f t="shared" si="27"/>
        <v>0</v>
      </c>
      <c r="W75" s="149"/>
      <c r="X75" s="149" t="s">
        <v>216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217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62">
        <v>64</v>
      </c>
      <c r="B76" s="163" t="s">
        <v>229</v>
      </c>
      <c r="C76" s="169" t="s">
        <v>230</v>
      </c>
      <c r="D76" s="164" t="s">
        <v>122</v>
      </c>
      <c r="E76" s="165">
        <v>1</v>
      </c>
      <c r="F76" s="166">
        <v>0</v>
      </c>
      <c r="G76" s="167">
        <f t="shared" si="21"/>
        <v>0</v>
      </c>
      <c r="H76" s="149">
        <v>0</v>
      </c>
      <c r="I76" s="149">
        <f t="shared" si="22"/>
        <v>0</v>
      </c>
      <c r="J76" s="149">
        <v>48000</v>
      </c>
      <c r="K76" s="149">
        <f t="shared" si="23"/>
        <v>48000</v>
      </c>
      <c r="L76" s="149">
        <v>21</v>
      </c>
      <c r="M76" s="149">
        <f t="shared" si="24"/>
        <v>0</v>
      </c>
      <c r="N76" s="149">
        <v>0</v>
      </c>
      <c r="O76" s="149">
        <f t="shared" si="25"/>
        <v>0</v>
      </c>
      <c r="P76" s="149">
        <v>0</v>
      </c>
      <c r="Q76" s="149">
        <f t="shared" si="26"/>
        <v>0</v>
      </c>
      <c r="R76" s="149"/>
      <c r="S76" s="149" t="s">
        <v>123</v>
      </c>
      <c r="T76" s="149" t="s">
        <v>124</v>
      </c>
      <c r="U76" s="149">
        <v>0</v>
      </c>
      <c r="V76" s="149">
        <f t="shared" si="27"/>
        <v>0</v>
      </c>
      <c r="W76" s="149"/>
      <c r="X76" s="149" t="s">
        <v>216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217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2">
        <v>65</v>
      </c>
      <c r="B77" s="163" t="s">
        <v>231</v>
      </c>
      <c r="C77" s="169" t="s">
        <v>232</v>
      </c>
      <c r="D77" s="164" t="s">
        <v>122</v>
      </c>
      <c r="E77" s="165">
        <v>1</v>
      </c>
      <c r="F77" s="166">
        <v>0</v>
      </c>
      <c r="G77" s="167">
        <f t="shared" si="21"/>
        <v>0</v>
      </c>
      <c r="H77" s="149">
        <v>52000</v>
      </c>
      <c r="I77" s="149">
        <f t="shared" si="22"/>
        <v>52000</v>
      </c>
      <c r="J77" s="149">
        <v>0</v>
      </c>
      <c r="K77" s="149">
        <f t="shared" si="23"/>
        <v>0</v>
      </c>
      <c r="L77" s="149">
        <v>21</v>
      </c>
      <c r="M77" s="149">
        <f t="shared" si="24"/>
        <v>0</v>
      </c>
      <c r="N77" s="149">
        <v>0</v>
      </c>
      <c r="O77" s="149">
        <f t="shared" si="25"/>
        <v>0</v>
      </c>
      <c r="P77" s="149">
        <v>0</v>
      </c>
      <c r="Q77" s="149">
        <f t="shared" si="26"/>
        <v>0</v>
      </c>
      <c r="R77" s="149"/>
      <c r="S77" s="149" t="s">
        <v>123</v>
      </c>
      <c r="T77" s="149" t="s">
        <v>124</v>
      </c>
      <c r="U77" s="149">
        <v>0</v>
      </c>
      <c r="V77" s="149">
        <f t="shared" si="27"/>
        <v>0</v>
      </c>
      <c r="W77" s="149"/>
      <c r="X77" s="149" t="s">
        <v>216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217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62">
        <v>66</v>
      </c>
      <c r="B78" s="163" t="s">
        <v>233</v>
      </c>
      <c r="C78" s="169" t="s">
        <v>234</v>
      </c>
      <c r="D78" s="164" t="s">
        <v>122</v>
      </c>
      <c r="E78" s="165">
        <v>1</v>
      </c>
      <c r="F78" s="166">
        <v>0</v>
      </c>
      <c r="G78" s="167">
        <f t="shared" si="21"/>
        <v>0</v>
      </c>
      <c r="H78" s="149">
        <v>0</v>
      </c>
      <c r="I78" s="149">
        <f t="shared" si="22"/>
        <v>0</v>
      </c>
      <c r="J78" s="149">
        <v>12000</v>
      </c>
      <c r="K78" s="149">
        <f t="shared" si="23"/>
        <v>12000</v>
      </c>
      <c r="L78" s="149">
        <v>21</v>
      </c>
      <c r="M78" s="149">
        <f t="shared" si="24"/>
        <v>0</v>
      </c>
      <c r="N78" s="149">
        <v>0</v>
      </c>
      <c r="O78" s="149">
        <f t="shared" si="25"/>
        <v>0</v>
      </c>
      <c r="P78" s="149">
        <v>0</v>
      </c>
      <c r="Q78" s="149">
        <f t="shared" si="26"/>
        <v>0</v>
      </c>
      <c r="R78" s="149"/>
      <c r="S78" s="149" t="s">
        <v>123</v>
      </c>
      <c r="T78" s="149" t="s">
        <v>124</v>
      </c>
      <c r="U78" s="149">
        <v>0</v>
      </c>
      <c r="V78" s="149">
        <f t="shared" si="27"/>
        <v>0</v>
      </c>
      <c r="W78" s="149"/>
      <c r="X78" s="149" t="s">
        <v>216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217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57">
        <v>67</v>
      </c>
      <c r="B79" s="158" t="s">
        <v>235</v>
      </c>
      <c r="C79" s="170" t="s">
        <v>236</v>
      </c>
      <c r="D79" s="159" t="s">
        <v>209</v>
      </c>
      <c r="E79" s="160">
        <v>8</v>
      </c>
      <c r="F79" s="166">
        <v>0</v>
      </c>
      <c r="G79" s="161">
        <f t="shared" si="21"/>
        <v>0</v>
      </c>
      <c r="H79" s="149">
        <v>0</v>
      </c>
      <c r="I79" s="149">
        <f t="shared" si="22"/>
        <v>0</v>
      </c>
      <c r="J79" s="149">
        <v>550</v>
      </c>
      <c r="K79" s="149">
        <f t="shared" si="23"/>
        <v>4400</v>
      </c>
      <c r="L79" s="149">
        <v>21</v>
      </c>
      <c r="M79" s="149">
        <f t="shared" si="24"/>
        <v>0</v>
      </c>
      <c r="N79" s="149">
        <v>0</v>
      </c>
      <c r="O79" s="149">
        <f t="shared" si="25"/>
        <v>0</v>
      </c>
      <c r="P79" s="149">
        <v>0</v>
      </c>
      <c r="Q79" s="149">
        <f t="shared" si="26"/>
        <v>0</v>
      </c>
      <c r="R79" s="149"/>
      <c r="S79" s="149" t="s">
        <v>123</v>
      </c>
      <c r="T79" s="149" t="s">
        <v>124</v>
      </c>
      <c r="U79" s="149">
        <v>0</v>
      </c>
      <c r="V79" s="149">
        <f t="shared" si="27"/>
        <v>0</v>
      </c>
      <c r="W79" s="149"/>
      <c r="X79" s="149" t="s">
        <v>216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217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2">
      <c r="A80" s="3"/>
      <c r="B80" s="4"/>
      <c r="C80" s="171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E80">
        <v>15</v>
      </c>
      <c r="AF80">
        <v>21</v>
      </c>
      <c r="AG80" t="s">
        <v>77</v>
      </c>
    </row>
    <row r="81" spans="3:33" x14ac:dyDescent="0.2">
      <c r="C81" s="172"/>
      <c r="D81" s="10"/>
      <c r="AG81" t="s">
        <v>237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05 D.1.4.3-a03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 D.1.4.3-a03 Pol'!Názvy_tisku</vt:lpstr>
      <vt:lpstr>oadresa</vt:lpstr>
      <vt:lpstr>Stavba!Objednatel</vt:lpstr>
      <vt:lpstr>Stavba!Objekt</vt:lpstr>
      <vt:lpstr>'05 D.1.4.3-a03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brigadnik</dc:creator>
  <cp:lastModifiedBy>brigadnik</cp:lastModifiedBy>
  <cp:lastPrinted>2019-03-19T12:27:02Z</cp:lastPrinted>
  <dcterms:created xsi:type="dcterms:W3CDTF">2009-04-08T07:15:50Z</dcterms:created>
  <dcterms:modified xsi:type="dcterms:W3CDTF">2022-11-11T15:53:55Z</dcterms:modified>
</cp:coreProperties>
</file>